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DD_OLD\Košická Polianka - vodovod\Výkaz - výmer\"/>
    </mc:Choice>
  </mc:AlternateContent>
  <bookViews>
    <workbookView xWindow="0" yWindow="0" windowWidth="28800" windowHeight="10635" firstSheet="1" activeTab="1"/>
  </bookViews>
  <sheets>
    <sheet name="Rekapitulácia stavby" sheetId="1" state="veryHidden" r:id="rId1"/>
    <sheet name="Celkovy sumar" sheetId="5" r:id="rId2"/>
    <sheet name="A - Všeobecné položky" sheetId="4" r:id="rId3"/>
    <sheet name="Výkaz - výmer B" sheetId="2" r:id="rId4"/>
  </sheets>
  <definedNames>
    <definedName name="_xlnm._FilterDatabase" localSheetId="3" hidden="1">'Výkaz - výmer B'!$A$5:$G$362</definedName>
    <definedName name="_xlnm.Print_Titles" localSheetId="2">'A - Všeobecné položky'!#REF!</definedName>
    <definedName name="_xlnm.Print_Titles" localSheetId="0">'Rekapitulácia stavby'!$92:$92</definedName>
    <definedName name="_xlnm.Print_Titles" localSheetId="3">'Výkaz - výmer B'!$5:$5</definedName>
    <definedName name="_xlnm.Print_Area" localSheetId="2">'A - Všeobecné položky'!$A$1:$F$11</definedName>
    <definedName name="_xlnm.Print_Area" localSheetId="1">'Celkovy sumar'!$A$1:$D$12</definedName>
    <definedName name="_xlnm.Print_Area" localSheetId="0">'Rekapitulácia stavby'!$D$4:$AO$76,'Rekapitulácia stavby'!$C$82:$AQ$96</definedName>
    <definedName name="_xlnm.Print_Area" localSheetId="3">'Výkaz - výmer B'!$A$1:$G$414</definedName>
  </definedNames>
  <calcPr calcId="162913" fullPrecision="0"/>
</workbook>
</file>

<file path=xl/calcChain.xml><?xml version="1.0" encoding="utf-8"?>
<calcChain xmlns="http://schemas.openxmlformats.org/spreadsheetml/2006/main">
  <c r="G413" i="2" l="1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414" i="2" l="1"/>
  <c r="H9" i="2"/>
  <c r="H10" i="2"/>
  <c r="H11" i="2"/>
  <c r="H12" i="2"/>
  <c r="I12" i="2" s="1"/>
  <c r="H13" i="2"/>
  <c r="I13" i="2" s="1"/>
  <c r="H14" i="2"/>
  <c r="H15" i="2"/>
  <c r="H16" i="2"/>
  <c r="H17" i="2"/>
  <c r="I17" i="2" s="1"/>
  <c r="H18" i="2"/>
  <c r="I18" i="2" s="1"/>
  <c r="H19" i="2"/>
  <c r="I19" i="2" s="1"/>
  <c r="H20" i="2"/>
  <c r="H21" i="2"/>
  <c r="H22" i="2"/>
  <c r="H23" i="2"/>
  <c r="I23" i="2" s="1"/>
  <c r="H24" i="2"/>
  <c r="I24" i="2" s="1"/>
  <c r="H25" i="2"/>
  <c r="I25" i="2" s="1"/>
  <c r="H26" i="2"/>
  <c r="H27" i="2"/>
  <c r="H28" i="2"/>
  <c r="H29" i="2"/>
  <c r="I29" i="2" s="1"/>
  <c r="H30" i="2"/>
  <c r="I30" i="2" s="1"/>
  <c r="H31" i="2"/>
  <c r="I31" i="2" s="1"/>
  <c r="H32" i="2"/>
  <c r="H33" i="2"/>
  <c r="H34" i="2"/>
  <c r="H35" i="2"/>
  <c r="I35" i="2" s="1"/>
  <c r="H36" i="2"/>
  <c r="I36" i="2" s="1"/>
  <c r="H37" i="2"/>
  <c r="I37" i="2" s="1"/>
  <c r="H38" i="2"/>
  <c r="H39" i="2"/>
  <c r="H40" i="2"/>
  <c r="H41" i="2"/>
  <c r="I41" i="2" s="1"/>
  <c r="H42" i="2"/>
  <c r="I42" i="2" s="1"/>
  <c r="H43" i="2"/>
  <c r="I43" i="2" s="1"/>
  <c r="H44" i="2"/>
  <c r="H45" i="2"/>
  <c r="H46" i="2"/>
  <c r="H47" i="2"/>
  <c r="I47" i="2" s="1"/>
  <c r="H48" i="2"/>
  <c r="I48" i="2" s="1"/>
  <c r="H49" i="2"/>
  <c r="I49" i="2" s="1"/>
  <c r="H50" i="2"/>
  <c r="H51" i="2"/>
  <c r="H52" i="2"/>
  <c r="H53" i="2"/>
  <c r="I53" i="2" s="1"/>
  <c r="H54" i="2"/>
  <c r="I54" i="2" s="1"/>
  <c r="H55" i="2"/>
  <c r="I55" i="2" s="1"/>
  <c r="H56" i="2"/>
  <c r="H57" i="2"/>
  <c r="H58" i="2"/>
  <c r="H59" i="2"/>
  <c r="I59" i="2" s="1"/>
  <c r="H60" i="2"/>
  <c r="I60" i="2" s="1"/>
  <c r="H61" i="2"/>
  <c r="I61" i="2" s="1"/>
  <c r="H62" i="2"/>
  <c r="H63" i="2"/>
  <c r="H64" i="2"/>
  <c r="H65" i="2"/>
  <c r="I65" i="2" s="1"/>
  <c r="H66" i="2"/>
  <c r="I66" i="2" s="1"/>
  <c r="H67" i="2"/>
  <c r="I67" i="2" s="1"/>
  <c r="H68" i="2"/>
  <c r="H69" i="2"/>
  <c r="H70" i="2"/>
  <c r="H71" i="2"/>
  <c r="I71" i="2" s="1"/>
  <c r="H72" i="2"/>
  <c r="I72" i="2" s="1"/>
  <c r="H73" i="2"/>
  <c r="I73" i="2" s="1"/>
  <c r="H74" i="2"/>
  <c r="H75" i="2"/>
  <c r="H76" i="2"/>
  <c r="H77" i="2"/>
  <c r="I77" i="2" s="1"/>
  <c r="H78" i="2"/>
  <c r="I78" i="2" s="1"/>
  <c r="H79" i="2"/>
  <c r="I79" i="2" s="1"/>
  <c r="H80" i="2"/>
  <c r="H81" i="2"/>
  <c r="H82" i="2"/>
  <c r="H83" i="2"/>
  <c r="I83" i="2" s="1"/>
  <c r="H84" i="2"/>
  <c r="I84" i="2" s="1"/>
  <c r="H85" i="2"/>
  <c r="I85" i="2" s="1"/>
  <c r="H86" i="2"/>
  <c r="H87" i="2"/>
  <c r="H88" i="2"/>
  <c r="H89" i="2"/>
  <c r="I89" i="2" s="1"/>
  <c r="H90" i="2"/>
  <c r="I90" i="2" s="1"/>
  <c r="H91" i="2"/>
  <c r="I91" i="2" s="1"/>
  <c r="H93" i="2"/>
  <c r="H94" i="2"/>
  <c r="H95" i="2"/>
  <c r="H96" i="2"/>
  <c r="I96" i="2" s="1"/>
  <c r="H97" i="2"/>
  <c r="I97" i="2" s="1"/>
  <c r="H98" i="2"/>
  <c r="H99" i="2"/>
  <c r="H100" i="2"/>
  <c r="H101" i="2"/>
  <c r="H102" i="2"/>
  <c r="I102" i="2" s="1"/>
  <c r="H103" i="2"/>
  <c r="I103" i="2" s="1"/>
  <c r="H104" i="2"/>
  <c r="H105" i="2"/>
  <c r="H106" i="2"/>
  <c r="I106" i="2" s="1"/>
  <c r="H107" i="2"/>
  <c r="H108" i="2"/>
  <c r="I108" i="2" s="1"/>
  <c r="H109" i="2"/>
  <c r="I109" i="2" s="1"/>
  <c r="H110" i="2"/>
  <c r="H111" i="2"/>
  <c r="H112" i="2"/>
  <c r="I112" i="2" s="1"/>
  <c r="H113" i="2"/>
  <c r="H114" i="2"/>
  <c r="I114" i="2" s="1"/>
  <c r="H115" i="2"/>
  <c r="I115" i="2" s="1"/>
  <c r="H116" i="2"/>
  <c r="H117" i="2"/>
  <c r="H118" i="2"/>
  <c r="I118" i="2" s="1"/>
  <c r="H119" i="2"/>
  <c r="H120" i="2"/>
  <c r="I120" i="2" s="1"/>
  <c r="H121" i="2"/>
  <c r="I121" i="2" s="1"/>
  <c r="H122" i="2"/>
  <c r="H123" i="2"/>
  <c r="H124" i="2"/>
  <c r="I124" i="2" s="1"/>
  <c r="H125" i="2"/>
  <c r="H126" i="2"/>
  <c r="I126" i="2" s="1"/>
  <c r="H127" i="2"/>
  <c r="I127" i="2" s="1"/>
  <c r="H128" i="2"/>
  <c r="H129" i="2"/>
  <c r="H130" i="2"/>
  <c r="I130" i="2" s="1"/>
  <c r="H131" i="2"/>
  <c r="H132" i="2"/>
  <c r="I132" i="2" s="1"/>
  <c r="H133" i="2"/>
  <c r="I133" i="2" s="1"/>
  <c r="H134" i="2"/>
  <c r="H135" i="2"/>
  <c r="H136" i="2"/>
  <c r="I136" i="2" s="1"/>
  <c r="H137" i="2"/>
  <c r="H138" i="2"/>
  <c r="I138" i="2" s="1"/>
  <c r="H139" i="2"/>
  <c r="I139" i="2" s="1"/>
  <c r="H140" i="2"/>
  <c r="H141" i="2"/>
  <c r="H142" i="2"/>
  <c r="I142" i="2" s="1"/>
  <c r="H143" i="2"/>
  <c r="H144" i="2"/>
  <c r="I144" i="2" s="1"/>
  <c r="H145" i="2"/>
  <c r="I145" i="2" s="1"/>
  <c r="H146" i="2"/>
  <c r="H147" i="2"/>
  <c r="H148" i="2"/>
  <c r="I148" i="2" s="1"/>
  <c r="H149" i="2"/>
  <c r="H150" i="2"/>
  <c r="I150" i="2" s="1"/>
  <c r="H151" i="2"/>
  <c r="I151" i="2" s="1"/>
  <c r="H152" i="2"/>
  <c r="H153" i="2"/>
  <c r="H154" i="2"/>
  <c r="I154" i="2" s="1"/>
  <c r="H155" i="2"/>
  <c r="H156" i="2"/>
  <c r="I156" i="2" s="1"/>
  <c r="H157" i="2"/>
  <c r="I157" i="2" s="1"/>
  <c r="H158" i="2"/>
  <c r="H159" i="2"/>
  <c r="H160" i="2"/>
  <c r="I160" i="2" s="1"/>
  <c r="H161" i="2"/>
  <c r="H162" i="2"/>
  <c r="I162" i="2" s="1"/>
  <c r="H163" i="2"/>
  <c r="I163" i="2" s="1"/>
  <c r="H164" i="2"/>
  <c r="H165" i="2"/>
  <c r="H166" i="2"/>
  <c r="I166" i="2" s="1"/>
  <c r="H167" i="2"/>
  <c r="I167" i="2" s="1"/>
  <c r="H168" i="2"/>
  <c r="I168" i="2" s="1"/>
  <c r="H169" i="2"/>
  <c r="I169" i="2" s="1"/>
  <c r="H170" i="2"/>
  <c r="H171" i="2"/>
  <c r="H172" i="2"/>
  <c r="I172" i="2" s="1"/>
  <c r="H173" i="2"/>
  <c r="H174" i="2"/>
  <c r="I174" i="2" s="1"/>
  <c r="H175" i="2"/>
  <c r="I175" i="2" s="1"/>
  <c r="H176" i="2"/>
  <c r="H177" i="2"/>
  <c r="H178" i="2"/>
  <c r="I178" i="2" s="1"/>
  <c r="H179" i="2"/>
  <c r="I179" i="2" s="1"/>
  <c r="H180" i="2"/>
  <c r="I180" i="2" s="1"/>
  <c r="H181" i="2"/>
  <c r="I181" i="2" s="1"/>
  <c r="H182" i="2"/>
  <c r="H183" i="2"/>
  <c r="H184" i="2"/>
  <c r="I184" i="2" s="1"/>
  <c r="H185" i="2"/>
  <c r="H186" i="2"/>
  <c r="I186" i="2" s="1"/>
  <c r="H187" i="2"/>
  <c r="I187" i="2" s="1"/>
  <c r="H188" i="2"/>
  <c r="H189" i="2"/>
  <c r="H190" i="2"/>
  <c r="I190" i="2" s="1"/>
  <c r="H191" i="2"/>
  <c r="I191" i="2" s="1"/>
  <c r="H192" i="2"/>
  <c r="I192" i="2" s="1"/>
  <c r="H193" i="2"/>
  <c r="I193" i="2" s="1"/>
  <c r="H194" i="2"/>
  <c r="H195" i="2"/>
  <c r="H196" i="2"/>
  <c r="I196" i="2" s="1"/>
  <c r="H197" i="2"/>
  <c r="H198" i="2"/>
  <c r="I198" i="2" s="1"/>
  <c r="H199" i="2"/>
  <c r="I199" i="2" s="1"/>
  <c r="H200" i="2"/>
  <c r="H201" i="2"/>
  <c r="H202" i="2"/>
  <c r="I202" i="2" s="1"/>
  <c r="H203" i="2"/>
  <c r="I203" i="2" s="1"/>
  <c r="H204" i="2"/>
  <c r="I204" i="2" s="1"/>
  <c r="H205" i="2"/>
  <c r="I205" i="2" s="1"/>
  <c r="H206" i="2"/>
  <c r="H207" i="2"/>
  <c r="H208" i="2"/>
  <c r="I208" i="2" s="1"/>
  <c r="H209" i="2"/>
  <c r="H210" i="2"/>
  <c r="I210" i="2" s="1"/>
  <c r="H211" i="2"/>
  <c r="I211" i="2" s="1"/>
  <c r="H212" i="2"/>
  <c r="H213" i="2"/>
  <c r="H215" i="2"/>
  <c r="H216" i="2"/>
  <c r="I216" i="2" s="1"/>
  <c r="H217" i="2"/>
  <c r="I217" i="2" s="1"/>
  <c r="H218" i="2"/>
  <c r="I218" i="2" s="1"/>
  <c r="H219" i="2"/>
  <c r="H220" i="2"/>
  <c r="I220" i="2" s="1"/>
  <c r="H221" i="2"/>
  <c r="H222" i="2"/>
  <c r="H223" i="2"/>
  <c r="I223" i="2" s="1"/>
  <c r="H224" i="2"/>
  <c r="I224" i="2" s="1"/>
  <c r="H225" i="2"/>
  <c r="H226" i="2"/>
  <c r="I226" i="2" s="1"/>
  <c r="H227" i="2"/>
  <c r="H228" i="2"/>
  <c r="I228" i="2" s="1"/>
  <c r="H229" i="2"/>
  <c r="I229" i="2" s="1"/>
  <c r="H230" i="2"/>
  <c r="I230" i="2" s="1"/>
  <c r="H231" i="2"/>
  <c r="H232" i="2"/>
  <c r="I232" i="2" s="1"/>
  <c r="H233" i="2"/>
  <c r="I233" i="2" s="1"/>
  <c r="H234" i="2"/>
  <c r="H235" i="2"/>
  <c r="I235" i="2" s="1"/>
  <c r="H236" i="2"/>
  <c r="I236" i="2" s="1"/>
  <c r="H237" i="2"/>
  <c r="H238" i="2"/>
  <c r="I238" i="2" s="1"/>
  <c r="H239" i="2"/>
  <c r="H240" i="2"/>
  <c r="I240" i="2" s="1"/>
  <c r="H241" i="2"/>
  <c r="I241" i="2" s="1"/>
  <c r="H242" i="2"/>
  <c r="I242" i="2" s="1"/>
  <c r="H243" i="2"/>
  <c r="H244" i="2"/>
  <c r="I244" i="2" s="1"/>
  <c r="H245" i="2"/>
  <c r="H246" i="2"/>
  <c r="H247" i="2"/>
  <c r="I247" i="2" s="1"/>
  <c r="H248" i="2"/>
  <c r="I248" i="2" s="1"/>
  <c r="H249" i="2"/>
  <c r="H250" i="2"/>
  <c r="I250" i="2" s="1"/>
  <c r="H251" i="2"/>
  <c r="H252" i="2"/>
  <c r="I252" i="2" s="1"/>
  <c r="H253" i="2"/>
  <c r="I253" i="2" s="1"/>
  <c r="H254" i="2"/>
  <c r="I254" i="2" s="1"/>
  <c r="H255" i="2"/>
  <c r="H256" i="2"/>
  <c r="I256" i="2" s="1"/>
  <c r="H257" i="2"/>
  <c r="H258" i="2"/>
  <c r="H259" i="2"/>
  <c r="I259" i="2" s="1"/>
  <c r="H260" i="2"/>
  <c r="I260" i="2" s="1"/>
  <c r="H261" i="2"/>
  <c r="H262" i="2"/>
  <c r="I262" i="2" s="1"/>
  <c r="H263" i="2"/>
  <c r="H264" i="2"/>
  <c r="I264" i="2" s="1"/>
  <c r="H265" i="2"/>
  <c r="I265" i="2" s="1"/>
  <c r="H266" i="2"/>
  <c r="I266" i="2" s="1"/>
  <c r="H267" i="2"/>
  <c r="H268" i="2"/>
  <c r="I268" i="2" s="1"/>
  <c r="H269" i="2"/>
  <c r="H270" i="2"/>
  <c r="H271" i="2"/>
  <c r="I271" i="2" s="1"/>
  <c r="H272" i="2"/>
  <c r="I272" i="2" s="1"/>
  <c r="H273" i="2"/>
  <c r="H274" i="2"/>
  <c r="I274" i="2" s="1"/>
  <c r="H275" i="2"/>
  <c r="H276" i="2"/>
  <c r="I276" i="2" s="1"/>
  <c r="H277" i="2"/>
  <c r="I277" i="2" s="1"/>
  <c r="H278" i="2"/>
  <c r="I278" i="2" s="1"/>
  <c r="H279" i="2"/>
  <c r="H280" i="2"/>
  <c r="I280" i="2" s="1"/>
  <c r="H281" i="2"/>
  <c r="H282" i="2"/>
  <c r="H283" i="2"/>
  <c r="I283" i="2" s="1"/>
  <c r="H284" i="2"/>
  <c r="I284" i="2" s="1"/>
  <c r="H285" i="2"/>
  <c r="H286" i="2"/>
  <c r="I286" i="2" s="1"/>
  <c r="H287" i="2"/>
  <c r="I287" i="2" s="1"/>
  <c r="H288" i="2"/>
  <c r="H289" i="2"/>
  <c r="I289" i="2" s="1"/>
  <c r="H290" i="2"/>
  <c r="I290" i="2" s="1"/>
  <c r="H291" i="2"/>
  <c r="H292" i="2"/>
  <c r="I292" i="2" s="1"/>
  <c r="H293" i="2"/>
  <c r="I293" i="2" s="1"/>
  <c r="H294" i="2"/>
  <c r="H295" i="2"/>
  <c r="I295" i="2" s="1"/>
  <c r="H296" i="2"/>
  <c r="I296" i="2" s="1"/>
  <c r="H297" i="2"/>
  <c r="H298" i="2"/>
  <c r="I298" i="2" s="1"/>
  <c r="H299" i="2"/>
  <c r="H300" i="2"/>
  <c r="H301" i="2"/>
  <c r="I301" i="2" s="1"/>
  <c r="H302" i="2"/>
  <c r="I302" i="2" s="1"/>
  <c r="H303" i="2"/>
  <c r="H304" i="2"/>
  <c r="I304" i="2" s="1"/>
  <c r="H305" i="2"/>
  <c r="I305" i="2" s="1"/>
  <c r="H306" i="2"/>
  <c r="H307" i="2"/>
  <c r="I307" i="2" s="1"/>
  <c r="H308" i="2"/>
  <c r="I308" i="2" s="1"/>
  <c r="H309" i="2"/>
  <c r="H310" i="2"/>
  <c r="I310" i="2" s="1"/>
  <c r="H311" i="2"/>
  <c r="H312" i="2"/>
  <c r="H313" i="2"/>
  <c r="I313" i="2" s="1"/>
  <c r="H314" i="2"/>
  <c r="I314" i="2" s="1"/>
  <c r="H315" i="2"/>
  <c r="H316" i="2"/>
  <c r="I316" i="2" s="1"/>
  <c r="H317" i="2"/>
  <c r="I317" i="2" s="1"/>
  <c r="H318" i="2"/>
  <c r="H319" i="2"/>
  <c r="I319" i="2" s="1"/>
  <c r="H320" i="2"/>
  <c r="I320" i="2" s="1"/>
  <c r="H321" i="2"/>
  <c r="H322" i="2"/>
  <c r="I322" i="2" s="1"/>
  <c r="H323" i="2"/>
  <c r="I323" i="2" s="1"/>
  <c r="H324" i="2"/>
  <c r="H325" i="2"/>
  <c r="I325" i="2" s="1"/>
  <c r="H326" i="2"/>
  <c r="I326" i="2" s="1"/>
  <c r="H327" i="2"/>
  <c r="H328" i="2"/>
  <c r="I328" i="2" s="1"/>
  <c r="H329" i="2"/>
  <c r="I329" i="2" s="1"/>
  <c r="H330" i="2"/>
  <c r="I330" i="2" s="1"/>
  <c r="H331" i="2"/>
  <c r="I331" i="2" s="1"/>
  <c r="H332" i="2"/>
  <c r="I332" i="2" s="1"/>
  <c r="H333" i="2"/>
  <c r="H334" i="2"/>
  <c r="I334" i="2" s="1"/>
  <c r="H335" i="2"/>
  <c r="I335" i="2" s="1"/>
  <c r="H336" i="2"/>
  <c r="H337" i="2"/>
  <c r="I337" i="2" s="1"/>
  <c r="H338" i="2"/>
  <c r="I338" i="2" s="1"/>
  <c r="H339" i="2"/>
  <c r="H340" i="2"/>
  <c r="I340" i="2" s="1"/>
  <c r="H341" i="2"/>
  <c r="I341" i="2" s="1"/>
  <c r="H342" i="2"/>
  <c r="H343" i="2"/>
  <c r="I343" i="2" s="1"/>
  <c r="H344" i="2"/>
  <c r="I344" i="2" s="1"/>
  <c r="H345" i="2"/>
  <c r="H346" i="2"/>
  <c r="I346" i="2" s="1"/>
  <c r="H347" i="2"/>
  <c r="I347" i="2" s="1"/>
  <c r="H348" i="2"/>
  <c r="I348" i="2" s="1"/>
  <c r="H349" i="2"/>
  <c r="I349" i="2" s="1"/>
  <c r="H350" i="2"/>
  <c r="I350" i="2" s="1"/>
  <c r="H351" i="2"/>
  <c r="H352" i="2"/>
  <c r="I352" i="2" s="1"/>
  <c r="H353" i="2"/>
  <c r="I353" i="2" s="1"/>
  <c r="H354" i="2"/>
  <c r="H355" i="2"/>
  <c r="I355" i="2" s="1"/>
  <c r="H356" i="2"/>
  <c r="I356" i="2" s="1"/>
  <c r="H357" i="2"/>
  <c r="H358" i="2"/>
  <c r="I358" i="2" s="1"/>
  <c r="H359" i="2"/>
  <c r="I359" i="2" s="1"/>
  <c r="H360" i="2"/>
  <c r="H361" i="2"/>
  <c r="I361" i="2" s="1"/>
  <c r="H362" i="2"/>
  <c r="I362" i="2" s="1"/>
  <c r="H364" i="2"/>
  <c r="I364" i="2" s="1"/>
  <c r="H365" i="2"/>
  <c r="I365" i="2" s="1"/>
  <c r="H366" i="2"/>
  <c r="H367" i="2"/>
  <c r="I367" i="2" s="1"/>
  <c r="H368" i="2"/>
  <c r="I368" i="2" s="1"/>
  <c r="H369" i="2"/>
  <c r="I369" i="2" s="1"/>
  <c r="H370" i="2"/>
  <c r="I370" i="2" s="1"/>
  <c r="H371" i="2"/>
  <c r="I371" i="2" s="1"/>
  <c r="H372" i="2"/>
  <c r="I372" i="2" s="1"/>
  <c r="H373" i="2"/>
  <c r="I373" i="2" s="1"/>
  <c r="H374" i="2"/>
  <c r="I374" i="2" s="1"/>
  <c r="H375" i="2"/>
  <c r="I375" i="2" s="1"/>
  <c r="H376" i="2"/>
  <c r="I376" i="2" s="1"/>
  <c r="H377" i="2"/>
  <c r="I377" i="2" s="1"/>
  <c r="H378" i="2"/>
  <c r="I378" i="2" s="1"/>
  <c r="H379" i="2"/>
  <c r="I379" i="2" s="1"/>
  <c r="H380" i="2"/>
  <c r="I380" i="2" s="1"/>
  <c r="H381" i="2"/>
  <c r="I381" i="2" s="1"/>
  <c r="H382" i="2"/>
  <c r="I382" i="2" s="1"/>
  <c r="H383" i="2"/>
  <c r="I383" i="2" s="1"/>
  <c r="H384" i="2"/>
  <c r="I384" i="2" s="1"/>
  <c r="H385" i="2"/>
  <c r="I385" i="2" s="1"/>
  <c r="H386" i="2"/>
  <c r="I386" i="2" s="1"/>
  <c r="H387" i="2"/>
  <c r="I387" i="2" s="1"/>
  <c r="H388" i="2"/>
  <c r="I388" i="2" s="1"/>
  <c r="H389" i="2"/>
  <c r="I389" i="2" s="1"/>
  <c r="H390" i="2"/>
  <c r="H391" i="2"/>
  <c r="I391" i="2" s="1"/>
  <c r="H392" i="2"/>
  <c r="I392" i="2" s="1"/>
  <c r="H393" i="2"/>
  <c r="I393" i="2" s="1"/>
  <c r="H394" i="2"/>
  <c r="I394" i="2" s="1"/>
  <c r="H395" i="2"/>
  <c r="I395" i="2" s="1"/>
  <c r="H396" i="2"/>
  <c r="H397" i="2"/>
  <c r="I397" i="2" s="1"/>
  <c r="H398" i="2"/>
  <c r="H399" i="2"/>
  <c r="I399" i="2" s="1"/>
  <c r="H400" i="2"/>
  <c r="I400" i="2" s="1"/>
  <c r="H401" i="2"/>
  <c r="I401" i="2" s="1"/>
  <c r="H402" i="2"/>
  <c r="I402" i="2" s="1"/>
  <c r="H403" i="2"/>
  <c r="I403" i="2" s="1"/>
  <c r="H404" i="2"/>
  <c r="I404" i="2" s="1"/>
  <c r="H405" i="2"/>
  <c r="I405" i="2" s="1"/>
  <c r="H406" i="2"/>
  <c r="I406" i="2" s="1"/>
  <c r="H407" i="2"/>
  <c r="I407" i="2" s="1"/>
  <c r="H408" i="2"/>
  <c r="H409" i="2"/>
  <c r="I409" i="2" s="1"/>
  <c r="H410" i="2"/>
  <c r="I410" i="2" s="1"/>
  <c r="H411" i="2"/>
  <c r="I411" i="2" s="1"/>
  <c r="H412" i="2"/>
  <c r="I412" i="2" s="1"/>
  <c r="H413" i="2"/>
  <c r="I413" i="2" s="1"/>
  <c r="H8" i="2"/>
  <c r="I8" i="2" s="1"/>
  <c r="I9" i="2"/>
  <c r="I10" i="2"/>
  <c r="I11" i="2"/>
  <c r="I14" i="2"/>
  <c r="I15" i="2"/>
  <c r="I16" i="2"/>
  <c r="I20" i="2"/>
  <c r="I21" i="2"/>
  <c r="I22" i="2"/>
  <c r="I26" i="2"/>
  <c r="I27" i="2"/>
  <c r="I28" i="2"/>
  <c r="I32" i="2"/>
  <c r="I33" i="2"/>
  <c r="I34" i="2"/>
  <c r="I38" i="2"/>
  <c r="I39" i="2"/>
  <c r="I40" i="2"/>
  <c r="I44" i="2"/>
  <c r="I45" i="2"/>
  <c r="I46" i="2"/>
  <c r="I50" i="2"/>
  <c r="I51" i="2"/>
  <c r="I52" i="2"/>
  <c r="I56" i="2"/>
  <c r="I57" i="2"/>
  <c r="I58" i="2"/>
  <c r="I62" i="2"/>
  <c r="I63" i="2"/>
  <c r="I64" i="2"/>
  <c r="I68" i="2"/>
  <c r="I69" i="2"/>
  <c r="I70" i="2"/>
  <c r="I74" i="2"/>
  <c r="I75" i="2"/>
  <c r="I76" i="2"/>
  <c r="I80" i="2"/>
  <c r="I81" i="2"/>
  <c r="I82" i="2"/>
  <c r="I86" i="2"/>
  <c r="I87" i="2"/>
  <c r="I88" i="2"/>
  <c r="I93" i="2"/>
  <c r="I94" i="2"/>
  <c r="I95" i="2"/>
  <c r="I98" i="2"/>
  <c r="I99" i="2"/>
  <c r="I100" i="2"/>
  <c r="I101" i="2"/>
  <c r="I104" i="2"/>
  <c r="I105" i="2"/>
  <c r="I107" i="2"/>
  <c r="I110" i="2"/>
  <c r="I111" i="2"/>
  <c r="I113" i="2"/>
  <c r="I116" i="2"/>
  <c r="I117" i="2"/>
  <c r="I119" i="2"/>
  <c r="I122" i="2"/>
  <c r="I123" i="2"/>
  <c r="I125" i="2"/>
  <c r="I128" i="2"/>
  <c r="I129" i="2"/>
  <c r="I131" i="2"/>
  <c r="I134" i="2"/>
  <c r="I135" i="2"/>
  <c r="I137" i="2"/>
  <c r="I140" i="2"/>
  <c r="I141" i="2"/>
  <c r="I143" i="2"/>
  <c r="I146" i="2"/>
  <c r="I147" i="2"/>
  <c r="I149" i="2"/>
  <c r="I152" i="2"/>
  <c r="I153" i="2"/>
  <c r="I155" i="2"/>
  <c r="I158" i="2"/>
  <c r="I159" i="2"/>
  <c r="I161" i="2"/>
  <c r="I164" i="2"/>
  <c r="I165" i="2"/>
  <c r="I170" i="2"/>
  <c r="I171" i="2"/>
  <c r="I173" i="2"/>
  <c r="I176" i="2"/>
  <c r="I177" i="2"/>
  <c r="I182" i="2"/>
  <c r="I183" i="2"/>
  <c r="I185" i="2"/>
  <c r="I188" i="2"/>
  <c r="I189" i="2"/>
  <c r="I194" i="2"/>
  <c r="I195" i="2"/>
  <c r="I197" i="2"/>
  <c r="I200" i="2"/>
  <c r="I201" i="2"/>
  <c r="I206" i="2"/>
  <c r="I207" i="2"/>
  <c r="I209" i="2"/>
  <c r="I212" i="2"/>
  <c r="I213" i="2"/>
  <c r="I215" i="2"/>
  <c r="I219" i="2"/>
  <c r="I221" i="2"/>
  <c r="I222" i="2"/>
  <c r="I225" i="2"/>
  <c r="I227" i="2"/>
  <c r="I231" i="2"/>
  <c r="I234" i="2"/>
  <c r="I237" i="2"/>
  <c r="I239" i="2"/>
  <c r="I243" i="2"/>
  <c r="I245" i="2"/>
  <c r="I246" i="2"/>
  <c r="I249" i="2"/>
  <c r="I251" i="2"/>
  <c r="I255" i="2"/>
  <c r="I257" i="2"/>
  <c r="I258" i="2"/>
  <c r="I261" i="2"/>
  <c r="I263" i="2"/>
  <c r="I267" i="2"/>
  <c r="I269" i="2"/>
  <c r="I270" i="2"/>
  <c r="I273" i="2"/>
  <c r="I275" i="2"/>
  <c r="I279" i="2"/>
  <c r="I281" i="2"/>
  <c r="I282" i="2"/>
  <c r="I285" i="2"/>
  <c r="I288" i="2"/>
  <c r="I291" i="2"/>
  <c r="I294" i="2"/>
  <c r="I297" i="2"/>
  <c r="I299" i="2"/>
  <c r="I300" i="2"/>
  <c r="I303" i="2"/>
  <c r="I306" i="2"/>
  <c r="I309" i="2"/>
  <c r="I311" i="2"/>
  <c r="I312" i="2"/>
  <c r="I315" i="2"/>
  <c r="I318" i="2"/>
  <c r="I321" i="2"/>
  <c r="I324" i="2"/>
  <c r="I327" i="2"/>
  <c r="I333" i="2"/>
  <c r="I336" i="2"/>
  <c r="I339" i="2"/>
  <c r="I342" i="2"/>
  <c r="I345" i="2"/>
  <c r="I351" i="2"/>
  <c r="I354" i="2"/>
  <c r="I357" i="2"/>
  <c r="I360" i="2"/>
  <c r="I366" i="2"/>
  <c r="I390" i="2"/>
  <c r="I396" i="2"/>
  <c r="I398" i="2"/>
  <c r="I408" i="2"/>
  <c r="F6" i="4"/>
  <c r="F7" i="4"/>
  <c r="F8" i="4"/>
  <c r="F9" i="4"/>
  <c r="F10" i="4"/>
  <c r="F5" i="4"/>
  <c r="G6" i="4"/>
  <c r="H6" i="4" s="1"/>
  <c r="G7" i="4"/>
  <c r="H7" i="4" s="1"/>
  <c r="G8" i="4"/>
  <c r="H8" i="4" s="1"/>
  <c r="G9" i="4"/>
  <c r="H9" i="4" s="1"/>
  <c r="G10" i="4"/>
  <c r="H10" i="4" s="1"/>
  <c r="G5" i="4"/>
  <c r="H5" i="4" s="1"/>
  <c r="H11" i="4" l="1"/>
  <c r="I414" i="2"/>
  <c r="D6" i="5" s="1"/>
  <c r="F11" i="4" l="1"/>
  <c r="D5" i="5" s="1"/>
  <c r="AY95" i="1" l="1"/>
  <c r="AX95" i="1"/>
  <c r="AW362" i="2"/>
  <c r="AV362" i="2"/>
  <c r="AU362" i="2"/>
  <c r="AS362" i="2"/>
  <c r="AW361" i="2"/>
  <c r="AV361" i="2"/>
  <c r="AU361" i="2"/>
  <c r="AS361" i="2"/>
  <c r="AW360" i="2"/>
  <c r="AV360" i="2"/>
  <c r="AU360" i="2"/>
  <c r="AS360" i="2"/>
  <c r="AW359" i="2"/>
  <c r="AV359" i="2"/>
  <c r="AU359" i="2"/>
  <c r="AS359" i="2"/>
  <c r="AW358" i="2"/>
  <c r="AV358" i="2"/>
  <c r="AU358" i="2"/>
  <c r="AS358" i="2"/>
  <c r="AW357" i="2"/>
  <c r="AV357" i="2"/>
  <c r="AU357" i="2"/>
  <c r="AS357" i="2"/>
  <c r="AW356" i="2"/>
  <c r="AV356" i="2"/>
  <c r="AU356" i="2"/>
  <c r="AS356" i="2"/>
  <c r="AW355" i="2"/>
  <c r="AV355" i="2"/>
  <c r="AU355" i="2"/>
  <c r="AS355" i="2"/>
  <c r="AW354" i="2"/>
  <c r="AV354" i="2"/>
  <c r="AU354" i="2"/>
  <c r="AS354" i="2"/>
  <c r="AW353" i="2"/>
  <c r="AV353" i="2"/>
  <c r="AU353" i="2"/>
  <c r="AS353" i="2"/>
  <c r="AW352" i="2"/>
  <c r="AV352" i="2"/>
  <c r="AU352" i="2"/>
  <c r="AS352" i="2"/>
  <c r="AW351" i="2"/>
  <c r="AV351" i="2"/>
  <c r="AU351" i="2"/>
  <c r="AS351" i="2"/>
  <c r="AW350" i="2"/>
  <c r="AV350" i="2"/>
  <c r="AU350" i="2"/>
  <c r="AS350" i="2"/>
  <c r="AW349" i="2"/>
  <c r="AV349" i="2"/>
  <c r="AU349" i="2"/>
  <c r="AS349" i="2"/>
  <c r="AW348" i="2"/>
  <c r="AV348" i="2"/>
  <c r="AU348" i="2"/>
  <c r="AS348" i="2"/>
  <c r="AW347" i="2"/>
  <c r="AV347" i="2"/>
  <c r="AU347" i="2"/>
  <c r="AS347" i="2"/>
  <c r="AW346" i="2"/>
  <c r="AV346" i="2"/>
  <c r="AU346" i="2"/>
  <c r="AS346" i="2"/>
  <c r="AW345" i="2"/>
  <c r="AV345" i="2"/>
  <c r="AU345" i="2"/>
  <c r="AS345" i="2"/>
  <c r="AW344" i="2"/>
  <c r="AV344" i="2"/>
  <c r="AU344" i="2"/>
  <c r="AS344" i="2"/>
  <c r="AW343" i="2"/>
  <c r="AV343" i="2"/>
  <c r="AU343" i="2"/>
  <c r="AS343" i="2"/>
  <c r="AW342" i="2"/>
  <c r="AV342" i="2"/>
  <c r="AU342" i="2"/>
  <c r="AS342" i="2"/>
  <c r="AW341" i="2"/>
  <c r="AV341" i="2"/>
  <c r="AU341" i="2"/>
  <c r="AS341" i="2"/>
  <c r="AW340" i="2"/>
  <c r="AV340" i="2"/>
  <c r="AU340" i="2"/>
  <c r="AS340" i="2"/>
  <c r="AW339" i="2"/>
  <c r="AV339" i="2"/>
  <c r="AU339" i="2"/>
  <c r="AS339" i="2"/>
  <c r="AW338" i="2"/>
  <c r="AV338" i="2"/>
  <c r="AU338" i="2"/>
  <c r="AS338" i="2"/>
  <c r="AW337" i="2"/>
  <c r="AV337" i="2"/>
  <c r="AU337" i="2"/>
  <c r="AS337" i="2"/>
  <c r="AW336" i="2"/>
  <c r="AV336" i="2"/>
  <c r="AU336" i="2"/>
  <c r="AS336" i="2"/>
  <c r="AW335" i="2"/>
  <c r="AV335" i="2"/>
  <c r="AU335" i="2"/>
  <c r="AS335" i="2"/>
  <c r="AW334" i="2"/>
  <c r="AV334" i="2"/>
  <c r="AU334" i="2"/>
  <c r="AS334" i="2"/>
  <c r="AW333" i="2"/>
  <c r="AV333" i="2"/>
  <c r="AU333" i="2"/>
  <c r="AS333" i="2"/>
  <c r="AW332" i="2"/>
  <c r="AV332" i="2"/>
  <c r="AU332" i="2"/>
  <c r="AS332" i="2"/>
  <c r="AW331" i="2"/>
  <c r="AV331" i="2"/>
  <c r="AU331" i="2"/>
  <c r="AS331" i="2"/>
  <c r="AW330" i="2"/>
  <c r="AV330" i="2"/>
  <c r="AU330" i="2"/>
  <c r="AS330" i="2"/>
  <c r="AW329" i="2"/>
  <c r="AV329" i="2"/>
  <c r="AU329" i="2"/>
  <c r="AS329" i="2"/>
  <c r="AW328" i="2"/>
  <c r="AV328" i="2"/>
  <c r="AU328" i="2"/>
  <c r="AS328" i="2"/>
  <c r="AW327" i="2"/>
  <c r="AV327" i="2"/>
  <c r="AU327" i="2"/>
  <c r="AS327" i="2"/>
  <c r="AW326" i="2"/>
  <c r="AV326" i="2"/>
  <c r="AU326" i="2"/>
  <c r="AS326" i="2"/>
  <c r="AW325" i="2"/>
  <c r="AV325" i="2"/>
  <c r="AU325" i="2"/>
  <c r="AS325" i="2"/>
  <c r="AW324" i="2"/>
  <c r="AV324" i="2"/>
  <c r="AU324" i="2"/>
  <c r="AS324" i="2"/>
  <c r="AW323" i="2"/>
  <c r="AV323" i="2"/>
  <c r="AU323" i="2"/>
  <c r="AS323" i="2"/>
  <c r="AW322" i="2"/>
  <c r="AV322" i="2"/>
  <c r="AU322" i="2"/>
  <c r="AS322" i="2"/>
  <c r="AW321" i="2"/>
  <c r="AV321" i="2"/>
  <c r="AU321" i="2"/>
  <c r="AS321" i="2"/>
  <c r="AW320" i="2"/>
  <c r="AV320" i="2"/>
  <c r="AU320" i="2"/>
  <c r="AS320" i="2"/>
  <c r="AW319" i="2"/>
  <c r="AV319" i="2"/>
  <c r="AU319" i="2"/>
  <c r="AS319" i="2"/>
  <c r="AW318" i="2"/>
  <c r="AV318" i="2"/>
  <c r="AU318" i="2"/>
  <c r="AS318" i="2"/>
  <c r="AW317" i="2"/>
  <c r="AV317" i="2"/>
  <c r="AU317" i="2"/>
  <c r="AS317" i="2"/>
  <c r="AW316" i="2"/>
  <c r="AV316" i="2"/>
  <c r="AU316" i="2"/>
  <c r="AS316" i="2"/>
  <c r="AW315" i="2"/>
  <c r="AV315" i="2"/>
  <c r="AU315" i="2"/>
  <c r="AS315" i="2"/>
  <c r="AW314" i="2"/>
  <c r="AV314" i="2"/>
  <c r="AU314" i="2"/>
  <c r="AS314" i="2"/>
  <c r="AW313" i="2"/>
  <c r="AV313" i="2"/>
  <c r="AU313" i="2"/>
  <c r="AS313" i="2"/>
  <c r="AW312" i="2"/>
  <c r="AV312" i="2"/>
  <c r="AU312" i="2"/>
  <c r="AS312" i="2"/>
  <c r="AW311" i="2"/>
  <c r="AV311" i="2"/>
  <c r="AU311" i="2"/>
  <c r="AS311" i="2"/>
  <c r="AW310" i="2"/>
  <c r="AV310" i="2"/>
  <c r="AU310" i="2"/>
  <c r="AS310" i="2"/>
  <c r="AW309" i="2"/>
  <c r="AV309" i="2"/>
  <c r="AU309" i="2"/>
  <c r="AS309" i="2"/>
  <c r="AW308" i="2"/>
  <c r="AV308" i="2"/>
  <c r="AU308" i="2"/>
  <c r="AS308" i="2"/>
  <c r="AW307" i="2"/>
  <c r="AV307" i="2"/>
  <c r="AU307" i="2"/>
  <c r="AS307" i="2"/>
  <c r="AW306" i="2"/>
  <c r="AV306" i="2"/>
  <c r="AU306" i="2"/>
  <c r="AS306" i="2"/>
  <c r="AW305" i="2"/>
  <c r="AV305" i="2"/>
  <c r="AU305" i="2"/>
  <c r="AS305" i="2"/>
  <c r="AW304" i="2"/>
  <c r="AV304" i="2"/>
  <c r="AU304" i="2"/>
  <c r="AS304" i="2"/>
  <c r="AW303" i="2"/>
  <c r="AV303" i="2"/>
  <c r="AU303" i="2"/>
  <c r="AS303" i="2"/>
  <c r="AW302" i="2"/>
  <c r="AV302" i="2"/>
  <c r="AU302" i="2"/>
  <c r="AS302" i="2"/>
  <c r="AW301" i="2"/>
  <c r="AV301" i="2"/>
  <c r="AU301" i="2"/>
  <c r="AS301" i="2"/>
  <c r="AW300" i="2"/>
  <c r="AV300" i="2"/>
  <c r="AU300" i="2"/>
  <c r="AS300" i="2"/>
  <c r="AW299" i="2"/>
  <c r="AV299" i="2"/>
  <c r="AU299" i="2"/>
  <c r="AS299" i="2"/>
  <c r="AW298" i="2"/>
  <c r="AV298" i="2"/>
  <c r="AU298" i="2"/>
  <c r="AS298" i="2"/>
  <c r="AW297" i="2"/>
  <c r="AV297" i="2"/>
  <c r="AU297" i="2"/>
  <c r="AS297" i="2"/>
  <c r="AW296" i="2"/>
  <c r="AV296" i="2"/>
  <c r="AU296" i="2"/>
  <c r="AS296" i="2"/>
  <c r="AW295" i="2"/>
  <c r="AV295" i="2"/>
  <c r="AU295" i="2"/>
  <c r="AS295" i="2"/>
  <c r="AW294" i="2"/>
  <c r="AV294" i="2"/>
  <c r="AU294" i="2"/>
  <c r="AS294" i="2"/>
  <c r="AW293" i="2"/>
  <c r="AV293" i="2"/>
  <c r="AU293" i="2"/>
  <c r="AS293" i="2"/>
  <c r="AW292" i="2"/>
  <c r="AV292" i="2"/>
  <c r="AU292" i="2"/>
  <c r="AS292" i="2"/>
  <c r="AW291" i="2"/>
  <c r="AV291" i="2"/>
  <c r="AU291" i="2"/>
  <c r="AS291" i="2"/>
  <c r="AW290" i="2"/>
  <c r="AV290" i="2"/>
  <c r="AU290" i="2"/>
  <c r="AS290" i="2"/>
  <c r="AW289" i="2"/>
  <c r="AV289" i="2"/>
  <c r="AU289" i="2"/>
  <c r="AS289" i="2"/>
  <c r="AW288" i="2"/>
  <c r="AV288" i="2"/>
  <c r="AU288" i="2"/>
  <c r="AS288" i="2"/>
  <c r="AW287" i="2"/>
  <c r="AV287" i="2"/>
  <c r="AU287" i="2"/>
  <c r="AS287" i="2"/>
  <c r="AW286" i="2"/>
  <c r="AV286" i="2"/>
  <c r="AU286" i="2"/>
  <c r="AS286" i="2"/>
  <c r="AW285" i="2"/>
  <c r="AV285" i="2"/>
  <c r="AU285" i="2"/>
  <c r="AS285" i="2"/>
  <c r="AW284" i="2"/>
  <c r="AV284" i="2"/>
  <c r="AU284" i="2"/>
  <c r="AS284" i="2"/>
  <c r="AW283" i="2"/>
  <c r="AV283" i="2"/>
  <c r="AU283" i="2"/>
  <c r="AS283" i="2"/>
  <c r="AW282" i="2"/>
  <c r="AV282" i="2"/>
  <c r="AU282" i="2"/>
  <c r="AS282" i="2"/>
  <c r="AW281" i="2"/>
  <c r="AV281" i="2"/>
  <c r="AU281" i="2"/>
  <c r="AS281" i="2"/>
  <c r="AW280" i="2"/>
  <c r="AV280" i="2"/>
  <c r="AU280" i="2"/>
  <c r="AS280" i="2"/>
  <c r="AW279" i="2"/>
  <c r="AV279" i="2"/>
  <c r="AU279" i="2"/>
  <c r="AS279" i="2"/>
  <c r="AW278" i="2"/>
  <c r="AV278" i="2"/>
  <c r="AU278" i="2"/>
  <c r="AS278" i="2"/>
  <c r="AW277" i="2"/>
  <c r="AV277" i="2"/>
  <c r="AU277" i="2"/>
  <c r="AS277" i="2"/>
  <c r="AW276" i="2"/>
  <c r="AV276" i="2"/>
  <c r="AU276" i="2"/>
  <c r="AS276" i="2"/>
  <c r="AW275" i="2"/>
  <c r="AV275" i="2"/>
  <c r="AU275" i="2"/>
  <c r="AS275" i="2"/>
  <c r="AW274" i="2"/>
  <c r="AV274" i="2"/>
  <c r="AU274" i="2"/>
  <c r="AS274" i="2"/>
  <c r="AW273" i="2"/>
  <c r="AV273" i="2"/>
  <c r="AU273" i="2"/>
  <c r="AS273" i="2"/>
  <c r="AW272" i="2"/>
  <c r="AV272" i="2"/>
  <c r="AU272" i="2"/>
  <c r="AS272" i="2"/>
  <c r="AW271" i="2"/>
  <c r="AV271" i="2"/>
  <c r="AU271" i="2"/>
  <c r="AS271" i="2"/>
  <c r="AW270" i="2"/>
  <c r="AV270" i="2"/>
  <c r="AU270" i="2"/>
  <c r="AS270" i="2"/>
  <c r="AW269" i="2"/>
  <c r="AV269" i="2"/>
  <c r="AU269" i="2"/>
  <c r="AS269" i="2"/>
  <c r="AW268" i="2"/>
  <c r="AV268" i="2"/>
  <c r="AU268" i="2"/>
  <c r="AS268" i="2"/>
  <c r="AW267" i="2"/>
  <c r="AV267" i="2"/>
  <c r="AU267" i="2"/>
  <c r="AS267" i="2"/>
  <c r="AW266" i="2"/>
  <c r="AV266" i="2"/>
  <c r="AU266" i="2"/>
  <c r="AS266" i="2"/>
  <c r="AW265" i="2"/>
  <c r="AV265" i="2"/>
  <c r="AU265" i="2"/>
  <c r="AS265" i="2"/>
  <c r="AW264" i="2"/>
  <c r="AV264" i="2"/>
  <c r="AU264" i="2"/>
  <c r="AS264" i="2"/>
  <c r="AW263" i="2"/>
  <c r="AV263" i="2"/>
  <c r="AU263" i="2"/>
  <c r="AS263" i="2"/>
  <c r="AW262" i="2"/>
  <c r="AV262" i="2"/>
  <c r="AU262" i="2"/>
  <c r="AS262" i="2"/>
  <c r="AW261" i="2"/>
  <c r="AV261" i="2"/>
  <c r="AU261" i="2"/>
  <c r="AS261" i="2"/>
  <c r="AW260" i="2"/>
  <c r="AV260" i="2"/>
  <c r="AU260" i="2"/>
  <c r="AS260" i="2"/>
  <c r="AW259" i="2"/>
  <c r="AV259" i="2"/>
  <c r="AU259" i="2"/>
  <c r="AS259" i="2"/>
  <c r="AW258" i="2"/>
  <c r="AV258" i="2"/>
  <c r="AU258" i="2"/>
  <c r="AS258" i="2"/>
  <c r="AW257" i="2"/>
  <c r="AV257" i="2"/>
  <c r="AU257" i="2"/>
  <c r="AS257" i="2"/>
  <c r="AW256" i="2"/>
  <c r="AV256" i="2"/>
  <c r="AU256" i="2"/>
  <c r="AS256" i="2"/>
  <c r="AW255" i="2"/>
  <c r="AV255" i="2"/>
  <c r="AU255" i="2"/>
  <c r="AS255" i="2"/>
  <c r="AW254" i="2"/>
  <c r="AV254" i="2"/>
  <c r="AU254" i="2"/>
  <c r="AS254" i="2"/>
  <c r="AW253" i="2"/>
  <c r="AV253" i="2"/>
  <c r="AU253" i="2"/>
  <c r="AS253" i="2"/>
  <c r="AW252" i="2"/>
  <c r="AV252" i="2"/>
  <c r="AU252" i="2"/>
  <c r="AS252" i="2"/>
  <c r="AW251" i="2"/>
  <c r="AV251" i="2"/>
  <c r="AU251" i="2"/>
  <c r="AS251" i="2"/>
  <c r="AW250" i="2"/>
  <c r="AV250" i="2"/>
  <c r="AU250" i="2"/>
  <c r="AS250" i="2"/>
  <c r="AW249" i="2"/>
  <c r="AV249" i="2"/>
  <c r="AU249" i="2"/>
  <c r="AS249" i="2"/>
  <c r="AW248" i="2"/>
  <c r="AV248" i="2"/>
  <c r="AU248" i="2"/>
  <c r="AS248" i="2"/>
  <c r="AW247" i="2"/>
  <c r="AV247" i="2"/>
  <c r="AU247" i="2"/>
  <c r="AS247" i="2"/>
  <c r="AW246" i="2"/>
  <c r="AV246" i="2"/>
  <c r="AU246" i="2"/>
  <c r="AS246" i="2"/>
  <c r="AW245" i="2"/>
  <c r="AV245" i="2"/>
  <c r="AU245" i="2"/>
  <c r="AS245" i="2"/>
  <c r="AW244" i="2"/>
  <c r="AV244" i="2"/>
  <c r="AU244" i="2"/>
  <c r="AS244" i="2"/>
  <c r="AW243" i="2"/>
  <c r="AV243" i="2"/>
  <c r="AU243" i="2"/>
  <c r="AS243" i="2"/>
  <c r="AW242" i="2"/>
  <c r="AV242" i="2"/>
  <c r="AU242" i="2"/>
  <c r="AS242" i="2"/>
  <c r="AW241" i="2"/>
  <c r="AV241" i="2"/>
  <c r="AU241" i="2"/>
  <c r="AS241" i="2"/>
  <c r="AW240" i="2"/>
  <c r="AV240" i="2"/>
  <c r="AU240" i="2"/>
  <c r="AS240" i="2"/>
  <c r="AW239" i="2"/>
  <c r="AV239" i="2"/>
  <c r="AU239" i="2"/>
  <c r="AS239" i="2"/>
  <c r="AW238" i="2"/>
  <c r="AV238" i="2"/>
  <c r="AU238" i="2"/>
  <c r="AS238" i="2"/>
  <c r="AW237" i="2"/>
  <c r="AV237" i="2"/>
  <c r="AU237" i="2"/>
  <c r="AS237" i="2"/>
  <c r="AW236" i="2"/>
  <c r="AV236" i="2"/>
  <c r="AU236" i="2"/>
  <c r="AS236" i="2"/>
  <c r="AW235" i="2"/>
  <c r="AV235" i="2"/>
  <c r="AU235" i="2"/>
  <c r="AS235" i="2"/>
  <c r="AW234" i="2"/>
  <c r="AV234" i="2"/>
  <c r="AU234" i="2"/>
  <c r="AS234" i="2"/>
  <c r="AW233" i="2"/>
  <c r="AV233" i="2"/>
  <c r="AU233" i="2"/>
  <c r="AS233" i="2"/>
  <c r="AW232" i="2"/>
  <c r="AV232" i="2"/>
  <c r="AU232" i="2"/>
  <c r="AS232" i="2"/>
  <c r="AW231" i="2"/>
  <c r="AV231" i="2"/>
  <c r="AU231" i="2"/>
  <c r="AS231" i="2"/>
  <c r="AW230" i="2"/>
  <c r="AV230" i="2"/>
  <c r="AU230" i="2"/>
  <c r="AS230" i="2"/>
  <c r="AW229" i="2"/>
  <c r="AV229" i="2"/>
  <c r="AU229" i="2"/>
  <c r="AS229" i="2"/>
  <c r="AW228" i="2"/>
  <c r="AV228" i="2"/>
  <c r="AU228" i="2"/>
  <c r="AS228" i="2"/>
  <c r="AW227" i="2"/>
  <c r="AV227" i="2"/>
  <c r="AU227" i="2"/>
  <c r="AS227" i="2"/>
  <c r="AW226" i="2"/>
  <c r="AV226" i="2"/>
  <c r="AU226" i="2"/>
  <c r="AS226" i="2"/>
  <c r="AW225" i="2"/>
  <c r="AV225" i="2"/>
  <c r="AU225" i="2"/>
  <c r="AS225" i="2"/>
  <c r="AW224" i="2"/>
  <c r="AV224" i="2"/>
  <c r="AU224" i="2"/>
  <c r="AS224" i="2"/>
  <c r="AW223" i="2"/>
  <c r="AV223" i="2"/>
  <c r="AU223" i="2"/>
  <c r="AS223" i="2"/>
  <c r="AW222" i="2"/>
  <c r="AV222" i="2"/>
  <c r="AU222" i="2"/>
  <c r="AS222" i="2"/>
  <c r="AW221" i="2"/>
  <c r="AV221" i="2"/>
  <c r="AU221" i="2"/>
  <c r="AS221" i="2"/>
  <c r="AW220" i="2"/>
  <c r="AV220" i="2"/>
  <c r="AU220" i="2"/>
  <c r="AS220" i="2"/>
  <c r="AW219" i="2"/>
  <c r="AV219" i="2"/>
  <c r="AU219" i="2"/>
  <c r="AS219" i="2"/>
  <c r="AW218" i="2"/>
  <c r="AV218" i="2"/>
  <c r="AU218" i="2"/>
  <c r="AS218" i="2"/>
  <c r="AW217" i="2"/>
  <c r="AV217" i="2"/>
  <c r="AU217" i="2"/>
  <c r="AS217" i="2"/>
  <c r="AW216" i="2"/>
  <c r="AV216" i="2"/>
  <c r="AU216" i="2"/>
  <c r="AS216" i="2"/>
  <c r="AW215" i="2"/>
  <c r="AV215" i="2"/>
  <c r="AU215" i="2"/>
  <c r="AS215" i="2"/>
  <c r="AW214" i="2"/>
  <c r="AV214" i="2"/>
  <c r="AU214" i="2"/>
  <c r="AS214" i="2"/>
  <c r="AW213" i="2"/>
  <c r="AV213" i="2"/>
  <c r="AU213" i="2"/>
  <c r="AS213" i="2"/>
  <c r="AW212" i="2"/>
  <c r="AV212" i="2"/>
  <c r="AU212" i="2"/>
  <c r="AS212" i="2"/>
  <c r="AW211" i="2"/>
  <c r="AV211" i="2"/>
  <c r="AU211" i="2"/>
  <c r="AS211" i="2"/>
  <c r="AW210" i="2"/>
  <c r="AV210" i="2"/>
  <c r="AU210" i="2"/>
  <c r="AS210" i="2"/>
  <c r="AW209" i="2"/>
  <c r="AV209" i="2"/>
  <c r="AU209" i="2"/>
  <c r="AS209" i="2"/>
  <c r="AW208" i="2"/>
  <c r="AV208" i="2"/>
  <c r="AU208" i="2"/>
  <c r="AS208" i="2"/>
  <c r="AW207" i="2"/>
  <c r="AV207" i="2"/>
  <c r="AU207" i="2"/>
  <c r="AS207" i="2"/>
  <c r="AW206" i="2"/>
  <c r="AV206" i="2"/>
  <c r="AU206" i="2"/>
  <c r="AS206" i="2"/>
  <c r="AW205" i="2"/>
  <c r="AV205" i="2"/>
  <c r="AU205" i="2"/>
  <c r="AS205" i="2"/>
  <c r="AW204" i="2"/>
  <c r="AV204" i="2"/>
  <c r="AU204" i="2"/>
  <c r="AS204" i="2"/>
  <c r="AW203" i="2"/>
  <c r="AV203" i="2"/>
  <c r="AU203" i="2"/>
  <c r="AS203" i="2"/>
  <c r="AW202" i="2"/>
  <c r="AV202" i="2"/>
  <c r="AU202" i="2"/>
  <c r="AS202" i="2"/>
  <c r="AW201" i="2"/>
  <c r="AV201" i="2"/>
  <c r="AU201" i="2"/>
  <c r="AS201" i="2"/>
  <c r="AW200" i="2"/>
  <c r="AV200" i="2"/>
  <c r="AU200" i="2"/>
  <c r="AS200" i="2"/>
  <c r="AW199" i="2"/>
  <c r="AV199" i="2"/>
  <c r="AU199" i="2"/>
  <c r="AS199" i="2"/>
  <c r="AW198" i="2"/>
  <c r="AV198" i="2"/>
  <c r="AU198" i="2"/>
  <c r="AS198" i="2"/>
  <c r="AW197" i="2"/>
  <c r="AV197" i="2"/>
  <c r="AU197" i="2"/>
  <c r="AS197" i="2"/>
  <c r="AW196" i="2"/>
  <c r="AV196" i="2"/>
  <c r="AU196" i="2"/>
  <c r="AS196" i="2"/>
  <c r="AW195" i="2"/>
  <c r="AV195" i="2"/>
  <c r="AU195" i="2"/>
  <c r="AS195" i="2"/>
  <c r="AW194" i="2"/>
  <c r="AV194" i="2"/>
  <c r="AU194" i="2"/>
  <c r="AS194" i="2"/>
  <c r="AW193" i="2"/>
  <c r="AV193" i="2"/>
  <c r="AU193" i="2"/>
  <c r="AS193" i="2"/>
  <c r="AW192" i="2"/>
  <c r="AV192" i="2"/>
  <c r="AU192" i="2"/>
  <c r="AS192" i="2"/>
  <c r="AW191" i="2"/>
  <c r="AV191" i="2"/>
  <c r="AU191" i="2"/>
  <c r="AS191" i="2"/>
  <c r="AW190" i="2"/>
  <c r="AV190" i="2"/>
  <c r="AU190" i="2"/>
  <c r="AS190" i="2"/>
  <c r="AW189" i="2"/>
  <c r="AV189" i="2"/>
  <c r="AU189" i="2"/>
  <c r="AS189" i="2"/>
  <c r="AW188" i="2"/>
  <c r="AV188" i="2"/>
  <c r="AU188" i="2"/>
  <c r="AS188" i="2"/>
  <c r="AW187" i="2"/>
  <c r="AV187" i="2"/>
  <c r="AU187" i="2"/>
  <c r="AS187" i="2"/>
  <c r="AW186" i="2"/>
  <c r="AV186" i="2"/>
  <c r="AU186" i="2"/>
  <c r="AS186" i="2"/>
  <c r="AW185" i="2"/>
  <c r="AV185" i="2"/>
  <c r="AU185" i="2"/>
  <c r="AS185" i="2"/>
  <c r="AW184" i="2"/>
  <c r="AV184" i="2"/>
  <c r="AU184" i="2"/>
  <c r="AS184" i="2"/>
  <c r="AW183" i="2"/>
  <c r="AV183" i="2"/>
  <c r="AU183" i="2"/>
  <c r="AS183" i="2"/>
  <c r="AW182" i="2"/>
  <c r="AV182" i="2"/>
  <c r="AU182" i="2"/>
  <c r="AS182" i="2"/>
  <c r="AW181" i="2"/>
  <c r="AV181" i="2"/>
  <c r="AU181" i="2"/>
  <c r="AS181" i="2"/>
  <c r="AW180" i="2"/>
  <c r="AV180" i="2"/>
  <c r="AU180" i="2"/>
  <c r="AS180" i="2"/>
  <c r="AW179" i="2"/>
  <c r="AV179" i="2"/>
  <c r="AU179" i="2"/>
  <c r="AS179" i="2"/>
  <c r="AW178" i="2"/>
  <c r="AV178" i="2"/>
  <c r="AU178" i="2"/>
  <c r="AS178" i="2"/>
  <c r="AW177" i="2"/>
  <c r="AV177" i="2"/>
  <c r="AU177" i="2"/>
  <c r="AS177" i="2"/>
  <c r="AW176" i="2"/>
  <c r="AV176" i="2"/>
  <c r="AU176" i="2"/>
  <c r="AS176" i="2"/>
  <c r="AW175" i="2"/>
  <c r="AV175" i="2"/>
  <c r="AU175" i="2"/>
  <c r="AS175" i="2"/>
  <c r="AW174" i="2"/>
  <c r="AV174" i="2"/>
  <c r="AU174" i="2"/>
  <c r="AS174" i="2"/>
  <c r="AW173" i="2"/>
  <c r="AV173" i="2"/>
  <c r="AU173" i="2"/>
  <c r="AS173" i="2"/>
  <c r="AW172" i="2"/>
  <c r="AV172" i="2"/>
  <c r="AU172" i="2"/>
  <c r="AS172" i="2"/>
  <c r="AW171" i="2"/>
  <c r="AV171" i="2"/>
  <c r="AU171" i="2"/>
  <c r="AS171" i="2"/>
  <c r="AW170" i="2"/>
  <c r="AV170" i="2"/>
  <c r="AU170" i="2"/>
  <c r="AS170" i="2"/>
  <c r="AW169" i="2"/>
  <c r="AV169" i="2"/>
  <c r="AU169" i="2"/>
  <c r="AS169" i="2"/>
  <c r="AW168" i="2"/>
  <c r="AV168" i="2"/>
  <c r="AU168" i="2"/>
  <c r="AS168" i="2"/>
  <c r="AW167" i="2"/>
  <c r="AV167" i="2"/>
  <c r="AU167" i="2"/>
  <c r="AS167" i="2"/>
  <c r="AW166" i="2"/>
  <c r="AV166" i="2"/>
  <c r="AU166" i="2"/>
  <c r="AS166" i="2"/>
  <c r="AW165" i="2"/>
  <c r="AV165" i="2"/>
  <c r="AU165" i="2"/>
  <c r="AS165" i="2"/>
  <c r="AW164" i="2"/>
  <c r="AV164" i="2"/>
  <c r="AU164" i="2"/>
  <c r="AS164" i="2"/>
  <c r="AW163" i="2"/>
  <c r="AV163" i="2"/>
  <c r="AU163" i="2"/>
  <c r="AS163" i="2"/>
  <c r="AW162" i="2"/>
  <c r="AV162" i="2"/>
  <c r="AU162" i="2"/>
  <c r="AS162" i="2"/>
  <c r="AW161" i="2"/>
  <c r="AV161" i="2"/>
  <c r="AU161" i="2"/>
  <c r="AS161" i="2"/>
  <c r="AW160" i="2"/>
  <c r="AV160" i="2"/>
  <c r="AU160" i="2"/>
  <c r="AS160" i="2"/>
  <c r="AW159" i="2"/>
  <c r="AV159" i="2"/>
  <c r="AU159" i="2"/>
  <c r="AS159" i="2"/>
  <c r="AW158" i="2"/>
  <c r="AV158" i="2"/>
  <c r="AU158" i="2"/>
  <c r="AS158" i="2"/>
  <c r="AW157" i="2"/>
  <c r="AV157" i="2"/>
  <c r="AU157" i="2"/>
  <c r="AS157" i="2"/>
  <c r="AW156" i="2"/>
  <c r="AV156" i="2"/>
  <c r="AU156" i="2"/>
  <c r="AS156" i="2"/>
  <c r="AW155" i="2"/>
  <c r="AV155" i="2"/>
  <c r="AU155" i="2"/>
  <c r="AS155" i="2"/>
  <c r="AW154" i="2"/>
  <c r="AV154" i="2"/>
  <c r="AU154" i="2"/>
  <c r="AS154" i="2"/>
  <c r="AW153" i="2"/>
  <c r="AV153" i="2"/>
  <c r="AU153" i="2"/>
  <c r="AS153" i="2"/>
  <c r="AW152" i="2"/>
  <c r="AV152" i="2"/>
  <c r="AU152" i="2"/>
  <c r="AS152" i="2"/>
  <c r="AW151" i="2"/>
  <c r="AV151" i="2"/>
  <c r="AU151" i="2"/>
  <c r="AS151" i="2"/>
  <c r="AW150" i="2"/>
  <c r="AV150" i="2"/>
  <c r="AU150" i="2"/>
  <c r="AS150" i="2"/>
  <c r="AW149" i="2"/>
  <c r="AV149" i="2"/>
  <c r="AU149" i="2"/>
  <c r="AS149" i="2"/>
  <c r="AW148" i="2"/>
  <c r="AV148" i="2"/>
  <c r="AU148" i="2"/>
  <c r="AS148" i="2"/>
  <c r="AW147" i="2"/>
  <c r="AV147" i="2"/>
  <c r="AU147" i="2"/>
  <c r="AS147" i="2"/>
  <c r="AW146" i="2"/>
  <c r="AV146" i="2"/>
  <c r="AU146" i="2"/>
  <c r="AS146" i="2"/>
  <c r="AW145" i="2"/>
  <c r="AV145" i="2"/>
  <c r="AU145" i="2"/>
  <c r="AS145" i="2"/>
  <c r="AW144" i="2"/>
  <c r="AV144" i="2"/>
  <c r="AU144" i="2"/>
  <c r="AS144" i="2"/>
  <c r="AW143" i="2"/>
  <c r="AV143" i="2"/>
  <c r="AU143" i="2"/>
  <c r="AS143" i="2"/>
  <c r="AW142" i="2"/>
  <c r="AV142" i="2"/>
  <c r="AU142" i="2"/>
  <c r="AS142" i="2"/>
  <c r="AW141" i="2"/>
  <c r="AV141" i="2"/>
  <c r="AU141" i="2"/>
  <c r="AS141" i="2"/>
  <c r="AW140" i="2"/>
  <c r="AV140" i="2"/>
  <c r="AU140" i="2"/>
  <c r="AS140" i="2"/>
  <c r="AW139" i="2"/>
  <c r="AV139" i="2"/>
  <c r="AU139" i="2"/>
  <c r="AS139" i="2"/>
  <c r="AW138" i="2"/>
  <c r="AV138" i="2"/>
  <c r="AU138" i="2"/>
  <c r="AS138" i="2"/>
  <c r="AW137" i="2"/>
  <c r="AV137" i="2"/>
  <c r="AU137" i="2"/>
  <c r="AS137" i="2"/>
  <c r="AW136" i="2"/>
  <c r="AV136" i="2"/>
  <c r="AU136" i="2"/>
  <c r="AS136" i="2"/>
  <c r="AW135" i="2"/>
  <c r="AV135" i="2"/>
  <c r="AU135" i="2"/>
  <c r="AS135" i="2"/>
  <c r="AW134" i="2"/>
  <c r="AV134" i="2"/>
  <c r="AU134" i="2"/>
  <c r="AS134" i="2"/>
  <c r="AW133" i="2"/>
  <c r="AV133" i="2"/>
  <c r="AU133" i="2"/>
  <c r="AS133" i="2"/>
  <c r="AW132" i="2"/>
  <c r="AV132" i="2"/>
  <c r="AU132" i="2"/>
  <c r="AS132" i="2"/>
  <c r="AW131" i="2"/>
  <c r="AV131" i="2"/>
  <c r="AU131" i="2"/>
  <c r="AS131" i="2"/>
  <c r="AW130" i="2"/>
  <c r="AV130" i="2"/>
  <c r="AU130" i="2"/>
  <c r="AS130" i="2"/>
  <c r="AW129" i="2"/>
  <c r="AV129" i="2"/>
  <c r="AU129" i="2"/>
  <c r="AS129" i="2"/>
  <c r="AW128" i="2"/>
  <c r="AV128" i="2"/>
  <c r="AU128" i="2"/>
  <c r="AS128" i="2"/>
  <c r="AW127" i="2"/>
  <c r="AV127" i="2"/>
  <c r="AU127" i="2"/>
  <c r="AS127" i="2"/>
  <c r="AW126" i="2"/>
  <c r="AV126" i="2"/>
  <c r="AU126" i="2"/>
  <c r="AS126" i="2"/>
  <c r="AW125" i="2"/>
  <c r="AV125" i="2"/>
  <c r="AU125" i="2"/>
  <c r="AS125" i="2"/>
  <c r="AW124" i="2"/>
  <c r="AV124" i="2"/>
  <c r="AU124" i="2"/>
  <c r="AS124" i="2"/>
  <c r="AW123" i="2"/>
  <c r="AV123" i="2"/>
  <c r="AU123" i="2"/>
  <c r="AS123" i="2"/>
  <c r="AW122" i="2"/>
  <c r="AV122" i="2"/>
  <c r="AU122" i="2"/>
  <c r="AS122" i="2"/>
  <c r="AW121" i="2"/>
  <c r="AV121" i="2"/>
  <c r="AU121" i="2"/>
  <c r="AS121" i="2"/>
  <c r="AW120" i="2"/>
  <c r="AV120" i="2"/>
  <c r="AU120" i="2"/>
  <c r="AS120" i="2"/>
  <c r="AW119" i="2"/>
  <c r="AV119" i="2"/>
  <c r="AU119" i="2"/>
  <c r="AS119" i="2"/>
  <c r="AW118" i="2"/>
  <c r="AV118" i="2"/>
  <c r="AU118" i="2"/>
  <c r="AS118" i="2"/>
  <c r="AW117" i="2"/>
  <c r="AV117" i="2"/>
  <c r="AU117" i="2"/>
  <c r="AS117" i="2"/>
  <c r="AW116" i="2"/>
  <c r="AV116" i="2"/>
  <c r="AU116" i="2"/>
  <c r="AS116" i="2"/>
  <c r="AW115" i="2"/>
  <c r="AV115" i="2"/>
  <c r="AU115" i="2"/>
  <c r="AS115" i="2"/>
  <c r="AW114" i="2"/>
  <c r="AV114" i="2"/>
  <c r="AU114" i="2"/>
  <c r="AS114" i="2"/>
  <c r="AW113" i="2"/>
  <c r="AV113" i="2"/>
  <c r="AU113" i="2"/>
  <c r="AS113" i="2"/>
  <c r="AW112" i="2"/>
  <c r="AV112" i="2"/>
  <c r="AU112" i="2"/>
  <c r="AS112" i="2"/>
  <c r="AW111" i="2"/>
  <c r="AV111" i="2"/>
  <c r="AU111" i="2"/>
  <c r="AS111" i="2"/>
  <c r="AW110" i="2"/>
  <c r="AV110" i="2"/>
  <c r="AU110" i="2"/>
  <c r="AS110" i="2"/>
  <c r="AW109" i="2"/>
  <c r="AV109" i="2"/>
  <c r="AU109" i="2"/>
  <c r="AS109" i="2"/>
  <c r="AW108" i="2"/>
  <c r="AV108" i="2"/>
  <c r="AU108" i="2"/>
  <c r="AS108" i="2"/>
  <c r="AW107" i="2"/>
  <c r="AV107" i="2"/>
  <c r="AU107" i="2"/>
  <c r="AS107" i="2"/>
  <c r="AW106" i="2"/>
  <c r="AV106" i="2"/>
  <c r="AU106" i="2"/>
  <c r="AS106" i="2"/>
  <c r="AW105" i="2"/>
  <c r="AV105" i="2"/>
  <c r="AU105" i="2"/>
  <c r="AS105" i="2"/>
  <c r="AW104" i="2"/>
  <c r="AV104" i="2"/>
  <c r="AU104" i="2"/>
  <c r="AS104" i="2"/>
  <c r="AW103" i="2"/>
  <c r="AV103" i="2"/>
  <c r="AU103" i="2"/>
  <c r="AS103" i="2"/>
  <c r="AW102" i="2"/>
  <c r="AV102" i="2"/>
  <c r="AU102" i="2"/>
  <c r="AS102" i="2"/>
  <c r="AW101" i="2"/>
  <c r="AV101" i="2"/>
  <c r="AU101" i="2"/>
  <c r="AS101" i="2"/>
  <c r="AW100" i="2"/>
  <c r="AV100" i="2"/>
  <c r="AU100" i="2"/>
  <c r="AS100" i="2"/>
  <c r="AW99" i="2"/>
  <c r="AV99" i="2"/>
  <c r="AU99" i="2"/>
  <c r="AS99" i="2"/>
  <c r="AW98" i="2"/>
  <c r="AV98" i="2"/>
  <c r="AU98" i="2"/>
  <c r="AS98" i="2"/>
  <c r="AW97" i="2"/>
  <c r="AV97" i="2"/>
  <c r="AU97" i="2"/>
  <c r="AS97" i="2"/>
  <c r="AW96" i="2"/>
  <c r="AV96" i="2"/>
  <c r="AU96" i="2"/>
  <c r="AS96" i="2"/>
  <c r="AW95" i="2"/>
  <c r="AV95" i="2"/>
  <c r="AU95" i="2"/>
  <c r="AS95" i="2"/>
  <c r="AW94" i="2"/>
  <c r="AV94" i="2"/>
  <c r="AU94" i="2"/>
  <c r="AS94" i="2"/>
  <c r="AW93" i="2"/>
  <c r="AV93" i="2"/>
  <c r="AU93" i="2"/>
  <c r="AS93" i="2"/>
  <c r="AW92" i="2"/>
  <c r="AV92" i="2"/>
  <c r="AU92" i="2"/>
  <c r="AS92" i="2"/>
  <c r="AW91" i="2"/>
  <c r="AV91" i="2"/>
  <c r="AU91" i="2"/>
  <c r="AS91" i="2"/>
  <c r="AW90" i="2"/>
  <c r="AV90" i="2"/>
  <c r="AU90" i="2"/>
  <c r="AS90" i="2"/>
  <c r="AW89" i="2"/>
  <c r="AV89" i="2"/>
  <c r="AU89" i="2"/>
  <c r="AS89" i="2"/>
  <c r="AW88" i="2"/>
  <c r="AV88" i="2"/>
  <c r="AU88" i="2"/>
  <c r="AS88" i="2"/>
  <c r="AW87" i="2"/>
  <c r="AV87" i="2"/>
  <c r="AU87" i="2"/>
  <c r="AS87" i="2"/>
  <c r="AW86" i="2"/>
  <c r="AV86" i="2"/>
  <c r="AU86" i="2"/>
  <c r="AS86" i="2"/>
  <c r="AW85" i="2"/>
  <c r="AV85" i="2"/>
  <c r="AU85" i="2"/>
  <c r="AS85" i="2"/>
  <c r="AW84" i="2"/>
  <c r="AV84" i="2"/>
  <c r="AU84" i="2"/>
  <c r="AS84" i="2"/>
  <c r="AW83" i="2"/>
  <c r="AV83" i="2"/>
  <c r="AU83" i="2"/>
  <c r="AS83" i="2"/>
  <c r="AW82" i="2"/>
  <c r="AV82" i="2"/>
  <c r="AU82" i="2"/>
  <c r="AS82" i="2"/>
  <c r="AW81" i="2"/>
  <c r="AV81" i="2"/>
  <c r="AU81" i="2"/>
  <c r="AS81" i="2"/>
  <c r="AW80" i="2"/>
  <c r="AV80" i="2"/>
  <c r="AU80" i="2"/>
  <c r="AS80" i="2"/>
  <c r="AW79" i="2"/>
  <c r="AV79" i="2"/>
  <c r="AU79" i="2"/>
  <c r="AS79" i="2"/>
  <c r="AW78" i="2"/>
  <c r="AV78" i="2"/>
  <c r="AU78" i="2"/>
  <c r="AS78" i="2"/>
  <c r="AW77" i="2"/>
  <c r="AV77" i="2"/>
  <c r="AU77" i="2"/>
  <c r="AS77" i="2"/>
  <c r="AW76" i="2"/>
  <c r="AV76" i="2"/>
  <c r="AU76" i="2"/>
  <c r="AS76" i="2"/>
  <c r="AW75" i="2"/>
  <c r="AV75" i="2"/>
  <c r="AU75" i="2"/>
  <c r="AS75" i="2"/>
  <c r="AW74" i="2"/>
  <c r="AV74" i="2"/>
  <c r="AU74" i="2"/>
  <c r="AS74" i="2"/>
  <c r="AW73" i="2"/>
  <c r="AV73" i="2"/>
  <c r="AU73" i="2"/>
  <c r="AS73" i="2"/>
  <c r="AW72" i="2"/>
  <c r="AV72" i="2"/>
  <c r="AU72" i="2"/>
  <c r="AS72" i="2"/>
  <c r="AW71" i="2"/>
  <c r="AV71" i="2"/>
  <c r="AU71" i="2"/>
  <c r="AS71" i="2"/>
  <c r="AW70" i="2"/>
  <c r="AV70" i="2"/>
  <c r="AU70" i="2"/>
  <c r="AS70" i="2"/>
  <c r="AW69" i="2"/>
  <c r="AV69" i="2"/>
  <c r="AU69" i="2"/>
  <c r="AS69" i="2"/>
  <c r="AW68" i="2"/>
  <c r="AV68" i="2"/>
  <c r="AU68" i="2"/>
  <c r="AS68" i="2"/>
  <c r="AW67" i="2"/>
  <c r="AV67" i="2"/>
  <c r="AU67" i="2"/>
  <c r="AS67" i="2"/>
  <c r="AW66" i="2"/>
  <c r="AV66" i="2"/>
  <c r="AU66" i="2"/>
  <c r="AS66" i="2"/>
  <c r="AW65" i="2"/>
  <c r="AV65" i="2"/>
  <c r="AU65" i="2"/>
  <c r="AS65" i="2"/>
  <c r="AW64" i="2"/>
  <c r="AV64" i="2"/>
  <c r="AU64" i="2"/>
  <c r="AS64" i="2"/>
  <c r="AW63" i="2"/>
  <c r="AV63" i="2"/>
  <c r="AU63" i="2"/>
  <c r="AS63" i="2"/>
  <c r="AW62" i="2"/>
  <c r="AV62" i="2"/>
  <c r="AU62" i="2"/>
  <c r="AS62" i="2"/>
  <c r="AW61" i="2"/>
  <c r="AV61" i="2"/>
  <c r="AU61" i="2"/>
  <c r="AS61" i="2"/>
  <c r="AW60" i="2"/>
  <c r="AV60" i="2"/>
  <c r="AU60" i="2"/>
  <c r="AS60" i="2"/>
  <c r="AW59" i="2"/>
  <c r="AV59" i="2"/>
  <c r="AU59" i="2"/>
  <c r="AS59" i="2"/>
  <c r="AW58" i="2"/>
  <c r="AV58" i="2"/>
  <c r="AU58" i="2"/>
  <c r="AS58" i="2"/>
  <c r="AW57" i="2"/>
  <c r="AV57" i="2"/>
  <c r="AU57" i="2"/>
  <c r="AS57" i="2"/>
  <c r="AW56" i="2"/>
  <c r="AV56" i="2"/>
  <c r="AU56" i="2"/>
  <c r="AS56" i="2"/>
  <c r="AW55" i="2"/>
  <c r="AV55" i="2"/>
  <c r="AU55" i="2"/>
  <c r="AS55" i="2"/>
  <c r="AW54" i="2"/>
  <c r="AV54" i="2"/>
  <c r="AU54" i="2"/>
  <c r="AS54" i="2"/>
  <c r="AW53" i="2"/>
  <c r="AV53" i="2"/>
  <c r="AU53" i="2"/>
  <c r="AS53" i="2"/>
  <c r="AW52" i="2"/>
  <c r="AV52" i="2"/>
  <c r="AU52" i="2"/>
  <c r="AS52" i="2"/>
  <c r="AW51" i="2"/>
  <c r="AV51" i="2"/>
  <c r="AU51" i="2"/>
  <c r="AS51" i="2"/>
  <c r="AW50" i="2"/>
  <c r="AV50" i="2"/>
  <c r="AU50" i="2"/>
  <c r="AS50" i="2"/>
  <c r="AW49" i="2"/>
  <c r="AV49" i="2"/>
  <c r="AU49" i="2"/>
  <c r="AS49" i="2"/>
  <c r="AW48" i="2"/>
  <c r="AV48" i="2"/>
  <c r="AU48" i="2"/>
  <c r="AS48" i="2"/>
  <c r="AW47" i="2"/>
  <c r="AV47" i="2"/>
  <c r="AU47" i="2"/>
  <c r="AS47" i="2"/>
  <c r="AW46" i="2"/>
  <c r="AV46" i="2"/>
  <c r="AU46" i="2"/>
  <c r="AS46" i="2"/>
  <c r="AW45" i="2"/>
  <c r="AV45" i="2"/>
  <c r="AU45" i="2"/>
  <c r="AS45" i="2"/>
  <c r="AW44" i="2"/>
  <c r="AV44" i="2"/>
  <c r="AU44" i="2"/>
  <c r="AS44" i="2"/>
  <c r="AW43" i="2"/>
  <c r="AV43" i="2"/>
  <c r="AU43" i="2"/>
  <c r="AS43" i="2"/>
  <c r="AW42" i="2"/>
  <c r="AV42" i="2"/>
  <c r="AU42" i="2"/>
  <c r="AS42" i="2"/>
  <c r="AW41" i="2"/>
  <c r="AV41" i="2"/>
  <c r="AU41" i="2"/>
  <c r="AS41" i="2"/>
  <c r="AW40" i="2"/>
  <c r="AV40" i="2"/>
  <c r="AU40" i="2"/>
  <c r="AS40" i="2"/>
  <c r="AW39" i="2"/>
  <c r="AV39" i="2"/>
  <c r="AU39" i="2"/>
  <c r="AS39" i="2"/>
  <c r="AW38" i="2"/>
  <c r="AV38" i="2"/>
  <c r="AU38" i="2"/>
  <c r="AS38" i="2"/>
  <c r="AW37" i="2"/>
  <c r="AV37" i="2"/>
  <c r="AU37" i="2"/>
  <c r="AS37" i="2"/>
  <c r="AW36" i="2"/>
  <c r="AV36" i="2"/>
  <c r="AU36" i="2"/>
  <c r="AS36" i="2"/>
  <c r="AW35" i="2"/>
  <c r="AV35" i="2"/>
  <c r="AU35" i="2"/>
  <c r="AS35" i="2"/>
  <c r="AW34" i="2"/>
  <c r="AV34" i="2"/>
  <c r="AU34" i="2"/>
  <c r="AS34" i="2"/>
  <c r="AW33" i="2"/>
  <c r="AV33" i="2"/>
  <c r="AU33" i="2"/>
  <c r="AS33" i="2"/>
  <c r="AW32" i="2"/>
  <c r="AV32" i="2"/>
  <c r="AU32" i="2"/>
  <c r="AS32" i="2"/>
  <c r="AW31" i="2"/>
  <c r="AV31" i="2"/>
  <c r="AU31" i="2"/>
  <c r="AS31" i="2"/>
  <c r="AW30" i="2"/>
  <c r="AV30" i="2"/>
  <c r="AU30" i="2"/>
  <c r="AS30" i="2"/>
  <c r="AW29" i="2"/>
  <c r="AV29" i="2"/>
  <c r="AU29" i="2"/>
  <c r="AS29" i="2"/>
  <c r="AW28" i="2"/>
  <c r="AV28" i="2"/>
  <c r="AU28" i="2"/>
  <c r="AS28" i="2"/>
  <c r="AW27" i="2"/>
  <c r="AV27" i="2"/>
  <c r="AU27" i="2"/>
  <c r="AS27" i="2"/>
  <c r="AW26" i="2"/>
  <c r="AV26" i="2"/>
  <c r="AU26" i="2"/>
  <c r="AS26" i="2"/>
  <c r="AW25" i="2"/>
  <c r="AV25" i="2"/>
  <c r="AU25" i="2"/>
  <c r="AS25" i="2"/>
  <c r="AW24" i="2"/>
  <c r="AV24" i="2"/>
  <c r="AU24" i="2"/>
  <c r="AS24" i="2"/>
  <c r="AW23" i="2"/>
  <c r="AV23" i="2"/>
  <c r="AU23" i="2"/>
  <c r="AS23" i="2"/>
  <c r="AW22" i="2"/>
  <c r="AV22" i="2"/>
  <c r="AU22" i="2"/>
  <c r="AS22" i="2"/>
  <c r="AW21" i="2"/>
  <c r="AV21" i="2"/>
  <c r="AU21" i="2"/>
  <c r="AS21" i="2"/>
  <c r="AW20" i="2"/>
  <c r="AV20" i="2"/>
  <c r="AU20" i="2"/>
  <c r="AS20" i="2"/>
  <c r="AW19" i="2"/>
  <c r="AV19" i="2"/>
  <c r="AU19" i="2"/>
  <c r="AS19" i="2"/>
  <c r="AW18" i="2"/>
  <c r="AV18" i="2"/>
  <c r="AU18" i="2"/>
  <c r="AS18" i="2"/>
  <c r="AW17" i="2"/>
  <c r="AV17" i="2"/>
  <c r="AU17" i="2"/>
  <c r="AS17" i="2"/>
  <c r="AW16" i="2"/>
  <c r="AV16" i="2"/>
  <c r="AU16" i="2"/>
  <c r="AS16" i="2"/>
  <c r="AW15" i="2"/>
  <c r="AV15" i="2"/>
  <c r="AU15" i="2"/>
  <c r="AS15" i="2"/>
  <c r="AW14" i="2"/>
  <c r="AV14" i="2"/>
  <c r="AU14" i="2"/>
  <c r="AS14" i="2"/>
  <c r="AW13" i="2"/>
  <c r="AV13" i="2"/>
  <c r="AU13" i="2"/>
  <c r="AS13" i="2"/>
  <c r="AW12" i="2"/>
  <c r="AV12" i="2"/>
  <c r="AU12" i="2"/>
  <c r="AS12" i="2"/>
  <c r="AW11" i="2"/>
  <c r="AV11" i="2"/>
  <c r="AU11" i="2"/>
  <c r="AS11" i="2"/>
  <c r="AW10" i="2"/>
  <c r="AV10" i="2"/>
  <c r="AU10" i="2"/>
  <c r="AS10" i="2"/>
  <c r="AW9" i="2"/>
  <c r="AV9" i="2"/>
  <c r="AU9" i="2"/>
  <c r="AS9" i="2"/>
  <c r="AW8" i="2"/>
  <c r="AV8" i="2"/>
  <c r="AU8" i="2"/>
  <c r="AS8" i="2"/>
  <c r="AW7" i="2"/>
  <c r="AV7" i="2"/>
  <c r="AU7" i="2"/>
  <c r="AS7" i="2"/>
  <c r="L90" i="1"/>
  <c r="AM90" i="1"/>
  <c r="AM89" i="1"/>
  <c r="L89" i="1"/>
  <c r="AM87" i="1"/>
  <c r="L87" i="1"/>
  <c r="L85" i="1"/>
  <c r="L84" i="1"/>
  <c r="AY362" i="2"/>
  <c r="AY358" i="2"/>
  <c r="AY356" i="2"/>
  <c r="AY353" i="2"/>
  <c r="AY350" i="2"/>
  <c r="AY341" i="2"/>
  <c r="AY339" i="2"/>
  <c r="AY336" i="2"/>
  <c r="AY334" i="2"/>
  <c r="AY330" i="2"/>
  <c r="AY327" i="2"/>
  <c r="AY326" i="2"/>
  <c r="AY324" i="2"/>
  <c r="AY322" i="2"/>
  <c r="AY320" i="2"/>
  <c r="AY316" i="2"/>
  <c r="AY314" i="2"/>
  <c r="AY312" i="2"/>
  <c r="AY308" i="2"/>
  <c r="AY306" i="2"/>
  <c r="AY300" i="2"/>
  <c r="AY298" i="2"/>
  <c r="AY297" i="2"/>
  <c r="AY292" i="2"/>
  <c r="AY290" i="2"/>
  <c r="AY288" i="2"/>
  <c r="AY286" i="2"/>
  <c r="AY276" i="2"/>
  <c r="AY271" i="2"/>
  <c r="AY268" i="2"/>
  <c r="AY262" i="2"/>
  <c r="AY259" i="2"/>
  <c r="AY256" i="2"/>
  <c r="AY252" i="2"/>
  <c r="AY250" i="2"/>
  <c r="AY248" i="2"/>
  <c r="AY247" i="2"/>
  <c r="AY245" i="2"/>
  <c r="AY243" i="2"/>
  <c r="AY241" i="2"/>
  <c r="AY239" i="2"/>
  <c r="AY237" i="2"/>
  <c r="AY231" i="2"/>
  <c r="AY225" i="2"/>
  <c r="AY224" i="2"/>
  <c r="AY218" i="2"/>
  <c r="AY216" i="2"/>
  <c r="AY209" i="2"/>
  <c r="AY207" i="2"/>
  <c r="AY205" i="2"/>
  <c r="AY198" i="2"/>
  <c r="AY196" i="2"/>
  <c r="AY194" i="2"/>
  <c r="AY192" i="2"/>
  <c r="AY182" i="2"/>
  <c r="AY180" i="2"/>
  <c r="AY176" i="2"/>
  <c r="AY174" i="2"/>
  <c r="AY168" i="2"/>
  <c r="AY166" i="2"/>
  <c r="AY163" i="2"/>
  <c r="AY156" i="2"/>
  <c r="AY154" i="2"/>
  <c r="AY152" i="2"/>
  <c r="AY150" i="2"/>
  <c r="AY138" i="2"/>
  <c r="AY137" i="2"/>
  <c r="AY135" i="2"/>
  <c r="AY126" i="2"/>
  <c r="AY124" i="2"/>
  <c r="AY119" i="2"/>
  <c r="AY114" i="2"/>
  <c r="AY112" i="2"/>
  <c r="AY107" i="2"/>
  <c r="AY105" i="2"/>
  <c r="AY100" i="2"/>
  <c r="AY98" i="2"/>
  <c r="AY93" i="2"/>
  <c r="AY91" i="2"/>
  <c r="AY89" i="2"/>
  <c r="AY81" i="2"/>
  <c r="AY77" i="2"/>
  <c r="AY75" i="2"/>
  <c r="AY71" i="2"/>
  <c r="AY64" i="2"/>
  <c r="AY62" i="2"/>
  <c r="AY58" i="2"/>
  <c r="AY56" i="2"/>
  <c r="AY54" i="2"/>
  <c r="AY53" i="2"/>
  <c r="AY51" i="2"/>
  <c r="AY47" i="2"/>
  <c r="AY45" i="2"/>
  <c r="AY43" i="2"/>
  <c r="AY40" i="2"/>
  <c r="AY38" i="2"/>
  <c r="AY34" i="2"/>
  <c r="AY32" i="2"/>
  <c r="AY28" i="2"/>
  <c r="AY26" i="2"/>
  <c r="AY24" i="2"/>
  <c r="AY22" i="2"/>
  <c r="AY20" i="2"/>
  <c r="AY19" i="2"/>
  <c r="AY17" i="2"/>
  <c r="AY11" i="2"/>
  <c r="AY7" i="2"/>
  <c r="AY361" i="2"/>
  <c r="AY355" i="2"/>
  <c r="AY351" i="2"/>
  <c r="AY347" i="2"/>
  <c r="AY337" i="2"/>
  <c r="AY332" i="2"/>
  <c r="AY318" i="2"/>
  <c r="AY310" i="2"/>
  <c r="AY285" i="2"/>
  <c r="AY281" i="2"/>
  <c r="AY280" i="2"/>
  <c r="AY278" i="2"/>
  <c r="AY274" i="2"/>
  <c r="AY272" i="2"/>
  <c r="AY266" i="2"/>
  <c r="AY264" i="2"/>
  <c r="AY260" i="2"/>
  <c r="AY258" i="2"/>
  <c r="AY249" i="2"/>
  <c r="AY235" i="2"/>
  <c r="AY233" i="2"/>
  <c r="AY229" i="2"/>
  <c r="AY227" i="2"/>
  <c r="AY222" i="2"/>
  <c r="AY220" i="2"/>
  <c r="AY214" i="2"/>
  <c r="AY210" i="2"/>
  <c r="AY208" i="2"/>
  <c r="AY206" i="2"/>
  <c r="AY202" i="2"/>
  <c r="AY193" i="2"/>
  <c r="AY187" i="2"/>
  <c r="AY185" i="2"/>
  <c r="AY179" i="2"/>
  <c r="AY178" i="2"/>
  <c r="AY172" i="2"/>
  <c r="AY170" i="2"/>
  <c r="AY162" i="2"/>
  <c r="AY160" i="2"/>
  <c r="AY158" i="2"/>
  <c r="AY148" i="2"/>
  <c r="AY146" i="2"/>
  <c r="AY144" i="2"/>
  <c r="AY142" i="2"/>
  <c r="AY140" i="2"/>
  <c r="AY134" i="2"/>
  <c r="AY132" i="2"/>
  <c r="AY130" i="2"/>
  <c r="AY128" i="2"/>
  <c r="AY122" i="2"/>
  <c r="AY118" i="2"/>
  <c r="AY116" i="2"/>
  <c r="AY110" i="2"/>
  <c r="AY102" i="2"/>
  <c r="AY88" i="2"/>
  <c r="AY85" i="2"/>
  <c r="AY82" i="2"/>
  <c r="AY78" i="2"/>
  <c r="AY76" i="2"/>
  <c r="AY74" i="2"/>
  <c r="AY72" i="2"/>
  <c r="AY70" i="2"/>
  <c r="AY68" i="2"/>
  <c r="AY66" i="2"/>
  <c r="AY65" i="2"/>
  <c r="AY63" i="2"/>
  <c r="AY61" i="2"/>
  <c r="AY55" i="2"/>
  <c r="AY49" i="2"/>
  <c r="AY42" i="2"/>
  <c r="AY36" i="2"/>
  <c r="AY33" i="2"/>
  <c r="AY14" i="2"/>
  <c r="AY12" i="2"/>
  <c r="AY9" i="2"/>
  <c r="AY359" i="2"/>
  <c r="AY357" i="2"/>
  <c r="AY354" i="2"/>
  <c r="AY352" i="2"/>
  <c r="AY349" i="2"/>
  <c r="AY345" i="2"/>
  <c r="AY343" i="2"/>
  <c r="AY340" i="2"/>
  <c r="AY335" i="2"/>
  <c r="AY333" i="2"/>
  <c r="AY331" i="2"/>
  <c r="AY328" i="2"/>
  <c r="AY323" i="2"/>
  <c r="AY319" i="2"/>
  <c r="AY317" i="2"/>
  <c r="AY315" i="2"/>
  <c r="AY309" i="2"/>
  <c r="AY305" i="2"/>
  <c r="AY303" i="2"/>
  <c r="AY301" i="2"/>
  <c r="AY296" i="2"/>
  <c r="AY294" i="2"/>
  <c r="AY293" i="2"/>
  <c r="AY289" i="2"/>
  <c r="AY283" i="2"/>
  <c r="AY279" i="2"/>
  <c r="AY270" i="2"/>
  <c r="AY269" i="2"/>
  <c r="AY263" i="2"/>
  <c r="AY257" i="2"/>
  <c r="AY253" i="2"/>
  <c r="AY251" i="2"/>
  <c r="AY244" i="2"/>
  <c r="AY236" i="2"/>
  <c r="AY232" i="2"/>
  <c r="AY230" i="2"/>
  <c r="AY228" i="2"/>
  <c r="AY223" i="2"/>
  <c r="AY219" i="2"/>
  <c r="AY215" i="2"/>
  <c r="AY212" i="2"/>
  <c r="AY204" i="2"/>
  <c r="AY203" i="2"/>
  <c r="AY201" i="2"/>
  <c r="AY199" i="2"/>
  <c r="AY197" i="2"/>
  <c r="AY195" i="2"/>
  <c r="AY191" i="2"/>
  <c r="AY189" i="2"/>
  <c r="AY188" i="2"/>
  <c r="AY186" i="2"/>
  <c r="AY183" i="2"/>
  <c r="AY181" i="2"/>
  <c r="AY177" i="2"/>
  <c r="AY175" i="2"/>
  <c r="AY171" i="2"/>
  <c r="AY169" i="2"/>
  <c r="AY167" i="2"/>
  <c r="AY165" i="2"/>
  <c r="AY155" i="2"/>
  <c r="AY151" i="2"/>
  <c r="AY139" i="2"/>
  <c r="AY136" i="2"/>
  <c r="AY133" i="2"/>
  <c r="AY131" i="2"/>
  <c r="AY127" i="2"/>
  <c r="AY125" i="2"/>
  <c r="AY120" i="2"/>
  <c r="AY117" i="2"/>
  <c r="AY115" i="2"/>
  <c r="AY111" i="2"/>
  <c r="AY108" i="2"/>
  <c r="AY106" i="2"/>
  <c r="AY104" i="2"/>
  <c r="AY101" i="2"/>
  <c r="AY97" i="2"/>
  <c r="AY95" i="2"/>
  <c r="AY94" i="2"/>
  <c r="AY86" i="2"/>
  <c r="AY83" i="2"/>
  <c r="AY80" i="2"/>
  <c r="AY67" i="2"/>
  <c r="AY57" i="2"/>
  <c r="AY50" i="2"/>
  <c r="AY48" i="2"/>
  <c r="AY46" i="2"/>
  <c r="AY44" i="2"/>
  <c r="AY39" i="2"/>
  <c r="AY35" i="2"/>
  <c r="AY31" i="2"/>
  <c r="AY30" i="2"/>
  <c r="AY27" i="2"/>
  <c r="AY21" i="2"/>
  <c r="AY16" i="2"/>
  <c r="AY8" i="2"/>
  <c r="AS94" i="1"/>
  <c r="AY360" i="2"/>
  <c r="AY348" i="2"/>
  <c r="AY346" i="2"/>
  <c r="AY344" i="2"/>
  <c r="AY342" i="2"/>
  <c r="AY338" i="2"/>
  <c r="AY329" i="2"/>
  <c r="AY325" i="2"/>
  <c r="AY321" i="2"/>
  <c r="AY313" i="2"/>
  <c r="AY311" i="2"/>
  <c r="AY307" i="2"/>
  <c r="AY304" i="2"/>
  <c r="AY302" i="2"/>
  <c r="AY299" i="2"/>
  <c r="AY295" i="2"/>
  <c r="AY291" i="2"/>
  <c r="AY287" i="2"/>
  <c r="AY284" i="2"/>
  <c r="AY282" i="2"/>
  <c r="AY277" i="2"/>
  <c r="AY275" i="2"/>
  <c r="AY273" i="2"/>
  <c r="AY267" i="2"/>
  <c r="AY265" i="2"/>
  <c r="AY261" i="2"/>
  <c r="AY255" i="2"/>
  <c r="AY254" i="2"/>
  <c r="AY246" i="2"/>
  <c r="AY242" i="2"/>
  <c r="AY240" i="2"/>
  <c r="AY238" i="2"/>
  <c r="AY234" i="2"/>
  <c r="AY226" i="2"/>
  <c r="AY221" i="2"/>
  <c r="AY217" i="2"/>
  <c r="AY213" i="2"/>
  <c r="AY211" i="2"/>
  <c r="AY200" i="2"/>
  <c r="AY190" i="2"/>
  <c r="AY184" i="2"/>
  <c r="AY173" i="2"/>
  <c r="AY164" i="2"/>
  <c r="AY161" i="2"/>
  <c r="AY159" i="2"/>
  <c r="AY157" i="2"/>
  <c r="AY153" i="2"/>
  <c r="AY149" i="2"/>
  <c r="AY147" i="2"/>
  <c r="AY145" i="2"/>
  <c r="AY143" i="2"/>
  <c r="AY141" i="2"/>
  <c r="AY129" i="2"/>
  <c r="AY123" i="2"/>
  <c r="AY121" i="2"/>
  <c r="AY113" i="2"/>
  <c r="AY109" i="2"/>
  <c r="AY103" i="2"/>
  <c r="AY99" i="2"/>
  <c r="AY96" i="2"/>
  <c r="AY92" i="2"/>
  <c r="AY90" i="2"/>
  <c r="AY87" i="2"/>
  <c r="AY84" i="2"/>
  <c r="AY79" i="2"/>
  <c r="AY73" i="2"/>
  <c r="AY69" i="2"/>
  <c r="AY60" i="2"/>
  <c r="AY59" i="2"/>
  <c r="AY52" i="2"/>
  <c r="AY41" i="2"/>
  <c r="AY37" i="2"/>
  <c r="AY29" i="2"/>
  <c r="AY25" i="2"/>
  <c r="AY23" i="2"/>
  <c r="AY18" i="2"/>
  <c r="AY15" i="2"/>
  <c r="AY13" i="2"/>
  <c r="AY10" i="2"/>
  <c r="BC95" i="1" l="1"/>
  <c r="BC94" i="1" s="1"/>
  <c r="W32" i="1" s="1"/>
  <c r="BD95" i="1"/>
  <c r="BD94" i="1" s="1"/>
  <c r="W33" i="1" s="1"/>
  <c r="AV95" i="1"/>
  <c r="BB95" i="1"/>
  <c r="BB94" i="1" s="1"/>
  <c r="AX94" i="1" s="1"/>
  <c r="AT92" i="2"/>
  <c r="AT214" i="2"/>
  <c r="AU95" i="1"/>
  <c r="AU94" i="1" s="1"/>
  <c r="AT7" i="2"/>
  <c r="AT10" i="2"/>
  <c r="AT15" i="2"/>
  <c r="AT16" i="2"/>
  <c r="AT18" i="2"/>
  <c r="AT19" i="2"/>
  <c r="AT20" i="2"/>
  <c r="AT21" i="2"/>
  <c r="AT22" i="2"/>
  <c r="AT23" i="2"/>
  <c r="AT25" i="2"/>
  <c r="AT26" i="2"/>
  <c r="AT27" i="2"/>
  <c r="AT32" i="2"/>
  <c r="AT33" i="2"/>
  <c r="AT34" i="2"/>
  <c r="AT37" i="2"/>
  <c r="AT38" i="2"/>
  <c r="AT39" i="2"/>
  <c r="AT43" i="2"/>
  <c r="AT44" i="2"/>
  <c r="AT45" i="2"/>
  <c r="AT46" i="2"/>
  <c r="AT47" i="2"/>
  <c r="AT49" i="2"/>
  <c r="AT50" i="2"/>
  <c r="AT51" i="2"/>
  <c r="AT54" i="2"/>
  <c r="AT55" i="2"/>
  <c r="AT56" i="2"/>
  <c r="AT57" i="2"/>
  <c r="AT61" i="2"/>
  <c r="AT63" i="2"/>
  <c r="AT66" i="2"/>
  <c r="AT70" i="2"/>
  <c r="AT71" i="2"/>
  <c r="AT72" i="2"/>
  <c r="AT74" i="2"/>
  <c r="AT75" i="2"/>
  <c r="AT76" i="2"/>
  <c r="AT79" i="2"/>
  <c r="AT81" i="2"/>
  <c r="AT84" i="2"/>
  <c r="AT88" i="2"/>
  <c r="AT90" i="2"/>
  <c r="AT91" i="2"/>
  <c r="AT94" i="2"/>
  <c r="AT96" i="2"/>
  <c r="AT97" i="2"/>
  <c r="AT99" i="2"/>
  <c r="AT100" i="2"/>
  <c r="AT101" i="2"/>
  <c r="AT103" i="2"/>
  <c r="AT104" i="2"/>
  <c r="AT105" i="2"/>
  <c r="AT106" i="2"/>
  <c r="AT107" i="2"/>
  <c r="AT108" i="2"/>
  <c r="AT110" i="2"/>
  <c r="AT111" i="2"/>
  <c r="AT113" i="2"/>
  <c r="AT114" i="2"/>
  <c r="AT116" i="2"/>
  <c r="AT117" i="2"/>
  <c r="AT118" i="2"/>
  <c r="AT120" i="2"/>
  <c r="AT123" i="2"/>
  <c r="AT124" i="2"/>
  <c r="AT126" i="2"/>
  <c r="AT130" i="2"/>
  <c r="AT132" i="2"/>
  <c r="AT133" i="2"/>
  <c r="AT134" i="2"/>
  <c r="AT136" i="2"/>
  <c r="AT137" i="2"/>
  <c r="AT138" i="2"/>
  <c r="AT149" i="2"/>
  <c r="AT150" i="2"/>
  <c r="AT151" i="2"/>
  <c r="AT152" i="2"/>
  <c r="AT153" i="2"/>
  <c r="AT155" i="2"/>
  <c r="AT162" i="2"/>
  <c r="AT165" i="2"/>
  <c r="AT166" i="2"/>
  <c r="AT167" i="2"/>
  <c r="AT170" i="2"/>
  <c r="AT173" i="2"/>
  <c r="AT174" i="2"/>
  <c r="AT175" i="2"/>
  <c r="AT180" i="2"/>
  <c r="AT181" i="2"/>
  <c r="AT182" i="2"/>
  <c r="AT186" i="2"/>
  <c r="AT187" i="2"/>
  <c r="AT190" i="2"/>
  <c r="AT191" i="2"/>
  <c r="AT193" i="2"/>
  <c r="AT194" i="2"/>
  <c r="AT195" i="2"/>
  <c r="AT196" i="2"/>
  <c r="AT197" i="2"/>
  <c r="AT198" i="2"/>
  <c r="AT202" i="2"/>
  <c r="AT203" i="2"/>
  <c r="AT204" i="2"/>
  <c r="AT206" i="2"/>
  <c r="AT207" i="2"/>
  <c r="AT211" i="2"/>
  <c r="AT215" i="2"/>
  <c r="AT217" i="2"/>
  <c r="AT218" i="2"/>
  <c r="AT222" i="2"/>
  <c r="AT223" i="2"/>
  <c r="AT224" i="2"/>
  <c r="AT227" i="2"/>
  <c r="AT228" i="2"/>
  <c r="AT229" i="2"/>
  <c r="AT230" i="2"/>
  <c r="AT231" i="2"/>
  <c r="AT233" i="2"/>
  <c r="AT236" i="2"/>
  <c r="AT237" i="2"/>
  <c r="AT240" i="2"/>
  <c r="AT241" i="2"/>
  <c r="AT242" i="2"/>
  <c r="AT243" i="2"/>
  <c r="AT244" i="2"/>
  <c r="AT246" i="2"/>
  <c r="AT247" i="2"/>
  <c r="AT249" i="2"/>
  <c r="AT250" i="2"/>
  <c r="AT251" i="2"/>
  <c r="AT252" i="2"/>
  <c r="AT254" i="2"/>
  <c r="AT256" i="2"/>
  <c r="AT257" i="2"/>
  <c r="AT258" i="2"/>
  <c r="AT260" i="2"/>
  <c r="AT261" i="2"/>
  <c r="AT263" i="2"/>
  <c r="AT267" i="2"/>
  <c r="AT268" i="2"/>
  <c r="AT269" i="2"/>
  <c r="AT270" i="2"/>
  <c r="AT275" i="2"/>
  <c r="AT276" i="2"/>
  <c r="AT278" i="2"/>
  <c r="AT280" i="2"/>
  <c r="AT281" i="2"/>
  <c r="AT282" i="2"/>
  <c r="AT284" i="2"/>
  <c r="AT287" i="2"/>
  <c r="AT288" i="2"/>
  <c r="AT289" i="2"/>
  <c r="AT291" i="2"/>
  <c r="AT292" i="2"/>
  <c r="AT295" i="2"/>
  <c r="AT296" i="2"/>
  <c r="AT297" i="2"/>
  <c r="AT299" i="2"/>
  <c r="AT300" i="2"/>
  <c r="AT302" i="2"/>
  <c r="AT304" i="2"/>
  <c r="AT305" i="2"/>
  <c r="AT307" i="2"/>
  <c r="AT309" i="2"/>
  <c r="AT310" i="2"/>
  <c r="AT311" i="2"/>
  <c r="AT313" i="2"/>
  <c r="AT314" i="2"/>
  <c r="AT315" i="2"/>
  <c r="AT317" i="2"/>
  <c r="AT319" i="2"/>
  <c r="AT320" i="2"/>
  <c r="AT321" i="2"/>
  <c r="AT322" i="2"/>
  <c r="AT323" i="2"/>
  <c r="AT325" i="2"/>
  <c r="AT326" i="2"/>
  <c r="AT327" i="2"/>
  <c r="AT329" i="2"/>
  <c r="AT330" i="2"/>
  <c r="AT332" i="2"/>
  <c r="AT333" i="2"/>
  <c r="AT335" i="2"/>
  <c r="AT338" i="2"/>
  <c r="AT339" i="2"/>
  <c r="AT340" i="2"/>
  <c r="AT342" i="2"/>
  <c r="AT344" i="2"/>
  <c r="AT345" i="2"/>
  <c r="AT346" i="2"/>
  <c r="AT348" i="2"/>
  <c r="AT349" i="2"/>
  <c r="AT351" i="2"/>
  <c r="AT352" i="2"/>
  <c r="AT354" i="2"/>
  <c r="AT355" i="2"/>
  <c r="AT356" i="2"/>
  <c r="AT358" i="2"/>
  <c r="AT361" i="2"/>
  <c r="AT362" i="2"/>
  <c r="AT8" i="2"/>
  <c r="AT9" i="2"/>
  <c r="AT11" i="2"/>
  <c r="AT12" i="2"/>
  <c r="AT13" i="2"/>
  <c r="AT14" i="2"/>
  <c r="AT17" i="2"/>
  <c r="AT24" i="2"/>
  <c r="AT28" i="2"/>
  <c r="AT29" i="2"/>
  <c r="AT30" i="2"/>
  <c r="AT31" i="2"/>
  <c r="AT35" i="2"/>
  <c r="AT36" i="2"/>
  <c r="AT40" i="2"/>
  <c r="AT41" i="2"/>
  <c r="AT42" i="2"/>
  <c r="AT48" i="2"/>
  <c r="AT52" i="2"/>
  <c r="AT53" i="2"/>
  <c r="AT58" i="2"/>
  <c r="AT59" i="2"/>
  <c r="AT60" i="2"/>
  <c r="AT62" i="2"/>
  <c r="AT64" i="2"/>
  <c r="AT65" i="2"/>
  <c r="AT67" i="2"/>
  <c r="AT68" i="2"/>
  <c r="AT69" i="2"/>
  <c r="AT73" i="2"/>
  <c r="AT77" i="2"/>
  <c r="AT78" i="2"/>
  <c r="AT80" i="2"/>
  <c r="AT82" i="2"/>
  <c r="AT83" i="2"/>
  <c r="AT85" i="2"/>
  <c r="AT86" i="2"/>
  <c r="AT87" i="2"/>
  <c r="AT89" i="2"/>
  <c r="AT93" i="2"/>
  <c r="AT95" i="2"/>
  <c r="AT98" i="2"/>
  <c r="AT102" i="2"/>
  <c r="AT109" i="2"/>
  <c r="AT112" i="2"/>
  <c r="AT115" i="2"/>
  <c r="AT119" i="2"/>
  <c r="AT121" i="2"/>
  <c r="AT122" i="2"/>
  <c r="AT125" i="2"/>
  <c r="AT127" i="2"/>
  <c r="AT128" i="2"/>
  <c r="AT129" i="2"/>
  <c r="AT131" i="2"/>
  <c r="AT135" i="2"/>
  <c r="AT139" i="2"/>
  <c r="AT140" i="2"/>
  <c r="AT141" i="2"/>
  <c r="AT142" i="2"/>
  <c r="AT143" i="2"/>
  <c r="AT144" i="2"/>
  <c r="AT145" i="2"/>
  <c r="AT146" i="2"/>
  <c r="AT147" i="2"/>
  <c r="AT148" i="2"/>
  <c r="AT154" i="2"/>
  <c r="AT156" i="2"/>
  <c r="AT157" i="2"/>
  <c r="AT158" i="2"/>
  <c r="AT159" i="2"/>
  <c r="AT160" i="2"/>
  <c r="AT161" i="2"/>
  <c r="AT163" i="2"/>
  <c r="AT164" i="2"/>
  <c r="AT168" i="2"/>
  <c r="AT169" i="2"/>
  <c r="AT171" i="2"/>
  <c r="AT172" i="2"/>
  <c r="AT176" i="2"/>
  <c r="AT177" i="2"/>
  <c r="AT178" i="2"/>
  <c r="AT179" i="2"/>
  <c r="AT183" i="2"/>
  <c r="AT184" i="2"/>
  <c r="AT185" i="2"/>
  <c r="AT188" i="2"/>
  <c r="AT189" i="2"/>
  <c r="AT192" i="2"/>
  <c r="AT199" i="2"/>
  <c r="AT200" i="2"/>
  <c r="AT201" i="2"/>
  <c r="AT205" i="2"/>
  <c r="AT208" i="2"/>
  <c r="AT209" i="2"/>
  <c r="AT210" i="2"/>
  <c r="AT212" i="2"/>
  <c r="AT213" i="2"/>
  <c r="AT216" i="2"/>
  <c r="AT219" i="2"/>
  <c r="AT220" i="2"/>
  <c r="AT221" i="2"/>
  <c r="AT225" i="2"/>
  <c r="AT226" i="2"/>
  <c r="AT232" i="2"/>
  <c r="AT234" i="2"/>
  <c r="AT235" i="2"/>
  <c r="AT238" i="2"/>
  <c r="AT239" i="2"/>
  <c r="AT245" i="2"/>
  <c r="AT248" i="2"/>
  <c r="AT253" i="2"/>
  <c r="AT255" i="2"/>
  <c r="AT259" i="2"/>
  <c r="AT262" i="2"/>
  <c r="AT264" i="2"/>
  <c r="AT265" i="2"/>
  <c r="AT266" i="2"/>
  <c r="AT271" i="2"/>
  <c r="AT272" i="2"/>
  <c r="AT273" i="2"/>
  <c r="AT274" i="2"/>
  <c r="AT277" i="2"/>
  <c r="AT279" i="2"/>
  <c r="AT283" i="2"/>
  <c r="AT285" i="2"/>
  <c r="AT286" i="2"/>
  <c r="AT290" i="2"/>
  <c r="AT293" i="2"/>
  <c r="AT294" i="2"/>
  <c r="AT298" i="2"/>
  <c r="AT301" i="2"/>
  <c r="AT303" i="2"/>
  <c r="AT306" i="2"/>
  <c r="AT308" i="2"/>
  <c r="AT312" i="2"/>
  <c r="AT316" i="2"/>
  <c r="AT318" i="2"/>
  <c r="AT324" i="2"/>
  <c r="AT328" i="2"/>
  <c r="AT331" i="2"/>
  <c r="AT334" i="2"/>
  <c r="AT336" i="2"/>
  <c r="AT337" i="2"/>
  <c r="AT341" i="2"/>
  <c r="AT343" i="2"/>
  <c r="AT347" i="2"/>
  <c r="AT350" i="2"/>
  <c r="AT353" i="2"/>
  <c r="AT357" i="2"/>
  <c r="AT359" i="2"/>
  <c r="AT360" i="2"/>
  <c r="AZ95" i="1"/>
  <c r="AZ94" i="1" s="1"/>
  <c r="W29" i="1" s="1"/>
  <c r="D7" i="5" l="1"/>
  <c r="C10" i="5" s="1"/>
  <c r="C11" i="5" s="1"/>
  <c r="W31" i="1"/>
  <c r="AV94" i="1"/>
  <c r="AK29" i="1" s="1"/>
  <c r="AY94" i="1"/>
  <c r="AG95" i="1" l="1"/>
  <c r="BA95" i="1" l="1"/>
  <c r="BA94" i="1" s="1"/>
  <c r="AG94" i="1"/>
  <c r="AK26" i="1" s="1"/>
  <c r="W30" i="1" l="1"/>
  <c r="AW94" i="1"/>
  <c r="AW95" i="1"/>
  <c r="AT95" i="1" s="1"/>
  <c r="AN95" i="1" s="1"/>
  <c r="AK30" i="1" l="1"/>
  <c r="AK35" i="1" s="1"/>
  <c r="AT94" i="1"/>
  <c r="AN94" i="1" s="1"/>
</calcChain>
</file>

<file path=xl/sharedStrings.xml><?xml version="1.0" encoding="utf-8"?>
<sst xmlns="http://schemas.openxmlformats.org/spreadsheetml/2006/main" count="3889" uniqueCount="787">
  <si>
    <t>Export Komplet</t>
  </si>
  <si>
    <t/>
  </si>
  <si>
    <t>2.0</t>
  </si>
  <si>
    <t>False</t>
  </si>
  <si>
    <t>{e4a914d3-14f7-4db6-83c5-1edb8b5dfdd5}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</si>
  <si>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</si>
  <si>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</si>
  <si>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</si>
  <si>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</si>
  <si>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</si>
  <si>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</si>
  <si>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</si>
  <si>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191021</t>
  </si>
  <si>
    <t>Stavba:</t>
  </si>
  <si>
    <t>Sady nad Torysou ,Košická Polianka-Vodovod-rozšírenie</t>
  </si>
  <si>
    <t>JKSO:</t>
  </si>
  <si>
    <t>KS:</t>
  </si>
  <si>
    <t>Miesto:</t>
  </si>
  <si>
    <t>Sady nad Torysou ,Košická Polianka-</t>
  </si>
  <si>
    <t>Dátum:</t>
  </si>
  <si>
    <t>14. 7. 2020</t>
  </si>
  <si>
    <t>Objednávateľ:</t>
  </si>
  <si>
    <t>IČO:</t>
  </si>
  <si>
    <t>Východoslovenská vodárenská spoločnosť a.s.Košice</t>
  </si>
  <si>
    <t>IČ DPH:</t>
  </si>
  <si>
    <t>Zhotoviteľ:</t>
  </si>
  <si>
    <t xml:space="preserve"> </t>
  </si>
  <si>
    <t>Projektant:</t>
  </si>
  <si>
    <t>Enviroline,s.r.o.Košice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</si>
  <si>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</si>
  <si>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</si>
  <si>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</si>
  <si>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</si>
  <si>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</si>
  <si>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</si>
  <si>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</si>
  <si>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</si>
  <si>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</si>
  <si>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</si>
  <si>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</si>
  <si>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</si>
  <si>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</si>
  <si>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</si>
  <si>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</si>
  <si>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</si>
  <si>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</si>
  <si>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</si>
  <si>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</si>
  <si>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</si>
  <si>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</si>
  <si>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</si>
  <si>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</si>
  <si>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</si>
  <si>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</si>
  <si>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</si>
  <si>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</si>
  <si>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</si>
  <si>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</si>
  <si>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</si>
  <si>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</si>
  <si>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</si>
  <si>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</si>
  <si>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</si>
  <si>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</si>
  <si>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</si>
  <si>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</si>
  <si>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</si>
  <si>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</si>
  <si>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</si>
  <si>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</si>
  <si>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</si>
  <si>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</si>
  <si>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</si>
  <si>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</si>
  <si>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</si>
  <si>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</si>
  <si>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</si>
  <si>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1201-1-1202-2-1202-2</t>
  </si>
  <si>
    <t>Vodovod</t>
  </si>
  <si>
    <t>STA</t>
  </si>
  <si>
    <t>1</t>
  </si>
  <si>
    <t>{555307d6-f6fc-4451-80c7-658d1714c9e7}</t>
  </si>
  <si>
    <t>Cena celkom [EUR]</t>
  </si>
  <si>
    <t>PČ</t>
  </si>
  <si>
    <t>MJ</t>
  </si>
  <si>
    <t>Množstvo</t>
  </si>
  <si>
    <t>J.cena [EUR]</t>
  </si>
  <si>
    <t>K</t>
  </si>
  <si>
    <t>4</t>
  </si>
  <si>
    <t>ROZPOCET</t>
  </si>
  <si>
    <t>2</t>
  </si>
  <si>
    <t>SO 1201.1 - Vodovodná sieť Sady nad Torysou</t>
  </si>
  <si>
    <t>8</t>
  </si>
  <si>
    <t>Rozoberanie dlažby. z betónových alebo kamenin. dlaždíc. dosiek alebo tvaroviek.  -0.138t</t>
  </si>
  <si>
    <t>m2</t>
  </si>
  <si>
    <t>12</t>
  </si>
  <si>
    <t>Odstránenie krytu v ploche do 200 m2 asfaltového hr. vrstvy do 50 mm. s naložením na dopravný prostriedok vrátane odvozu na príslušnú skládku so všetkými súvisiacimi poplatkami. činnosťami a nákladmi</t>
  </si>
  <si>
    <t>14</t>
  </si>
  <si>
    <t>Odstránenie podkladu v ploche do 200 m2 z betónu prostého hr. vrstvy do 150 mm. s naložením na dopravný prostriedok vrátane odvozu na príslušnú skládku so všetkými súvisiacimi poplatkami. činnosťami a nákladmi</t>
  </si>
  <si>
    <t>16</t>
  </si>
  <si>
    <t>Odstránenie podkladov s naložením na dopravný prostriedok krytu v ploche do 200 m2 hr. vrstvy nad  250 mm do 500 mm s naložením na dopravný prostriedok vrátane odvozu na príslušnú skládku so všetkými súvisiacimi poplatkami, činnosťami a nákladmi</t>
  </si>
  <si>
    <t>18</t>
  </si>
  <si>
    <t>Odstránenie ornice s premiestn. na hromady. so zložením na vzdialenosť do 100 m a do 1000 m3</t>
  </si>
  <si>
    <t>m3</t>
  </si>
  <si>
    <t>Výkop zapaženej jamy v hornine 3. do 100 m3</t>
  </si>
  <si>
    <t>22</t>
  </si>
  <si>
    <t>Príplatok za lepivosť horniny 3</t>
  </si>
  <si>
    <t>24</t>
  </si>
  <si>
    <t>Hĺbenie rýh šírky nad 600 do 2 000 mm zapažených i nezapažených. s urovnaním dna do predpísaného profilu a spádu. v hornine 3 nad 100 do 1000 m3</t>
  </si>
  <si>
    <t>26</t>
  </si>
  <si>
    <t>Príplatok k cenám za lepivosť horniny 3</t>
  </si>
  <si>
    <t>28</t>
  </si>
  <si>
    <t>Pretláčanie rúry v hornine tr.1-4 v hĺbke do 6 m dĺžky do 35 m vonkajšieho priemeru nad 200 do 500 mm. vrátane súvisiacich cestných panelov.   vystreďovacích objímok. tesniacich manžiet a všetkých náležitých činnosti a nákladov</t>
  </si>
  <si>
    <t>m</t>
  </si>
  <si>
    <t>30</t>
  </si>
  <si>
    <t>Rúrka bezšvíková 11353.0 D 273 hrúbka7.0 mm</t>
  </si>
  <si>
    <t>32</t>
  </si>
  <si>
    <t>Paženie a rozopretie stien rýh pre podzemné vedenie. príložné do 2 m</t>
  </si>
  <si>
    <t>34</t>
  </si>
  <si>
    <t>Odstránenie paženia rýh pre podzemné vedenie. príložné hĺbky do 2 m</t>
  </si>
  <si>
    <t>36</t>
  </si>
  <si>
    <t>Paženie stien bez rozopretia alebo vzopretia. príložné hĺbky do 4m</t>
  </si>
  <si>
    <t>38</t>
  </si>
  <si>
    <t>Odstránenie paženia stien príložné hĺbky do 4 m</t>
  </si>
  <si>
    <t>40</t>
  </si>
  <si>
    <t>Prepažovanie rozopretia zapažených stien výkopov pri pažení príložnom. hĺbky do 4 m</t>
  </si>
  <si>
    <t>42</t>
  </si>
  <si>
    <t>Vodorovné premiestnenie výkopku horniny tr.1-4 na skládku. ktorú si zvolí zhotoviteľ</t>
  </si>
  <si>
    <t>44</t>
  </si>
  <si>
    <t>Uloženie sypaniny na skládky nad 1000 do 10000 m3</t>
  </si>
  <si>
    <t>46</t>
  </si>
  <si>
    <t>Poplatok za skladovanie - zemina a kamenivo (17 05) ostatné</t>
  </si>
  <si>
    <t>t</t>
  </si>
  <si>
    <t>48</t>
  </si>
  <si>
    <t>Zásyp sypaninou z akejkoľvek horniny. s uložením výkopku vo vrstvách so zhutnením jám. šachiet. rýh. zárezov alebo okolo objektov v týchto vykopávkach nad 100 do 1000 m3</t>
  </si>
  <si>
    <t>50</t>
  </si>
  <si>
    <t>Obsyp potrubia sypaninou z vhodných hornín 1 až 4 s prehodením sypaniny</t>
  </si>
  <si>
    <t>52</t>
  </si>
  <si>
    <t>M</t>
  </si>
  <si>
    <t>Kamenivo ťažené hrubé 32-63 B</t>
  </si>
  <si>
    <t>54</t>
  </si>
  <si>
    <t>Osadenie stĺpika oceľového plotového do výšky 2.60m so zabetónovaním</t>
  </si>
  <si>
    <t>ks</t>
  </si>
  <si>
    <t>56</t>
  </si>
  <si>
    <t>Lôžko pod potrubie. stoky a drobné objekty. v otvorenom výkope z piesku a štrkopiesku do 63 mm</t>
  </si>
  <si>
    <t>58</t>
  </si>
  <si>
    <t>Osadenie prstencov pod poklopy a mreže. výšky do  100 mm</t>
  </si>
  <si>
    <t>60</t>
  </si>
  <si>
    <t>PREFABRIKÁTY BETÓNOVÉ Tvárnice melioračné a príkopové Tvárnica betónová doska obklad. TBM 2-50 50x50x10</t>
  </si>
  <si>
    <t>62</t>
  </si>
  <si>
    <t>Podklad zo štrkodrviny s rozprestretím a zhutnením. po zhutnení hr. 170 mm</t>
  </si>
  <si>
    <t>64</t>
  </si>
  <si>
    <t>Podklad zo štrkodrviny s rozprestrením a zhutnením. hr.po zhutnení 200 mm</t>
  </si>
  <si>
    <t>66</t>
  </si>
  <si>
    <t>Podklad z prostého betónu tr. C 12/15 hr.200 mm</t>
  </si>
  <si>
    <t>68</t>
  </si>
  <si>
    <t>Postrek živičný infiltračný s posypom kamenivom z asfaltu cestného v množstve 1.00 kg/m2</t>
  </si>
  <si>
    <t>70</t>
  </si>
  <si>
    <t>Postrek asfaltový spojovací bez posypu kamenivom z asfaltu cestného v množstve od 0. 50 do 0.70 kg/m2</t>
  </si>
  <si>
    <t>72</t>
  </si>
  <si>
    <t>Koberec asfaltový otvorený AC 16 hr.70 mm</t>
  </si>
  <si>
    <t>74</t>
  </si>
  <si>
    <t>Betón asfaltový po zhutnení I.tr. strednozrnný AC 11 (ABS) alebo hrubozrnný (ABH) hr.50mm</t>
  </si>
  <si>
    <t>76</t>
  </si>
  <si>
    <t>Montáž liatin. tvarovky jednoosovej na potrubí z rúr prírubových DN 80</t>
  </si>
  <si>
    <t>78</t>
  </si>
  <si>
    <t>Vodárenské armatúry   Prírubové koleno 90° s pätkou DN 80</t>
  </si>
  <si>
    <t>80</t>
  </si>
  <si>
    <t>MATERIÁL INSTALAČNÝ STAVEBNÝ Rúry a tvarovky liatinové tlakové rúra liatinová Rúra liatinová tlaková prírubová DN  80 dĺžky 300 mm</t>
  </si>
  <si>
    <t>82</t>
  </si>
  <si>
    <t>MATERIÁL INSTALAČNÝ STAVEBNÝ Rúry a tvarovky liatinové tlakové rúra liatinová Rúra liatinová tlaková prírubová DN  80 dĺžky 400 mm</t>
  </si>
  <si>
    <t>84</t>
  </si>
  <si>
    <t>Montáž liatin. tvarovky jednoosovej na potrubí z rúr hrdlových DN 150</t>
  </si>
  <si>
    <t>86</t>
  </si>
  <si>
    <t>STROJNÉ SÚČIASTKY VŠEOBECNÉHO POUŽITIA   spojovacie prostriedky vodárenských armatúr- koleno 30 - "Systém 2000" D 160 - napr. HAWLE. alebo iný ekvivalnet</t>
  </si>
  <si>
    <t>88</t>
  </si>
  <si>
    <t>Montáž liatin. tvarovky jednoosovej na potrubí z rúr prírubových DN 150</t>
  </si>
  <si>
    <t>90</t>
  </si>
  <si>
    <t>MATERIÁL INSTALAČNÝ STAVEBNÝ  liatinové systémy T prírubová tvarovka s prírubovou odbočkou DN 150/80 EPO PN 10 ČSN  -  napr. DUKTUS. alebo iný ekvivalent</t>
  </si>
  <si>
    <t>92</t>
  </si>
  <si>
    <t>MATERIÁL INSTALAČNÝ STAVEBNÝ  liatinové systémy T prírubová tvarovka s prírubovou odbočkou DN 150/100 EPO PN 10/16   - napr. DUKTUS. alebo iný ekvivalent</t>
  </si>
  <si>
    <t>94</t>
  </si>
  <si>
    <t>MATERIÁL INSTALAČNÝ STAVEBNÝ  liatinové systémy T prírubová tvarovka s prírubovou odbočkou DN 150/150 EPO PN 10/16   - napr. DUKTUS. alebo iný ekvivalent</t>
  </si>
  <si>
    <t>96</t>
  </si>
  <si>
    <t>Montáž vodovodného potrubia z HDPE rúr zváraných na tupo HD-PE PE 100 SDR11/PN 10 D 90/5.4 mm</t>
  </si>
  <si>
    <t>98</t>
  </si>
  <si>
    <t>RÚRY.HADICE A KOMPLETAČNÉ PRVKY Z PLASTOV HDPE PE100 tlakový rozvod pitnej vody HDPE PE100 tlakový rozvod pitnej vody - rúry SDR17 HDPE rúra PE100  voda  90x5.4/100m PN10 (SDR17)   - napr. PIPELIFE . alebo iný ekvivalent</t>
  </si>
  <si>
    <t>100</t>
  </si>
  <si>
    <t>Montáž vodovodného potrubia z HDPE rúr zváraných na tupo. HD-PE PE100 SDR17/PN10. D 160 x 9.5 mm</t>
  </si>
  <si>
    <t>102</t>
  </si>
  <si>
    <t>RÚRY.HADICE A KOMPLETAČNÉ PRVKY POTRUBNÉ Plastový potrubný systém HDPE PE100 rúry SDR17 - tlakový rozvod pitnej vody HDPE rúra PE100  voda 160x9.5/12m PN10 (SDR17) - napr. PIPELIFE . alebo iný ekvivalent</t>
  </si>
  <si>
    <t>104</t>
  </si>
  <si>
    <t>Montáž elektrotvarovky. objímky priamej PE100 SDR11/PN16.  D  160 mm</t>
  </si>
  <si>
    <t>106</t>
  </si>
  <si>
    <t>RÚRY.HADICE A KOMPLETAČNÉ PRVKY POTRUBNÉ Plastové rúry a elektrotvarovky Elektrotvarovka elektrofúzna - objímka priama PE100 SDR11/PN16.  DN 160 - napr. GAWAPLAST . alebo iný ekvivalent</t>
  </si>
  <si>
    <t>108</t>
  </si>
  <si>
    <t>Príplatok k cene za montáž napojenia na jestvujúce potrubie DN od 100 do 150</t>
  </si>
  <si>
    <t>110</t>
  </si>
  <si>
    <t>Montáž vodovodného posúvača s osadením zemnej súpravy (bez poklopov) DN 80</t>
  </si>
  <si>
    <t>112</t>
  </si>
  <si>
    <t>Vodárenské armatúry posúvač s prírubami DN 80</t>
  </si>
  <si>
    <t>114</t>
  </si>
  <si>
    <t>Súprava zemná posúvačová Y 1020 D 80 mm</t>
  </si>
  <si>
    <t>116</t>
  </si>
  <si>
    <t>Montáž vodovodnej armatúry na potrubí. hydrant podzemný (bez osadenia poklopov) DN 80</t>
  </si>
  <si>
    <t>118</t>
  </si>
  <si>
    <t>Vodárenské armatúry   H4 Hydrant -tuhy RD=1.50m 2C+B H4B DN 80</t>
  </si>
  <si>
    <t>120</t>
  </si>
  <si>
    <t>Montáž vodovodnej armatúry na potrubí. hydrant nadzemný DN 80</t>
  </si>
  <si>
    <t>122</t>
  </si>
  <si>
    <t>Vodárenské armatúry   Nadzemný hydr. Napr. EURO 2000 DN 100 2B RD1.50   - alebo iný ekvivalent</t>
  </si>
  <si>
    <t>124</t>
  </si>
  <si>
    <t>Montáž vodovodného posúvača s osadením zemnej súpravy (bez poklopov) DN 150</t>
  </si>
  <si>
    <t>126</t>
  </si>
  <si>
    <t>Posúvač DN 150 PN 10 na pitnú vodu  so zemnou teleskopickou súpravou RD = 1.3 – 1.8 m</t>
  </si>
  <si>
    <t>128</t>
  </si>
  <si>
    <t>Montáž liatin. tvarovky odbočnej na potrubí z rúr hrdlových DN 150</t>
  </si>
  <si>
    <t>130</t>
  </si>
  <si>
    <t>STROJNÉ SÚČIASTKY VŠEOBECNÉHO POUŽITIA spojovacie prostriedky vodárenských armatúr- MMB-kus pre PVC-potrubie DN 150-80   - napr. HAWLE . alebo iný ekvivalent</t>
  </si>
  <si>
    <t>132</t>
  </si>
  <si>
    <t>Ostatné práce na rúrovom vedení. tlakové skúšky vodovodného potrubia DN 150 alebo 200</t>
  </si>
  <si>
    <t>134</t>
  </si>
  <si>
    <t>Preplach a dezinfekcia vodovodného potrubia DN 150 alebo 200</t>
  </si>
  <si>
    <t>136</t>
  </si>
  <si>
    <t>Zabezpečenie koncov vodovodného potrubia pri tlakových skúškach DN do 300</t>
  </si>
  <si>
    <t>138</t>
  </si>
  <si>
    <t>Osadenie poklopu liatinového posúvačového</t>
  </si>
  <si>
    <t>140</t>
  </si>
  <si>
    <t>Poklop Y 4504 - posúvačový</t>
  </si>
  <si>
    <t>142</t>
  </si>
  <si>
    <t>Osadenie poklopu liatinového hydrantového</t>
  </si>
  <si>
    <t>144</t>
  </si>
  <si>
    <t>Vodárenské armatúry   Uličny poklop "tuhý" hydrantový</t>
  </si>
  <si>
    <t>146</t>
  </si>
  <si>
    <t>Vyhľadávací vodič na potrubí PVC DN do 150 mm</t>
  </si>
  <si>
    <t>148</t>
  </si>
  <si>
    <t>Dočasné dopravné značenie - osadenie podľa PD</t>
  </si>
  <si>
    <t>sub</t>
  </si>
  <si>
    <t>150</t>
  </si>
  <si>
    <t>Dočasné dopravné značenie - odstránenie</t>
  </si>
  <si>
    <t>152</t>
  </si>
  <si>
    <t>Dočasné dopravné značenie - prenájom</t>
  </si>
  <si>
    <t>154</t>
  </si>
  <si>
    <t>Rezanie existujúceho asfaltového krytu alebo podkladu hĺbky nad 50 do 100 mm</t>
  </si>
  <si>
    <t>156</t>
  </si>
  <si>
    <t>Rozvinutie a uloženie výstražnej fólie z PVC do ryhy. šírka 33 cm</t>
  </si>
  <si>
    <t>158</t>
  </si>
  <si>
    <t>Fólia výstražná</t>
  </si>
  <si>
    <t>160</t>
  </si>
  <si>
    <t>Montáž rúrových dielov prírubových do hmotn. kg: 5</t>
  </si>
  <si>
    <t>162</t>
  </si>
  <si>
    <t>Príruba privarovacia točivá PN 0.6 Mpa 11373 D 160 mm</t>
  </si>
  <si>
    <t>164</t>
  </si>
  <si>
    <t>Príruba privarovacia točivá PN 0.6 Mpa 11373 D 100 mm</t>
  </si>
  <si>
    <t>166</t>
  </si>
  <si>
    <t>Nasunutie potrubnej sekcie do oceľovej chráničky DN  250</t>
  </si>
  <si>
    <t>168</t>
  </si>
  <si>
    <t>Montáž orientačného stľpika ON 13 2970</t>
  </si>
  <si>
    <t>170</t>
  </si>
  <si>
    <t>Stĺpik orientačný</t>
  </si>
  <si>
    <t>172</t>
  </si>
  <si>
    <t>Dodávka a montáž prírubového kolena z tvárnej liatiny DN 150 PN 10 na pitnú vodu  11o</t>
  </si>
  <si>
    <t>174</t>
  </si>
  <si>
    <t>Dodávka a montáž prírubového spoja proti posunu DN 80, PN 10</t>
  </si>
  <si>
    <t>176</t>
  </si>
  <si>
    <t>Dodávka a montáž prírubového spoja proti posunu DN 150, PN 10</t>
  </si>
  <si>
    <t>178</t>
  </si>
  <si>
    <t>SO 1202.1 Zásobné potrubie Košická Polianka</t>
  </si>
  <si>
    <t>180</t>
  </si>
  <si>
    <t>Odstránenie krytu s naložením na dopravný prostriedok krytu v ploche do 200 m2 asfaltového  hr. vrstvy do 50 mm s naložením na dopravný prostriedok vrátane odvozu na príslušnú skládku so všetkými súvisiacimi poplatkami, činnosťami a nákladmi.</t>
  </si>
  <si>
    <t>182</t>
  </si>
  <si>
    <t>Odstránenie podkladu s naložením na dopravný prostriedok podkladu v ploche do 200 m2 z betónu prostého hr. vrstvy do 150 mm s naložením na dopravný prostriedok vrátane odvozu na príslušnú skládku so všetkými súvisiacimi poplatkami, činnosťami a nákladmi.</t>
  </si>
  <si>
    <t>184</t>
  </si>
  <si>
    <t>Odstránenie podkladu s naložením na dopravný prostriedok krytu v ploche do 200 m2 hr. vrstvy do 500 mm s naložením na dopravný prostriedok vrátane odvozu na príslušnú skládku so všetkými súvisiacimi poplatkami, činnosťami a nákladmi.</t>
  </si>
  <si>
    <t>186</t>
  </si>
  <si>
    <t>Odvedenie vody potrubím pri priemere DN nad 300 do 600. dvojicou oceľových potrubí DN 400 dĺžky 2x6 m. vrátane dodávky a osadenia oceľového potrubia a všetkých súvisiacich činností a nákladov</t>
  </si>
  <si>
    <t>188</t>
  </si>
  <si>
    <t>Čerpanie vody do 10 m s priemerným prítokom litrov za minútu do 100 l</t>
  </si>
  <si>
    <t>hod</t>
  </si>
  <si>
    <t>190</t>
  </si>
  <si>
    <t>192</t>
  </si>
  <si>
    <t>Odkopávka a prekopávka nezapažená v hornine 3. do 100 m3</t>
  </si>
  <si>
    <t>194</t>
  </si>
  <si>
    <t>Čistenie melioračného kanála hr.napl.vrst..do 250mm so spev.dnom</t>
  </si>
  <si>
    <t>196</t>
  </si>
  <si>
    <t>198</t>
  </si>
  <si>
    <t>200</t>
  </si>
  <si>
    <t>Výkop ryhy do šírky 600 mm v horn.3 do 100 m3</t>
  </si>
  <si>
    <t>202</t>
  </si>
  <si>
    <t>Príplatok k cene za lepivosť horniny 3</t>
  </si>
  <si>
    <t>204</t>
  </si>
  <si>
    <t>Výkop ryhy šírky 600-2000mm horn.3 nad 1000 do 10000m3</t>
  </si>
  <si>
    <t>206</t>
  </si>
  <si>
    <t>208</t>
  </si>
  <si>
    <t>210</t>
  </si>
  <si>
    <t>212</t>
  </si>
  <si>
    <t>214</t>
  </si>
  <si>
    <t>216</t>
  </si>
  <si>
    <t>218</t>
  </si>
  <si>
    <t>220</t>
  </si>
  <si>
    <t>Uloženie sypaniny do násypu  nesúdržných a súdržných hornín striedavo ukladaných</t>
  </si>
  <si>
    <t>222</t>
  </si>
  <si>
    <t>224</t>
  </si>
  <si>
    <t>Poplatok za skladovanie - zemina a kamenivo</t>
  </si>
  <si>
    <t>226</t>
  </si>
  <si>
    <t>Zásyp sypaninou so zhutnením jám. šachiet. rýh. zárezov alebo okolo objektov nad 1000 do 10000 m3</t>
  </si>
  <si>
    <t>228</t>
  </si>
  <si>
    <t>230</t>
  </si>
  <si>
    <t>232</t>
  </si>
  <si>
    <t>234</t>
  </si>
  <si>
    <t>Obsyp objektov (šácht) sypaninou z vhodných hornín 1 až 4 s prehodením sypaniny</t>
  </si>
  <si>
    <t>236</t>
  </si>
  <si>
    <t>238</t>
  </si>
  <si>
    <t>Lôžko pod potrubie. stoky a drobné objekty. v otvorenom výkope zo štrkodrvy 0-63 mm</t>
  </si>
  <si>
    <t>240</t>
  </si>
  <si>
    <t>242</t>
  </si>
  <si>
    <t>Podklad pod dlažbu v ploche vodorovnej alebo v sklone do 1:5 hr. od 30 do 100 mm zo štrkopiesku</t>
  </si>
  <si>
    <t>244</t>
  </si>
  <si>
    <t>Osadenie dlaždice výšky do 100 mm</t>
  </si>
  <si>
    <t>246</t>
  </si>
  <si>
    <t>Tvárnica -betónová doska obklad. TBM 2-50 50x50x10</t>
  </si>
  <si>
    <t>248</t>
  </si>
  <si>
    <t>Dosky z betónu v otvorenom výkope tr.C 12/15</t>
  </si>
  <si>
    <t>250</t>
  </si>
  <si>
    <t>Zahádzka z lomového kameňa s preštrkovaním z terénu. hmotnosti jednotlivých kameňov do 200 kg</t>
  </si>
  <si>
    <t>252</t>
  </si>
  <si>
    <t>Príplatok za urovnanie viditeľných plôch zahádzky z kameňa. s hmotn.kameňov do 200kg z terénu</t>
  </si>
  <si>
    <t>254</t>
  </si>
  <si>
    <t>Podklad zo štrkodrviny s rozprestrením a zhutnením. hr.po zhutnení 170 mm</t>
  </si>
  <si>
    <t>256</t>
  </si>
  <si>
    <t>258</t>
  </si>
  <si>
    <t>260</t>
  </si>
  <si>
    <t>262</t>
  </si>
  <si>
    <t>Betón asfaltový po zhutnení I.tr strednozrnný AC 11 (ABS) hr. 50 mm – mimo výkopu</t>
  </si>
  <si>
    <t>264</t>
  </si>
  <si>
    <t>Betón asfaltový po zhutnení I.tr. strednozrnný AC 11 (ABS) hr.50mm</t>
  </si>
  <si>
    <t>266</t>
  </si>
  <si>
    <t>Kladenie bet. dlaždíc hr.6cm kom. pre peších veľ. dlaždíc do 0. 25 m2 do lôžka do 20 m2</t>
  </si>
  <si>
    <t>268</t>
  </si>
  <si>
    <t>Dlaždice betónové HBB 50/50/6cm</t>
  </si>
  <si>
    <t>270</t>
  </si>
  <si>
    <t>272</t>
  </si>
  <si>
    <t>274</t>
  </si>
  <si>
    <t>Strojne súčiastky všeobecného použitia -  Spojovacie prostriedky vodárenských armatúr – Prírubová redukcia na vodu DN 80/DN 65. PN 10</t>
  </si>
  <si>
    <t>276</t>
  </si>
  <si>
    <t>Rúra liatinová tlaková prírubová DN  65 dĺžky 250 mm</t>
  </si>
  <si>
    <t>278</t>
  </si>
  <si>
    <t>Rúra liatinová tlaková prírubová DN 65 dĺžky 500 mm</t>
  </si>
  <si>
    <t>280</t>
  </si>
  <si>
    <t>Rúra liatinová tlaková prírubová DN 60 PN 10 dĺžky 1200 mm</t>
  </si>
  <si>
    <t>282</t>
  </si>
  <si>
    <t>Montáž liatin. tvarovky jednoosovej na potrubí z rúr hrdlových s integrovaným tesnením DN 80</t>
  </si>
  <si>
    <t>284</t>
  </si>
  <si>
    <t>Koleno 45 - "Systém 2000" D 90   voda</t>
  </si>
  <si>
    <t>286</t>
  </si>
  <si>
    <t>Montáž liatin. tvarovky jednoosovej na potrubí z rúr prírubových DN 100</t>
  </si>
  <si>
    <t>288</t>
  </si>
  <si>
    <t>Rúra liatinová tlaková prírubová D 100 dĺžky 1000 mm</t>
  </si>
  <si>
    <t>290</t>
  </si>
  <si>
    <t>STROJNÉ SÚČIASTKY VŠEOBECNÉHO POUŽITIA Spojovacie prostriedky vodárenských armatúr XR  na vodu typ A DN 100/65  8/4 - napr. Hawle . alebo iný ekvivalent</t>
  </si>
  <si>
    <t>292</t>
  </si>
  <si>
    <t>Montáž liatinových tvaroviek na potrubí liatinovom tlakovom odbočných na potrubí z rúr prírubových v otvorenom výkope. v otvorenom kanáli alebo v šachte DN  100 mm</t>
  </si>
  <si>
    <t>294</t>
  </si>
  <si>
    <t>MATERIÁL INSTALAČNÝ STAVEBNÝ liatinové systémy T prírubová tvarovka s prírubovou odbočkou DN 100/65 EPO PN 10/16  - napr. DUKTUS . alebo iný ekvivalent</t>
  </si>
  <si>
    <t>296</t>
  </si>
  <si>
    <t>298</t>
  </si>
  <si>
    <t>STROJNÉ SÚČIASTKY VŠEOBECNÉHO POUŽITIA   spojovacie prostriedky vodárenských armatúr- koleno 30 - "Systém 2000" D 160   - napr. Hawle. alebo iný ekvivalent</t>
  </si>
  <si>
    <t>300</t>
  </si>
  <si>
    <t>STROJNÉ SÚČIASTKY VŠEOBECNÉHO POUŽITIA Spojovacie prostriedky vodárenských armatúr  Koleno  na vodu 45 - "Systém 2000" D 160  - napr. Hawle. alebo iný ekvivalent</t>
  </si>
  <si>
    <t>302</t>
  </si>
  <si>
    <t>304</t>
  </si>
  <si>
    <t>STROJNÉ SÚČIASTKY VŠEOBECNÉHO POUŽITIA Spojovacie prostriedky vodárenských armatúr FFQ-kus  na vodu 11.25o-koleno DN 150  - napr. Hawle . alebo iný ekvivalent</t>
  </si>
  <si>
    <t>306</t>
  </si>
  <si>
    <t>Redukcia liatinová prírubová "FFR" DN 150/100</t>
  </si>
  <si>
    <t>308</t>
  </si>
  <si>
    <t>310</t>
  </si>
  <si>
    <t>MMA-kus "Systém 2000" D 160- 80   voda</t>
  </si>
  <si>
    <t>312</t>
  </si>
  <si>
    <t>STROJNÉ SÚČIASTKY VŠEOBECNÉHO POUŽITIA Spojovacie prostriedky vodárenských armatúr MMB-kus  na vodu "Systém 2000" D 160-90 - napr. Hawle . alebo iný ekvivalent</t>
  </si>
  <si>
    <t>314</t>
  </si>
  <si>
    <t>Montáž prírubového uzáveru na vonkajších radoch DN 65</t>
  </si>
  <si>
    <t>316</t>
  </si>
  <si>
    <t>Posúvač  DN   65 mm - s prírubami typ E0   voda</t>
  </si>
  <si>
    <t>318</t>
  </si>
  <si>
    <t>Montáž montážnej vložky a filtra DN 50</t>
  </si>
  <si>
    <t>320</t>
  </si>
  <si>
    <t>Vodárenské armatúry   Montážna vložka DN 65</t>
  </si>
  <si>
    <t>322</t>
  </si>
  <si>
    <t>Vodárenské armatúry   Filter DN 65</t>
  </si>
  <si>
    <t>324</t>
  </si>
  <si>
    <t>Montáž vzdušníka DN 65</t>
  </si>
  <si>
    <t>326</t>
  </si>
  <si>
    <t>Automatický trojfunkčný vzdušník D 65 PN 16</t>
  </si>
  <si>
    <t>328</t>
  </si>
  <si>
    <t>330</t>
  </si>
  <si>
    <t>Posúvač s nástrčným hrdlom a prírubou s ostením proti posunu DN 80  PN 16</t>
  </si>
  <si>
    <t>332</t>
  </si>
  <si>
    <t>ARMATÚRY PRIEMYSLOVÉ Armatúry na vodu Posúvač s prírubami DN  80 PN 16   mm  typ A (cena na vyžiadanie)   - napr. Hawle. alebo iný ekvivalent</t>
  </si>
  <si>
    <t>334</t>
  </si>
  <si>
    <t>ARMATÚRY PRIEMYSLOVÉ Armatúry na vodu Zemná súprava teleskopická RD=1.30-1.80 m DN  80  - napr. Hawle . alebo iný ekvivalent</t>
  </si>
  <si>
    <t>336</t>
  </si>
  <si>
    <t>Montáž vodovodnej armatúry na potrubí, hydrant podzemný (bez osadenia poklopov) DN 80</t>
  </si>
  <si>
    <t>1411335149</t>
  </si>
  <si>
    <t>H4 Hydrant -tuhy RD=1.50m 2C+B H4B DN 80</t>
  </si>
  <si>
    <t>340</t>
  </si>
  <si>
    <t>Montáž vodovodných armatúr na potrubie posúvačov v otvorenom výkope alebo v šachtách s osadením zemnej súpravy (bez poklopov) DN 150 mm</t>
  </si>
  <si>
    <t>342</t>
  </si>
  <si>
    <t>ARMATÚRY PRIEMYSLOVÉ Armatúry  na vodu Posúvač s prírubami DN 150 mm -  typ E0  - napr. Hawle. alebo iný ekvivalent</t>
  </si>
  <si>
    <t>344</t>
  </si>
  <si>
    <t>ARMATÚRY PRIEMYSLOVÉ Armatúry na vodu Zemná súprava teleskopická RD=1.30-1.80 m DN 125-150 -  napr. Hawle. alebo iný ekvivalent</t>
  </si>
  <si>
    <t>346</t>
  </si>
  <si>
    <t>348</t>
  </si>
  <si>
    <t>350</t>
  </si>
  <si>
    <t>352</t>
  </si>
  <si>
    <t>Šachta armatúrna z prostého betónu so stropom z dielcov vnútor. pôdorys. plochy nad 2. 50 do 3.50 m2</t>
  </si>
  <si>
    <t>354</t>
  </si>
  <si>
    <t>Osadenie betónového dielca pre šachty. rovná alebo prechodová skruž TBS</t>
  </si>
  <si>
    <t>356</t>
  </si>
  <si>
    <t>Prefabrikát studňový - skruž kruhová TBH 2-80 Ms 80xdĺ.100cmxhr.steny 9</t>
  </si>
  <si>
    <t>358</t>
  </si>
  <si>
    <t>Osadenie betónového dielca pre šachty. stropný akéhokoľvek druhu</t>
  </si>
  <si>
    <t>360</t>
  </si>
  <si>
    <t>Prefabrikát zákrytový - studňová doska TBH 20-100 Ms 100xhr.8cm</t>
  </si>
  <si>
    <t>362</t>
  </si>
  <si>
    <t>Osadenie poklopu liatinového a oceľového vrátane rámu hmotn. nad 100 do 150 kg</t>
  </si>
  <si>
    <t>364</t>
  </si>
  <si>
    <t>Poklop ťažký rám 600X800 mm</t>
  </si>
  <si>
    <t>366</t>
  </si>
  <si>
    <t>368</t>
  </si>
  <si>
    <t>370</t>
  </si>
  <si>
    <t>372</t>
  </si>
  <si>
    <t>374</t>
  </si>
  <si>
    <t>Obetónovanie potrubia. alebo muriva stôk bet. prostým v otvorenom výkope. betón tr. C 12/15</t>
  </si>
  <si>
    <t>376</t>
  </si>
  <si>
    <t>378</t>
  </si>
  <si>
    <t>Chránička na plynovodné potrubie</t>
  </si>
  <si>
    <t>380</t>
  </si>
  <si>
    <t>Izolácia nádrží. bazénov na sucho položením tkaniny</t>
  </si>
  <si>
    <t>382</t>
  </si>
  <si>
    <t>Pásy ťažké asfaltové napr. Hydrobit v 60 s 35</t>
  </si>
  <si>
    <t>384</t>
  </si>
  <si>
    <t>Geotextílie netkané polypropylénové  pp 400</t>
  </si>
  <si>
    <t>386</t>
  </si>
  <si>
    <t>Montáž vodomeru pre vodu do 30 st.. prírubového DN 65</t>
  </si>
  <si>
    <t>388</t>
  </si>
  <si>
    <t>Vodomer mokrobežný  DN 65</t>
  </si>
  <si>
    <t>390</t>
  </si>
  <si>
    <t>Montáž potrubia z plastových rúr HDPE D 90x 5.4. PN 10</t>
  </si>
  <si>
    <t>392</t>
  </si>
  <si>
    <t>HDPE rúra PE 100 - D 90x 5.4. PN 10 (SDR17) – pre tlakový rozvod pitnej vody</t>
  </si>
  <si>
    <t>394</t>
  </si>
  <si>
    <t>Montáž potrubia z plastických rúr PE. PP D x t 160 x 3.9</t>
  </si>
  <si>
    <t>396</t>
  </si>
  <si>
    <t>HDPE rúra PE100  rúra 160x9.5/12m PN10 (SDR17)-pre tlakový rozvod pitnej vody   napr. PIPELIFE -alebo iný ekvivalent</t>
  </si>
  <si>
    <t>398</t>
  </si>
  <si>
    <t>400</t>
  </si>
  <si>
    <t>402</t>
  </si>
  <si>
    <t>404</t>
  </si>
  <si>
    <t>406</t>
  </si>
  <si>
    <t>Dodávka a montáž posúvača DN 100 s prírubami</t>
  </si>
  <si>
    <t>408</t>
  </si>
  <si>
    <t>Dodávka a montáž redukčného ventilu DN 65 PN10</t>
  </si>
  <si>
    <t>410</t>
  </si>
  <si>
    <t>Dodávka a montáž HDPE tvarovky oblúk navarovací 22°D 160 PN10</t>
  </si>
  <si>
    <t>412</t>
  </si>
  <si>
    <t>Dodávka a montáž prír. spoja s nástrčným hrdlom DN 150</t>
  </si>
  <si>
    <t>414</t>
  </si>
  <si>
    <t>Dodávka a montáž prír. redukcie RP DN 80/60 PN10</t>
  </si>
  <si>
    <t>416</t>
  </si>
  <si>
    <t>Tepelná izolácia hr.50 mm (extrudovaný polystyrén) - dodávka aj osadenie so všetkými súvisiacimi činnosťami a nákladmi</t>
  </si>
  <si>
    <t>418</t>
  </si>
  <si>
    <t>Betónová mazanina z betónu C16/20 - dodávka aj realizácia so všetkými súvisiacimi činnosťami a nákladmi</t>
  </si>
  <si>
    <t>420</t>
  </si>
  <si>
    <t xml:space="preserve">Pretláčanie potrubia v hornine tr.1-4 v kompletnom rozsahu podľa dokladovaného výkresu, vrátane oceľovej chráničky DN 250, dištančných objímok, zaistenia chráničky, realizácie štartovacej a koncovej jamy, spätnej úpravy okolia  a všetkých súvisiac prác a </t>
  </si>
  <si>
    <t>422</t>
  </si>
  <si>
    <t>SO 1202.2 - Vodovodná sieť Košická Polianka</t>
  </si>
  <si>
    <t>424</t>
  </si>
  <si>
    <t>Rozobranie cestných panelov pri pretlakoch -0.40800t</t>
  </si>
  <si>
    <t>426</t>
  </si>
  <si>
    <t>Rozoberanie zámkovej dlažby všetkých druhov v ploche nad 20 m2.  -0.26000t</t>
  </si>
  <si>
    <t>428</t>
  </si>
  <si>
    <t>Odstránenie krytu asfaltového s naložením na dopravný prostriedok krytu  v ploche nad 200 m2 hr. vrstvy do 50 mm s naložením na dopravný prostriedok vrátane odvozu na príslušnú skládku so všetkými súvisiacimi poplatkami, činnosťami a nákladmi.</t>
  </si>
  <si>
    <t>430</t>
  </si>
  <si>
    <t>Odstránenie krytu asfaltového s naložením na dopravný prostriedok v ploche nad 200 m2  hr. vrstvy do 100 mm s naložením na dopravný prostriedok vrátane odvozu na príslušnú skládku so všetkými súvisiacimi poplatkami, činnosťami a nákladmi.</t>
  </si>
  <si>
    <t>432</t>
  </si>
  <si>
    <t>Odstránenie podkladu s naložením na dopravný prostriedok krytu v ploche nad 200 m2 z kameňa hrubého drveného hr. vrstvy do 200 mm s naložením na dopravný prostriedok vrátane odvozu na príslušnú skládku so všetkými súvisiacimi poplatkami, činnosťami a nákl</t>
  </si>
  <si>
    <t>434</t>
  </si>
  <si>
    <t>Odstránenie podkladu s naložením na dopravný prostriedok krytu v ploche nad 200 m2 z kameňa hrubého drveného hr. vrstvy do 300 mm s naložením na dopravný prostriedok vrátane odvozu na príslušnú skládku so všetkými súvisiacimi poplatkami, činnosťami a nákl</t>
  </si>
  <si>
    <t>436</t>
  </si>
  <si>
    <t>Odstránenie podkladov v ploche nad 200 m2 z kameniva hrubého drveného hr. 400 do 500 mm s naložením na dopravný prostriedok vrátane odvozu na príslušnú skládku so všetkými súvisiacimi poplatkami. činnosťami a nákladmi</t>
  </si>
  <si>
    <t>438</t>
  </si>
  <si>
    <t>440</t>
  </si>
  <si>
    <t>442</t>
  </si>
  <si>
    <t>444</t>
  </si>
  <si>
    <t>446</t>
  </si>
  <si>
    <t>448</t>
  </si>
  <si>
    <t>450</t>
  </si>
  <si>
    <t>452</t>
  </si>
  <si>
    <t>454</t>
  </si>
  <si>
    <t>Výkop ryhy šírky 600-2000mm horn.3 do 100m3</t>
  </si>
  <si>
    <t>456</t>
  </si>
  <si>
    <t>458</t>
  </si>
  <si>
    <t>460</t>
  </si>
  <si>
    <t>Pretláčanie rúry v hornina tr. 1-4 v hĺbky od 6 m dĺžky do 35 m vonkajšieho priemeru nad 200 do 500 mm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</si>
  <si>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</si>
  <si>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</si>
  <si>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</si>
  <si>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</si>
  <si>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</si>
  <si>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</si>
  <si>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</si>
  <si>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</si>
  <si>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</si>
  <si>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</si>
  <si>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482</t>
  </si>
  <si>
    <t>484</t>
  </si>
  <si>
    <t>486</t>
  </si>
  <si>
    <t>Kladenie betónovej zámkovej dlažby komunikácií pre peších hr. 60 mm pre peších nad 50 do 100 m2 so zriadením lôžka z kameniva hr. 30 mm</t>
  </si>
  <si>
    <t>488</t>
  </si>
  <si>
    <t>Dlažba betónová 100x100x60 mm. sivá</t>
  </si>
  <si>
    <t>490</t>
  </si>
  <si>
    <t>Osadenie prstenca alebo rámu pod poklopy a mreže. výšky do 100 mm</t>
  </si>
  <si>
    <t>492</t>
  </si>
  <si>
    <t>Tvárnica betónová doska obklad. TBM 2-50 50x50x10</t>
  </si>
  <si>
    <t>494</t>
  </si>
  <si>
    <t>Dosky. bloky. sedlá z betónu v otvorenom výkope tr.C 16/20</t>
  </si>
  <si>
    <t>496</t>
  </si>
  <si>
    <t>498</t>
  </si>
  <si>
    <t>500</t>
  </si>
  <si>
    <t>502</t>
  </si>
  <si>
    <t>504</t>
  </si>
  <si>
    <t>506</t>
  </si>
  <si>
    <t>Postrek asfaltový infiltračný z asfaltu cestného v množstve 1.00 kg/m2</t>
  </si>
  <si>
    <t>508</t>
  </si>
  <si>
    <t>Podklad z asfaltového betónu AC 16 s rozprestretím a zhutnením v pruhu š. do 3 m. po zhutnení hr. 70 mm</t>
  </si>
  <si>
    <t>510</t>
  </si>
  <si>
    <t>Asfaltový betón vrstva obrusná AC 11 O v pruhu š. do 3 m z nemodifik. asfaltu tr. I. po zhutnení hr. 50 mm</t>
  </si>
  <si>
    <t>512</t>
  </si>
  <si>
    <t>Osadenie cestných panelov zo železového betónu. bez podkladu z kameniva hr. 40 mm</t>
  </si>
  <si>
    <t>514</t>
  </si>
  <si>
    <t>Cestný panel 15 IZD 120/100. dĺ.3000xš.2000xhr.150mm</t>
  </si>
  <si>
    <t>516</t>
  </si>
  <si>
    <t>518</t>
  </si>
  <si>
    <t>Prírubové koleno 90° s pätkou DN 80</t>
  </si>
  <si>
    <t>520</t>
  </si>
  <si>
    <t>Rúra liatinová tlaková prírubová DN  80 dĺžky 100 mm</t>
  </si>
  <si>
    <t>522</t>
  </si>
  <si>
    <t>Rúra liatinová tlaková prírubová DN  80 dĺžky 200 mm</t>
  </si>
  <si>
    <t>524</t>
  </si>
  <si>
    <t>Rúra liatinová tlaková prírubová DN  80 dĺžky 800 mm</t>
  </si>
  <si>
    <t>526</t>
  </si>
  <si>
    <t>Rúra liatinová tlaková prírubová DN  80 dĺžky 1500 mm</t>
  </si>
  <si>
    <t>528</t>
  </si>
  <si>
    <t>Montáž liatin. tvarovky jednoosovej na potrubí z rúr hrdlových DN 100</t>
  </si>
  <si>
    <t>530</t>
  </si>
  <si>
    <t>spojovacie prostriedky vodárenských armatúr- koleno 30 - "Systém 2000" D 110</t>
  </si>
  <si>
    <t>532</t>
  </si>
  <si>
    <t>spojovacie prostriedky vodárenských armatúr- koleno 45 - "Systém 2000" D 110</t>
  </si>
  <si>
    <t>534</t>
  </si>
  <si>
    <t>spojovacie prostriedky vodárenských armatúr- koleno 90 "Systém 2000" D 110</t>
  </si>
  <si>
    <t>536</t>
  </si>
  <si>
    <t>spojovacie prostriedky vodárenských armatúr- koncovka "Systém 2000" bez závitového výstupu DN 100/110</t>
  </si>
  <si>
    <t>538</t>
  </si>
  <si>
    <t>540</t>
  </si>
  <si>
    <t>DN 100 Liatinové koleno prírubové "FFK" 11°</t>
  </si>
  <si>
    <t>542</t>
  </si>
  <si>
    <t>DN 100 Liatinové koleno prírubové "FFK" 22°</t>
  </si>
  <si>
    <t>544</t>
  </si>
  <si>
    <t>DN 100 Liatinové koleno prírubové "FFK" 45°</t>
  </si>
  <si>
    <t>546</t>
  </si>
  <si>
    <t>Montáž liatin. tvarovky odbočnej na potrubí z rúr hrdlových DN 100</t>
  </si>
  <si>
    <t>548</t>
  </si>
  <si>
    <t>MMB-kus pre PVC-potrubie DN 100-80</t>
  </si>
  <si>
    <t>550</t>
  </si>
  <si>
    <t>MMA-kus pre PVC-potrubie DN 100-100</t>
  </si>
  <si>
    <t>552</t>
  </si>
  <si>
    <t>MMA-kus pre PVC-potrubie DN 100- 80</t>
  </si>
  <si>
    <t>554</t>
  </si>
  <si>
    <t>Montáž liatin. tvarovky odbočnej na potrubí z rúr prírubových DN 100</t>
  </si>
  <si>
    <t>556</t>
  </si>
  <si>
    <t>Liatinová prírubová tvarovka s odbočkou "T" DN 100/80</t>
  </si>
  <si>
    <t>558</t>
  </si>
  <si>
    <t>Liatinová prírubová tvarovka s odbočkou "T" DN 100/100</t>
  </si>
  <si>
    <t>560</t>
  </si>
  <si>
    <t>562</t>
  </si>
  <si>
    <t>spojovacie prostriedky vodárenských armatúr- koleno 45 - "Systém 2000" D 150</t>
  </si>
  <si>
    <t>564</t>
  </si>
  <si>
    <t>spojovacie prostriedky vodárenských armatúr- koleno 30 - "Systém 2000" D 160</t>
  </si>
  <si>
    <t>566</t>
  </si>
  <si>
    <t>Špeciálna príruba Systém 2000 DN 150 / 140   voda</t>
  </si>
  <si>
    <t>568</t>
  </si>
  <si>
    <t>Spojovacie prostriedky vodárenských armatúr – zaslepovacia príruba DN 100. PN 10</t>
  </si>
  <si>
    <t>570</t>
  </si>
  <si>
    <t>572</t>
  </si>
  <si>
    <t>DN 150 Liatinové koleno prírubové "FFK" 22°C</t>
  </si>
  <si>
    <t>574</t>
  </si>
  <si>
    <t>FFR- prírubový medzikus redukovaný DN 150/100</t>
  </si>
  <si>
    <t>576</t>
  </si>
  <si>
    <t>Montáž liatin. tvarovky odbočnej na potrubí z rúr prírubových DN 150</t>
  </si>
  <si>
    <t>578</t>
  </si>
  <si>
    <t>T prírubová tvarovka s prírubovou odbočkou DN 150/150 EPO PN 10/16. liatinový systém</t>
  </si>
  <si>
    <t>580</t>
  </si>
  <si>
    <t>T prírubová tvarovka s prírubovou odbočkou DN 150/100 EPO PN 10/16. liatinový systém</t>
  </si>
  <si>
    <t>582</t>
  </si>
  <si>
    <t>Montáž vodovodného potrubia z HDPE rúr zváraných na tupo. HD-PE PE100 SDR11/PN16. D 110 x 10.0 mm</t>
  </si>
  <si>
    <t>584</t>
  </si>
  <si>
    <t>HDPE rúra PE100  rúra 110x6.6/100m PN10 (SDR17)-pre tlakový rozvod pitnej vody</t>
  </si>
  <si>
    <t>586</t>
  </si>
  <si>
    <t>588</t>
  </si>
  <si>
    <t>HDPE rúra PE100  rúra 160x9.5/12m PN10 (SDR17)-pre tlakový rozvod pitnej vody</t>
  </si>
  <si>
    <t>590</t>
  </si>
  <si>
    <t>Montáž elektrotvarovky D 110 mm</t>
  </si>
  <si>
    <t>592</t>
  </si>
  <si>
    <t>Navarovací oblúk 11 st. HDPE D 110</t>
  </si>
  <si>
    <t>594</t>
  </si>
  <si>
    <t>Navarovací oblúk 22 st. HDPE D 110</t>
  </si>
  <si>
    <t>596</t>
  </si>
  <si>
    <t>Montáž elektrotvarovky. D 160 mm</t>
  </si>
  <si>
    <t>598</t>
  </si>
  <si>
    <t>Navarovací oblúk 11 st. HDPE D 150</t>
  </si>
  <si>
    <t>600</t>
  </si>
  <si>
    <t>Navarovací oblúk 30 st. HDPE D 150</t>
  </si>
  <si>
    <t>602</t>
  </si>
  <si>
    <t>604</t>
  </si>
  <si>
    <t>606</t>
  </si>
  <si>
    <t>Zemná súprava teleskopická RD=1.30-1.80 m DN  80</t>
  </si>
  <si>
    <t>608</t>
  </si>
  <si>
    <t>610</t>
  </si>
  <si>
    <t>612</t>
  </si>
  <si>
    <t>614</t>
  </si>
  <si>
    <t>Vodárenské armatúry   Nadzemný hydr. Napr. EURO 2000 DN 100 2B RD1.50 - alebo iný ekvivalent</t>
  </si>
  <si>
    <t>616</t>
  </si>
  <si>
    <t>Montáž posúvača s osadením zemnej súpravy (bez poklopov) DN 100</t>
  </si>
  <si>
    <t>618</t>
  </si>
  <si>
    <t>Vodárenské armatúry   E2 posúvač s prírubami DN 100</t>
  </si>
  <si>
    <t>620</t>
  </si>
  <si>
    <t>Posúvač  DN 100-  80 redukčný typ E2</t>
  </si>
  <si>
    <t>622</t>
  </si>
  <si>
    <t>špeciálna príruba Systém 2000 DN 100 / 110</t>
  </si>
  <si>
    <t>624</t>
  </si>
  <si>
    <t>Zemná súprava teleskopická RD=1.30-1.80 m DN 100</t>
  </si>
  <si>
    <t>626</t>
  </si>
  <si>
    <t>628</t>
  </si>
  <si>
    <t>Vodárenské armatúry   E2 posúvač s prírubami DN 150</t>
  </si>
  <si>
    <t>630</t>
  </si>
  <si>
    <t>špeciálna príruba Systém 2000 DN 150 / 160</t>
  </si>
  <si>
    <t>632</t>
  </si>
  <si>
    <t>Zemná súprava teleskopická RD=1.30-1.80 m DN 125-150</t>
  </si>
  <si>
    <t>634</t>
  </si>
  <si>
    <t>Ostatné práce na rúrovom vedení. tlakové skúšky vodovodného potrubia DN 100 alebo 125</t>
  </si>
  <si>
    <t>636</t>
  </si>
  <si>
    <t>Preplach a dezinfekcia vodovodného potrubia DN od 80 do 125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</si>
  <si>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</si>
  <si>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</si>
  <si>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</si>
  <si>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</si>
  <si>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</si>
  <si>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</si>
  <si>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</si>
  <si>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</si>
  <si>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</si>
  <si>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</si>
  <si>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Montáž kĺznej objímky RACI montovaná na potrubie DN 50-100</t>
  </si>
  <si>
    <t>658</t>
  </si>
  <si>
    <t>Objimka kĺzna RACI A 36. typ A. výška 36 mm. vonkajší priemer rúry 55 - 260 mm.</t>
  </si>
  <si>
    <t>660</t>
  </si>
  <si>
    <t>Tesniaca manžeta - model C na utesnenia koncov chráničky 110x300</t>
  </si>
  <si>
    <t>662</t>
  </si>
  <si>
    <t>664</t>
  </si>
  <si>
    <t>666</t>
  </si>
  <si>
    <t>668</t>
  </si>
  <si>
    <t>670</t>
  </si>
  <si>
    <t>672</t>
  </si>
  <si>
    <t>Montáž potrubia z plastických rúr PE. PP D x t 90 x 5.1</t>
  </si>
  <si>
    <t>674</t>
  </si>
  <si>
    <t>HDPE rúra PE100  rúra  90x5.4/100m PN10 (SDR17)-pre tlakový rozvod pitnej vody</t>
  </si>
  <si>
    <t>676</t>
  </si>
  <si>
    <t>678</t>
  </si>
  <si>
    <t>680</t>
  </si>
  <si>
    <t>682</t>
  </si>
  <si>
    <t>684</t>
  </si>
  <si>
    <t>Naloženie. odvoz a uloženie vybúraných železobetónových hmôt vrátane všetkých poplatkov</t>
  </si>
  <si>
    <t>686</t>
  </si>
  <si>
    <t>Pretláčanie potrubia HDPE D 110/6,6 mm v kompletnom rozsahu rozsahu podľa dokladovaného výkresu, v hornine tr.1-4, vrátane realizácie štartovacej a koncovej (vyťahovacej) jamy, vrátane zriadenia 4 ks jám na zrealizovanie vodovodnej prípojky, vrátane  úpra</t>
  </si>
  <si>
    <t>688</t>
  </si>
  <si>
    <t>Dodávka a montáž navarovacie HDPE koleno 15° D110</t>
  </si>
  <si>
    <t>690</t>
  </si>
  <si>
    <t>Dodávka a montáž prírubového spoja proti posunu DN 80. PN 10</t>
  </si>
  <si>
    <t>692</t>
  </si>
  <si>
    <t>Dodávka a montáž prírubového spoja proti posunu DN 100. PN 10</t>
  </si>
  <si>
    <t>694</t>
  </si>
  <si>
    <t>Dodávka a montáž liatinové koleno s prírubou a hrdlom s istením proti posunu 30° D160. PN10</t>
  </si>
  <si>
    <t>696</t>
  </si>
  <si>
    <t>Dodávka a montáž koleno hrdlové s istením proti posunu 30° D90</t>
  </si>
  <si>
    <t>698</t>
  </si>
  <si>
    <t>Dodávka a montáž posúvač s nástrčným hrdlom a prírubou s istením proti posunu DN80/D90</t>
  </si>
  <si>
    <t>700</t>
  </si>
  <si>
    <t>Dodávka a montáž liatinový kríž – TT – kus DN100</t>
  </si>
  <si>
    <t>702</t>
  </si>
  <si>
    <t>Dodávka a montáž MMA – kus redukovaný D160/DN80</t>
  </si>
  <si>
    <t>704</t>
  </si>
  <si>
    <t>Dodávka a montáž MMA – kus redukovaný D160/DN100</t>
  </si>
  <si>
    <t>706</t>
  </si>
  <si>
    <t>Dodávka a montáž MMB – kus redukovaný D160/90</t>
  </si>
  <si>
    <t>708</t>
  </si>
  <si>
    <t>Dodávka a montáž prírub. spojov s istením proti posunu DN 80</t>
  </si>
  <si>
    <t>710</t>
  </si>
  <si>
    <t>Dodávka a montáž prírub. spojov s istením proti posunu DN 100</t>
  </si>
  <si>
    <t>712</t>
  </si>
  <si>
    <t>Dodávka a montáž MMA-kusu D 160/DN 100</t>
  </si>
  <si>
    <t>714</t>
  </si>
  <si>
    <t>Dodávka a montáž MMA-kusu D 160/DN 80</t>
  </si>
  <si>
    <t>716</t>
  </si>
  <si>
    <t>Dodávka a montáž MMB-kusu D 160/DN 100</t>
  </si>
  <si>
    <t>718</t>
  </si>
  <si>
    <t>Odvedenie vody potrubím pri priemere DN nad 300 do 600. dvojicou oceľových potrubí DN 400 dĺžky 2x6 m. vrátane dodávky a osadenia oceľového potrubia a všetkých súvisiacich činností a nákladov</t>
  </si>
  <si>
    <t>720</t>
  </si>
  <si>
    <t>Celkom:</t>
  </si>
  <si>
    <t>Výkaz - výmer A
(Všeobecné položky)</t>
  </si>
  <si>
    <t>Číslo</t>
  </si>
  <si>
    <t>Jednotka</t>
  </si>
  <si>
    <t xml:space="preserve">Jednotková cena
EUR / jednotka </t>
  </si>
  <si>
    <t>Cena
EUR</t>
  </si>
  <si>
    <t>Zariadenie staveniska (zriadenie, zabezpečenie, údržba a likvidácia zariadenia staveniska, kancelárií a ostatného vybavenia Zhotoviteľa, vrátane poplatkov za elektrinu, vodného a stočného, spotrebného materiálu a telekomunikačných poplatkov)</t>
  </si>
  <si>
    <t>kpl</t>
  </si>
  <si>
    <t>Dokumentácia skutočného vyhotovenia stavby</t>
  </si>
  <si>
    <t>Geodetické práce  (vytýčenie stavby, porealizačné geodetické zameranie stavby, geometrické plány, dokumentácia k majetkoprávnemu vysporiadaniu)</t>
  </si>
  <si>
    <t>Prevádzkový poriadok vodovodu</t>
  </si>
  <si>
    <t>Informačná tabuľa</t>
  </si>
  <si>
    <t>Pamätná tabuľa</t>
  </si>
  <si>
    <t>Výkaz - výmer A - SPOLU</t>
  </si>
  <si>
    <t>Celkový sumár cenovej ponuky a výkazu</t>
  </si>
  <si>
    <t>Názov</t>
  </si>
  <si>
    <t>Cena v EUR bez DPH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</si>
  <si>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</si>
  <si>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</si>
  <si>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</si>
  <si>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</si>
  <si>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SO 1202.3-Vodovodné prípojky</t>
  </si>
  <si>
    <t>Odstránenie krytu v ploche nad 200 m2 z kameniva hrubého drveného, hr. 100 do 200 mm,  -0,23500t</t>
  </si>
  <si>
    <t>Odstránenie krytu asfaltového v ploche nad 200 m2, hr. nad 50 do 100 mm,  -0,18100t</t>
  </si>
  <si>
    <t>Príplatok k cenám za lepivosť pri hĺbení rýh š. nad 600 do 2 000 mm zapaž. i nezapažených, s urovnaním dna v hornine 3</t>
  </si>
  <si>
    <t>Paženie a rozopretie stien rýh pre podzemné vedenie, príložné do 2 m</t>
  </si>
  <si>
    <t>Odstránenie paženia rýh pre podzemné vedenie, príložné hĺbky do 2 m</t>
  </si>
  <si>
    <t>Vodorovné premiestnenie výkopku po spevnenej ceste z horniny tr.1-4, nad 100 do 1000 m3 na vzdialenosť do 3000 m</t>
  </si>
  <si>
    <t>Vodorovné premiestnenie výkopku po spevnenej ceste z horniny tr.1-4, nad 100 do 1000 m3, príplatok k cene za každých ďalšich a začatých 1000 m</t>
  </si>
  <si>
    <t>Uloženie sypaniny na skládky nad 100 do 1000 m3</t>
  </si>
  <si>
    <t>Zásyp sypaninou so zhutnením jám, šachiet, rýh, zárezov alebo okolo objektov nad 1000 do 10000 m3</t>
  </si>
  <si>
    <t>Štrkodrva frakcia 0-63 mm</t>
  </si>
  <si>
    <t>Lôžko pod potrubie, stoky a drobné objekty, v otvorenom výkope z piesku a štrkopiesku do 63 mm</t>
  </si>
  <si>
    <t>Podklad zo štrkodrviny s rozprestretím a zhutnením, po zhutnení hr. 170 mm</t>
  </si>
  <si>
    <t>Podklad z asfaltového betónu AC 16 P s rozprestretím a zhutnením v pruhu š. do 3 m, po zhutnení hr. 70 mm</t>
  </si>
  <si>
    <t>Postrek asfaltový infiltračný s posypom kamenivom z asfaltu cestného v množstve 1,00 kg/m2</t>
  </si>
  <si>
    <t>Asfaltový betón vrstva obrusná AC 11 O v pruhu š. do 3 m z nemodifik. asfaltu tr. I, po zhutnení hr. 50 mm</t>
  </si>
  <si>
    <t>Montáž vodovodného potrubia z dvojvsrtvového PE 100 SDR17/PN10 zváraných natupo D 32x2,0 mm</t>
  </si>
  <si>
    <t>Rúra HDPE na vodu PE100 PN10 SDR17 32x2,0x100 m,</t>
  </si>
  <si>
    <t>Montáž vodovodného potrubia z dvojvsrtvového PE 100 SDR17/PN10 zváraných natupo D 63x3,8 mm</t>
  </si>
  <si>
    <t>Rúra HDPE na vodu PE100 PN10 SDR17 63x3,8x100 m</t>
  </si>
  <si>
    <t>Montáž tvarovky vodovodného potrubia z PE 100 zváranej natupo D 32 mm</t>
  </si>
  <si>
    <t xml:space="preserve">Vsuvka prechodová  AG, d 32 mm - 1 1/4" </t>
  </si>
  <si>
    <t xml:space="preserve">Spojka  32 mm </t>
  </si>
  <si>
    <t>Montáž elektrotvarovky pre vodovodné potrubia z PE 100 D 32 mm</t>
  </si>
  <si>
    <t>Záslepka na tupo PE 100, na vodu, plyn a kanalizáciu, SDR 11 L D 32 mm,</t>
  </si>
  <si>
    <t>Montáž tvarovky vodovodného potrubia z PE 100 zváranej natupo D 63 mm</t>
  </si>
  <si>
    <t xml:space="preserve">Spojka  d 63 mm </t>
  </si>
  <si>
    <t xml:space="preserve">Vsuvka, 2"x2", PN 10, </t>
  </si>
  <si>
    <t>Montáž elektrotvarovky pre vodovodné potrubia z PE 100 D 63 mm</t>
  </si>
  <si>
    <t>Záslepka na tupo PE 100, na vodu, plyn a kanalizáciu, SDR 11 L D 63 mm,</t>
  </si>
  <si>
    <t>Montáž navŕtavacej sedlovej elektrotvarovky pre vodovodné potrubia z PE 100 D 110 mm</t>
  </si>
  <si>
    <t xml:space="preserve">Elektrotvarovka, elektrofúzne hrdlové odbočkové sedlo PE100 SDR11 PFA/PN16  DN 110/32, </t>
  </si>
  <si>
    <t>Elektrotvarovka, elektrofúzne hrdlové odbočkové sedlo PE100 SDR11 PFA/PN16 DN 110/63,</t>
  </si>
  <si>
    <t>Príplatok k cene za montáž vodovodných prípojok DN od 32 do 80</t>
  </si>
  <si>
    <t>Montáž vodovodného posúvača v otvorenom výkope s osadením zemnej súpravy (bez poklopov) DN 40</t>
  </si>
  <si>
    <t>Zemný guľový ventil 1" FF</t>
  </si>
  <si>
    <t>Montáž vodovodného posúvača s osadením zemnej súpravy (bez poklopov) DN 50</t>
  </si>
  <si>
    <t>Zemný guľový ventil 2</t>
  </si>
  <si>
    <t>Zemná súprava pre guľový ventil d20-75mm, teleskopická 0,75-1,1 m</t>
  </si>
  <si>
    <t>Preplach a dezinfekcia vodovodného potrubia DN od 40 do 70</t>
  </si>
  <si>
    <t>Ostatné práce na rúrovom vedení, tlakové skúšky vodovodného potrubia DN do 80</t>
  </si>
  <si>
    <t>Poklop uličný "tuhý" - ťažký pre domové prípojky, voda a kanál</t>
  </si>
  <si>
    <t>Označenie vodovodného potrubia modrou výstražnou fóliou</t>
  </si>
  <si>
    <t>Príplatok k cene za každý ďalší aj začatý 1 km nad 1 km pre vodorovnú dopravu sutiny</t>
  </si>
  <si>
    <t>Nakladanie na dopravné prostriedky pre vodorovnú dopravu sutiny</t>
  </si>
  <si>
    <t>Poplatok za skladovanie - betón, tehly, dlaždice (17 01) ostatné</t>
  </si>
  <si>
    <t>počet položiek s nesprávnou JC</t>
  </si>
  <si>
    <t>(Stavebné objekty / prevádzkové súbory)</t>
  </si>
  <si>
    <t>Výkaz - výmer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</si>
</sst>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8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0"/>
      <name val="Helv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1"/>
      <color rgb="FFFF0000"/>
      <name val="Arial Narrow"/>
      <family val="2"/>
      <charset val="238"/>
    </font>
    <font>
      <sz val="10"/>
      <color rgb="FF003366"/>
      <name val="Arial CE"/>
    </font>
    <font>
      <b/>
      <sz val="11"/>
      <name val="Arial Narrow"/>
      <family val="2"/>
      <charset val="238"/>
    </font>
    <font>
      <sz val="10"/>
      <color rgb="FFFFFF00"/>
      <name val="Arial Narrow"/>
      <family val="2"/>
      <charset val="238"/>
    </font>
    <font>
      <sz val="8"/>
      <name val="MS Sans Serif"/>
      <charset val="1"/>
    </font>
    <font>
      <b/>
      <sz val="14"/>
      <name val="Arial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thin">
        <color rgb="FF969696"/>
      </bottom>
      <diagonal/>
    </border>
    <border>
      <left style="medium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medium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45" fillId="0" borderId="0" applyAlignment="0">
      <alignment vertical="top"/>
      <protection locked="0"/>
    </xf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5" fillId="0" borderId="29" xfId="0" applyNumberFormat="1" applyFont="1" applyBorder="1" applyAlignment="1" applyProtection="1">
      <alignment vertical="center"/>
      <protection locked="0"/>
    </xf>
    <xf numFmtId="4" fontId="24" fillId="0" borderId="29" xfId="0" applyNumberFormat="1" applyFont="1" applyBorder="1" applyAlignment="1" applyProtection="1">
      <alignment vertical="center"/>
      <protection locked="0"/>
    </xf>
    <xf numFmtId="4" fontId="26" fillId="5" borderId="29" xfId="0" applyNumberFormat="1" applyFont="1" applyFill="1" applyBorder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1" fontId="27" fillId="5" borderId="31" xfId="0" applyNumberFormat="1" applyFont="1" applyFill="1" applyBorder="1" applyAlignment="1" applyProtection="1">
      <alignment horizontal="center" vertical="center"/>
    </xf>
    <xf numFmtId="1" fontId="27" fillId="5" borderId="32" xfId="0" applyNumberFormat="1" applyFont="1" applyFill="1" applyBorder="1" applyAlignment="1" applyProtection="1">
      <alignment horizontal="center" vertical="center" wrapText="1"/>
    </xf>
    <xf numFmtId="0" fontId="27" fillId="5" borderId="32" xfId="0" applyNumberFormat="1" applyFont="1" applyFill="1" applyBorder="1" applyAlignment="1" applyProtection="1">
      <alignment horizontal="center" vertical="center" wrapText="1"/>
    </xf>
    <xf numFmtId="167" fontId="27" fillId="5" borderId="32" xfId="0" applyNumberFormat="1" applyFont="1" applyFill="1" applyBorder="1" applyAlignment="1" applyProtection="1">
      <alignment horizontal="center" vertical="center" wrapText="1"/>
    </xf>
    <xf numFmtId="4" fontId="27" fillId="5" borderId="32" xfId="0" applyNumberFormat="1" applyFont="1" applyFill="1" applyBorder="1" applyAlignment="1" applyProtection="1">
      <alignment horizontal="center" vertical="center" wrapText="1"/>
    </xf>
    <xf numFmtId="4" fontId="27" fillId="5" borderId="22" xfId="0" applyNumberFormat="1" applyFont="1" applyFill="1" applyBorder="1" applyAlignment="1" applyProtection="1">
      <alignment horizontal="center" vertical="center" wrapText="1"/>
    </xf>
    <xf numFmtId="1" fontId="31" fillId="7" borderId="33" xfId="0" applyNumberFormat="1" applyFont="1" applyFill="1" applyBorder="1" applyAlignment="1" applyProtection="1">
      <alignment horizontal="left" vertical="center" wrapText="1"/>
    </xf>
    <xf numFmtId="0" fontId="31" fillId="7" borderId="33" xfId="0" applyNumberFormat="1" applyFont="1" applyFill="1" applyBorder="1" applyAlignment="1" applyProtection="1">
      <alignment horizontal="center" vertical="center" wrapText="1"/>
    </xf>
    <xf numFmtId="167" fontId="31" fillId="7" borderId="33" xfId="0" applyNumberFormat="1" applyFont="1" applyFill="1" applyBorder="1" applyAlignment="1" applyProtection="1">
      <alignment horizontal="center" vertical="center" wrapText="1"/>
    </xf>
    <xf numFmtId="4" fontId="29" fillId="0" borderId="35" xfId="0" applyNumberFormat="1" applyFont="1" applyBorder="1" applyAlignment="1" applyProtection="1">
      <alignment horizontal="right" vertical="center"/>
    </xf>
    <xf numFmtId="1" fontId="31" fillId="7" borderId="36" xfId="0" applyNumberFormat="1" applyFont="1" applyFill="1" applyBorder="1" applyAlignment="1" applyProtection="1">
      <alignment horizontal="center" vertical="center"/>
    </xf>
    <xf numFmtId="4" fontId="31" fillId="7" borderId="37" xfId="0" applyNumberFormat="1" applyFont="1" applyFill="1" applyBorder="1" applyAlignment="1" applyProtection="1">
      <alignment horizontal="right" vertical="center" wrapText="1"/>
    </xf>
    <xf numFmtId="0" fontId="41" fillId="7" borderId="0" xfId="0" applyFont="1" applyFill="1" applyAlignment="1" applyProtection="1">
      <alignment vertical="center"/>
    </xf>
    <xf numFmtId="4" fontId="15" fillId="7" borderId="29" xfId="0" applyNumberFormat="1" applyFont="1" applyFill="1" applyBorder="1" applyAlignment="1" applyProtection="1">
      <alignment vertical="center"/>
      <protection locked="0"/>
    </xf>
    <xf numFmtId="4" fontId="24" fillId="7" borderId="29" xfId="0" applyNumberFormat="1" applyFont="1" applyFill="1" applyBorder="1" applyAlignment="1" applyProtection="1">
      <alignment vertical="center"/>
      <protection locked="0"/>
    </xf>
    <xf numFmtId="4" fontId="43" fillId="7" borderId="30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5" borderId="23" xfId="0" applyFont="1" applyFill="1" applyBorder="1" applyAlignment="1" applyProtection="1">
      <alignment horizontal="right" vertical="center" wrapText="1"/>
    </xf>
    <xf numFmtId="0" fontId="29" fillId="5" borderId="24" xfId="0" applyFont="1" applyFill="1" applyBorder="1" applyAlignment="1" applyProtection="1">
      <alignment horizontal="right" vertical="center" wrapText="1"/>
    </xf>
    <xf numFmtId="0" fontId="29" fillId="5" borderId="34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center" vertical="center"/>
    </xf>
    <xf numFmtId="0" fontId="44" fillId="0" borderId="0" xfId="0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4" fontId="31" fillId="0" borderId="56" xfId="0" applyNumberFormat="1" applyFont="1" applyFill="1" applyBorder="1" applyAlignment="1" applyProtection="1">
      <alignment vertical="center"/>
    </xf>
    <xf numFmtId="0" fontId="28" fillId="0" borderId="0" xfId="3" applyFont="1" applyAlignment="1" applyProtection="1">
      <alignment horizontal="center" vertical="center"/>
    </xf>
    <xf numFmtId="0" fontId="45" fillId="0" borderId="0" xfId="3" applyAlignment="1" applyProtection="1">
      <alignment horizontal="center" vertical="center"/>
    </xf>
    <xf numFmtId="0" fontId="45" fillId="0" borderId="0" xfId="3" applyAlignment="1" applyProtection="1">
      <alignment horizontal="left" vertical="center"/>
    </xf>
    <xf numFmtId="0" fontId="45" fillId="0" borderId="0" xfId="3" applyFont="1" applyAlignment="1" applyProtection="1">
      <alignment horizontal="left" vertical="center"/>
    </xf>
    <xf numFmtId="0" fontId="46" fillId="0" borderId="0" xfId="3" applyFont="1" applyAlignment="1" applyProtection="1">
      <alignment horizontal="center" vertical="center"/>
    </xf>
    <xf numFmtId="0" fontId="46" fillId="0" borderId="0" xfId="3" applyFont="1" applyAlignment="1" applyProtection="1">
      <alignment vertical="center"/>
    </xf>
    <xf numFmtId="0" fontId="47" fillId="0" borderId="0" xfId="3" applyFont="1" applyAlignment="1" applyProtection="1">
      <alignment horizontal="center" vertical="center"/>
    </xf>
    <xf numFmtId="0" fontId="48" fillId="0" borderId="0" xfId="3" applyFont="1" applyAlignment="1" applyProtection="1">
      <alignment horizontal="left" vertical="center"/>
    </xf>
    <xf numFmtId="0" fontId="49" fillId="0" borderId="0" xfId="3" applyFont="1" applyAlignment="1" applyProtection="1">
      <alignment horizontal="left" vertical="center"/>
    </xf>
    <xf numFmtId="0" fontId="50" fillId="0" borderId="0" xfId="3" applyFont="1" applyAlignment="1" applyProtection="1">
      <alignment horizontal="right" vertical="center"/>
    </xf>
    <xf numFmtId="0" fontId="50" fillId="0" borderId="0" xfId="3" applyFont="1" applyAlignment="1" applyProtection="1">
      <alignment horizontal="left" vertical="center"/>
    </xf>
    <xf numFmtId="0" fontId="51" fillId="0" borderId="0" xfId="3" applyFont="1" applyAlignment="1" applyProtection="1">
      <alignment horizontal="left" vertical="center"/>
    </xf>
    <xf numFmtId="0" fontId="52" fillId="0" borderId="0" xfId="0" applyFont="1" applyBorder="1" applyAlignment="1" applyProtection="1">
      <alignment horizontal="center" vertical="center"/>
    </xf>
    <xf numFmtId="4" fontId="31" fillId="0" borderId="56" xfId="0" applyNumberFormat="1" applyFont="1" applyFill="1" applyBorder="1" applyAlignment="1" applyProtection="1">
      <alignment vertical="justify"/>
    </xf>
    <xf numFmtId="0" fontId="45" fillId="0" borderId="0" xfId="3" applyFont="1" applyBorder="1" applyAlignment="1" applyProtection="1">
      <alignment horizontal="center" vertical="center"/>
    </xf>
    <xf numFmtId="0" fontId="45" fillId="0" borderId="0" xfId="3" applyBorder="1" applyAlignment="1" applyProtection="1">
      <alignment horizontal="center" vertical="center"/>
    </xf>
    <xf numFmtId="4" fontId="39" fillId="0" borderId="42" xfId="2" applyNumberFormat="1" applyFont="1" applyBorder="1" applyAlignment="1" applyProtection="1">
      <alignment horizontal="right" vertical="center" wrapText="1"/>
    </xf>
    <xf numFmtId="4" fontId="39" fillId="0" borderId="45" xfId="2" applyNumberFormat="1" applyFont="1" applyBorder="1" applyAlignment="1" applyProtection="1">
      <alignment horizontal="right" vertical="center" wrapText="1"/>
    </xf>
    <xf numFmtId="0" fontId="35" fillId="0" borderId="0" xfId="2" applyFont="1" applyProtection="1"/>
    <xf numFmtId="0" fontId="36" fillId="0" borderId="0" xfId="2" applyFont="1" applyProtection="1"/>
    <xf numFmtId="0" fontId="0" fillId="0" borderId="0" xfId="0" applyProtection="1"/>
    <xf numFmtId="0" fontId="37" fillId="0" borderId="0" xfId="2" applyFont="1" applyProtection="1"/>
    <xf numFmtId="0" fontId="38" fillId="8" borderId="38" xfId="2" applyFont="1" applyFill="1" applyBorder="1" applyAlignment="1" applyProtection="1">
      <alignment horizontal="center" vertical="center" wrapText="1"/>
    </xf>
    <xf numFmtId="0" fontId="38" fillId="8" borderId="39" xfId="2" applyFont="1" applyFill="1" applyBorder="1" applyAlignment="1" applyProtection="1">
      <alignment horizontal="center" vertical="center" wrapText="1"/>
    </xf>
    <xf numFmtId="0" fontId="38" fillId="8" borderId="40" xfId="2" applyFont="1" applyFill="1" applyBorder="1" applyAlignment="1" applyProtection="1">
      <alignment horizontal="center" vertical="center" wrapText="1"/>
    </xf>
    <xf numFmtId="0" fontId="39" fillId="0" borderId="41" xfId="2" applyFont="1" applyBorder="1" applyAlignment="1" applyProtection="1">
      <alignment horizontal="left" vertical="center" wrapText="1"/>
    </xf>
    <xf numFmtId="0" fontId="39" fillId="0" borderId="32" xfId="2" applyFont="1" applyBorder="1" applyAlignment="1" applyProtection="1">
      <alignment horizontal="left" vertical="center" wrapText="1"/>
    </xf>
    <xf numFmtId="0" fontId="39" fillId="0" borderId="43" xfId="2" applyFont="1" applyBorder="1" applyAlignment="1" applyProtection="1">
      <alignment horizontal="left" vertical="center" wrapText="1"/>
    </xf>
    <xf numFmtId="0" fontId="39" fillId="0" borderId="44" xfId="2" applyFont="1" applyBorder="1" applyAlignment="1" applyProtection="1">
      <alignment horizontal="left" vertical="center" wrapText="1"/>
    </xf>
    <xf numFmtId="0" fontId="35" fillId="0" borderId="0" xfId="2" applyFont="1" applyAlignment="1" applyProtection="1">
      <alignment vertical="center"/>
    </xf>
    <xf numFmtId="0" fontId="37" fillId="0" borderId="46" xfId="2" applyFont="1" applyBorder="1" applyAlignment="1" applyProtection="1">
      <alignment horizontal="left" vertical="center" wrapText="1"/>
    </xf>
    <xf numFmtId="0" fontId="40" fillId="0" borderId="47" xfId="2" applyFont="1" applyBorder="1" applyAlignment="1" applyProtection="1">
      <alignment horizontal="left" vertical="center" wrapText="1"/>
    </xf>
    <xf numFmtId="4" fontId="39" fillId="0" borderId="48" xfId="2" applyNumberFormat="1" applyFont="1" applyBorder="1" applyAlignment="1" applyProtection="1">
      <alignment horizontal="right" vertical="center" wrapText="1"/>
    </xf>
    <xf numFmtId="0" fontId="38" fillId="0" borderId="49" xfId="2" applyFont="1" applyBorder="1" applyAlignment="1" applyProtection="1">
      <alignment horizontal="left" vertical="center" wrapText="1"/>
    </xf>
    <xf numFmtId="4" fontId="38" fillId="0" borderId="50" xfId="2" applyNumberFormat="1" applyFont="1" applyBorder="1" applyAlignment="1" applyProtection="1">
      <alignment vertical="center" wrapText="1"/>
    </xf>
    <xf numFmtId="0" fontId="37" fillId="0" borderId="51" xfId="2" applyFont="1" applyBorder="1" applyAlignment="1" applyProtection="1">
      <alignment horizontal="left" vertical="center" wrapText="1"/>
    </xf>
    <xf numFmtId="4" fontId="38" fillId="0" borderId="52" xfId="2" applyNumberFormat="1" applyFont="1" applyBorder="1" applyAlignment="1" applyProtection="1">
      <alignment vertical="center" wrapText="1"/>
    </xf>
    <xf numFmtId="4" fontId="31" fillId="7" borderId="33" xfId="0" applyNumberFormat="1" applyFont="1" applyFill="1" applyBorder="1" applyAlignment="1" applyProtection="1">
      <alignment horizontal="right" vertical="center" wrapText="1"/>
      <protection locked="0"/>
    </xf>
    <xf numFmtId="0" fontId="15" fillId="4" borderId="53" xfId="0" applyFont="1" applyFill="1" applyBorder="1" applyAlignment="1" applyProtection="1">
      <alignment horizontal="center" vertical="center" wrapText="1"/>
    </xf>
    <xf numFmtId="0" fontId="15" fillId="4" borderId="54" xfId="0" applyFont="1" applyFill="1" applyBorder="1" applyAlignment="1" applyProtection="1">
      <alignment horizontal="center" vertical="center" wrapText="1"/>
    </xf>
    <xf numFmtId="0" fontId="15" fillId="4" borderId="5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17" fillId="0" borderId="0" xfId="0" applyNumberFormat="1" applyFont="1" applyAlignment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5" fillId="5" borderId="25" xfId="0" applyFont="1" applyFill="1" applyBorder="1" applyAlignment="1" applyProtection="1">
      <alignment horizontal="center" vertical="center"/>
    </xf>
    <xf numFmtId="0" fontId="15" fillId="5" borderId="26" xfId="0" applyFont="1" applyFill="1" applyBorder="1" applyAlignment="1" applyProtection="1">
      <alignment horizontal="center" vertical="center"/>
    </xf>
    <xf numFmtId="0" fontId="26" fillId="5" borderId="26" xfId="0" applyFont="1" applyFill="1" applyBorder="1" applyAlignment="1" applyProtection="1">
      <alignment horizontal="left" vertical="center" wrapText="1"/>
    </xf>
    <xf numFmtId="0" fontId="26" fillId="5" borderId="26" xfId="0" applyFont="1" applyFill="1" applyBorder="1" applyAlignment="1" applyProtection="1">
      <alignment horizontal="center" vertical="center" wrapText="1"/>
    </xf>
    <xf numFmtId="167" fontId="26" fillId="5" borderId="26" xfId="0" applyNumberFormat="1" applyFont="1" applyFill="1" applyBorder="1" applyAlignment="1" applyProtection="1">
      <alignment vertical="center"/>
    </xf>
    <xf numFmtId="4" fontId="26" fillId="5" borderId="26" xfId="0" applyNumberFormat="1" applyFont="1" applyFill="1" applyBorder="1" applyAlignment="1" applyProtection="1">
      <alignment vertical="center"/>
    </xf>
    <xf numFmtId="4" fontId="26" fillId="5" borderId="27" xfId="0" applyNumberFormat="1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15" fillId="0" borderId="28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left" vertical="center" wrapText="1"/>
    </xf>
    <xf numFmtId="0" fontId="15" fillId="0" borderId="29" xfId="0" applyFont="1" applyBorder="1" applyAlignment="1" applyProtection="1">
      <alignment horizontal="center" vertical="center" wrapText="1"/>
    </xf>
    <xf numFmtId="167" fontId="15" fillId="0" borderId="29" xfId="0" applyNumberFormat="1" applyFont="1" applyBorder="1" applyAlignment="1" applyProtection="1">
      <alignment vertical="center"/>
    </xf>
    <xf numFmtId="4" fontId="15" fillId="0" borderId="30" xfId="0" applyNumberFormat="1" applyFont="1" applyBorder="1" applyAlignment="1" applyProtection="1">
      <alignment vertical="center"/>
    </xf>
    <xf numFmtId="0" fontId="24" fillId="0" borderId="29" xfId="0" applyFont="1" applyBorder="1" applyAlignment="1" applyProtection="1">
      <alignment horizontal="center" vertical="center"/>
    </xf>
    <xf numFmtId="0" fontId="24" fillId="0" borderId="29" xfId="0" applyFont="1" applyBorder="1" applyAlignment="1" applyProtection="1">
      <alignment horizontal="left" vertical="center" wrapText="1"/>
    </xf>
    <xf numFmtId="0" fontId="24" fillId="0" borderId="29" xfId="0" applyFont="1" applyBorder="1" applyAlignment="1" applyProtection="1">
      <alignment horizontal="center" vertical="center" wrapText="1"/>
    </xf>
    <xf numFmtId="167" fontId="24" fillId="0" borderId="29" xfId="0" applyNumberFormat="1" applyFont="1" applyBorder="1" applyAlignment="1" applyProtection="1">
      <alignment vertical="center"/>
    </xf>
    <xf numFmtId="4" fontId="24" fillId="0" borderId="30" xfId="0" applyNumberFormat="1" applyFont="1" applyBorder="1" applyAlignment="1" applyProtection="1">
      <alignment vertical="center"/>
    </xf>
    <xf numFmtId="0" fontId="15" fillId="5" borderId="28" xfId="0" applyFont="1" applyFill="1" applyBorder="1" applyAlignment="1" applyProtection="1">
      <alignment horizontal="center" vertical="center"/>
    </xf>
    <xf numFmtId="0" fontId="15" fillId="5" borderId="29" xfId="0" applyFont="1" applyFill="1" applyBorder="1" applyAlignment="1" applyProtection="1">
      <alignment horizontal="center" vertical="center"/>
    </xf>
    <xf numFmtId="0" fontId="26" fillId="5" borderId="29" xfId="0" applyFont="1" applyFill="1" applyBorder="1" applyAlignment="1" applyProtection="1">
      <alignment horizontal="left" vertical="center" wrapText="1"/>
    </xf>
    <xf numFmtId="0" fontId="26" fillId="5" borderId="29" xfId="0" applyFont="1" applyFill="1" applyBorder="1" applyAlignment="1" applyProtection="1">
      <alignment horizontal="center" vertical="center" wrapText="1"/>
    </xf>
    <xf numFmtId="167" fontId="26" fillId="5" borderId="29" xfId="0" applyNumberFormat="1" applyFont="1" applyFill="1" applyBorder="1" applyAlignment="1" applyProtection="1">
      <alignment vertical="center"/>
    </xf>
    <xf numFmtId="4" fontId="26" fillId="5" borderId="30" xfId="0" applyNumberFormat="1" applyFont="1" applyFill="1" applyBorder="1" applyAlignment="1" applyProtection="1">
      <alignment vertical="center"/>
    </xf>
    <xf numFmtId="4" fontId="42" fillId="5" borderId="30" xfId="0" applyNumberFormat="1" applyFont="1" applyFill="1" applyBorder="1" applyAlignment="1" applyProtection="1"/>
    <xf numFmtId="0" fontId="15" fillId="7" borderId="28" xfId="0" applyFont="1" applyFill="1" applyBorder="1" applyAlignment="1" applyProtection="1">
      <alignment horizontal="center" vertical="center"/>
    </xf>
    <xf numFmtId="0" fontId="15" fillId="7" borderId="29" xfId="0" applyFont="1" applyFill="1" applyBorder="1" applyAlignment="1" applyProtection="1">
      <alignment horizontal="left" vertical="center" wrapText="1"/>
    </xf>
    <xf numFmtId="0" fontId="15" fillId="7" borderId="29" xfId="0" applyFont="1" applyFill="1" applyBorder="1" applyAlignment="1" applyProtection="1">
      <alignment horizontal="center" vertical="center" wrapText="1"/>
    </xf>
    <xf numFmtId="167" fontId="15" fillId="7" borderId="29" xfId="0" applyNumberFormat="1" applyFont="1" applyFill="1" applyBorder="1" applyAlignment="1" applyProtection="1">
      <alignment vertical="center"/>
    </xf>
    <xf numFmtId="4" fontId="15" fillId="7" borderId="30" xfId="0" applyNumberFormat="1" applyFont="1" applyFill="1" applyBorder="1" applyAlignment="1" applyProtection="1">
      <alignment vertical="center"/>
    </xf>
    <xf numFmtId="0" fontId="24" fillId="7" borderId="29" xfId="0" applyFont="1" applyFill="1" applyBorder="1" applyAlignment="1" applyProtection="1">
      <alignment horizontal="left" vertical="center" wrapText="1"/>
    </xf>
    <xf numFmtId="0" fontId="24" fillId="7" borderId="29" xfId="0" applyFont="1" applyFill="1" applyBorder="1" applyAlignment="1" applyProtection="1">
      <alignment horizontal="center" vertical="center" wrapText="1"/>
    </xf>
    <xf numFmtId="167" fontId="24" fillId="7" borderId="29" xfId="0" applyNumberFormat="1" applyFont="1" applyFill="1" applyBorder="1" applyAlignment="1" applyProtection="1">
      <alignment vertical="center"/>
    </xf>
    <xf numFmtId="4" fontId="24" fillId="7" borderId="30" xfId="0" applyNumberFormat="1" applyFont="1" applyFill="1" applyBorder="1" applyAlignment="1" applyProtection="1">
      <alignment vertical="center"/>
    </xf>
    <xf numFmtId="1" fontId="28" fillId="6" borderId="28" xfId="0" applyNumberFormat="1" applyFont="1" applyFill="1" applyBorder="1" applyAlignment="1" applyProtection="1">
      <alignment horizontal="right" vertical="center" wrapText="1"/>
    </xf>
    <xf numFmtId="1" fontId="28" fillId="6" borderId="29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</cellXfs>
  <cellStyles count="4">
    <cellStyle name="Hypertextové prepojenie" xfId="1" builtinId="8"/>
    <cellStyle name="Normálna" xfId="0" builtinId="0" customBuiltin="1"/>
    <cellStyle name="Normálna 2" xfId="3"/>
    <cellStyle name="normálne_Template BoQ RL - DS, struktura VV" xfId="2"/>
  </cellStyles>
  <dxfs count="10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96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7</v>
      </c>
    </row>
    <row r="4" spans="1:74" s="1" customFormat="1" ht="24.95" customHeight="1">
      <c r="B4" s="12"/>
      <c r="D4" s="13" t="s">
        <v>8</v>
      </c>
      <c r="AR4" s="12"/>
      <c r="AS4" s="14" t="s">
        <v>9</v>
      </c>
      <c r="BS4" s="9" t="s">
        <v>10</v>
      </c>
    </row>
    <row r="5" spans="1:74" s="1" customFormat="1" ht="12" customHeight="1">
      <c r="B5" s="12"/>
      <c r="D5" s="15" t="s">
        <v>11</v>
      </c>
      <c r="K5" s="124" t="s">
        <v>12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R5" s="12"/>
      <c r="BS5" s="9" t="s">
        <v>6</v>
      </c>
    </row>
    <row r="6" spans="1:74" s="1" customFormat="1" ht="36.950000000000003" customHeight="1">
      <c r="B6" s="12"/>
      <c r="D6" s="17" t="s">
        <v>13</v>
      </c>
      <c r="K6" s="125" t="s">
        <v>14</v>
      </c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 t="s">
        <v>20</v>
      </c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21</v>
      </c>
      <c r="AK10" s="18" t="s">
        <v>22</v>
      </c>
      <c r="AN10" s="16" t="s">
        <v>1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1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25</v>
      </c>
      <c r="AK13" s="18" t="s">
        <v>22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26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27</v>
      </c>
      <c r="AK16" s="18" t="s">
        <v>22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28</v>
      </c>
      <c r="AK17" s="18" t="s">
        <v>24</v>
      </c>
      <c r="AN17" s="16" t="s">
        <v>1</v>
      </c>
      <c r="AR17" s="12"/>
      <c r="BS17" s="9" t="s">
        <v>29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30</v>
      </c>
      <c r="AK19" s="18" t="s">
        <v>22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26</v>
      </c>
      <c r="AK20" s="18" t="s">
        <v>24</v>
      </c>
      <c r="AN20" s="16" t="s">
        <v>1</v>
      </c>
      <c r="AR20" s="12"/>
      <c r="BS20" s="9" t="s">
        <v>29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31</v>
      </c>
      <c r="AR22" s="12"/>
    </row>
    <row r="23" spans="1:71" s="1" customFormat="1" ht="16.5" customHeight="1">
      <c r="B23" s="12"/>
      <c r="E23" s="126" t="s">
        <v>1</v>
      </c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27" t="e">
        <f>ROUND(AG94,2)</f>
        <v>#REF!</v>
      </c>
      <c r="AL26" s="128"/>
      <c r="AM26" s="128"/>
      <c r="AN26" s="128"/>
      <c r="AO26" s="128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29" t="s">
        <v>33</v>
      </c>
      <c r="M28" s="129"/>
      <c r="N28" s="129"/>
      <c r="O28" s="129"/>
      <c r="P28" s="129"/>
      <c r="Q28" s="20"/>
      <c r="R28" s="20"/>
      <c r="S28" s="20"/>
      <c r="T28" s="20"/>
      <c r="U28" s="20"/>
      <c r="V28" s="20"/>
      <c r="W28" s="129" t="s">
        <v>34</v>
      </c>
      <c r="X28" s="129"/>
      <c r="Y28" s="129"/>
      <c r="Z28" s="129"/>
      <c r="AA28" s="129"/>
      <c r="AB28" s="129"/>
      <c r="AC28" s="129"/>
      <c r="AD28" s="129"/>
      <c r="AE28" s="129"/>
      <c r="AF28" s="20"/>
      <c r="AG28" s="20"/>
      <c r="AH28" s="20"/>
      <c r="AI28" s="20"/>
      <c r="AJ28" s="20"/>
      <c r="AK28" s="129" t="s">
        <v>35</v>
      </c>
      <c r="AL28" s="129"/>
      <c r="AM28" s="129"/>
      <c r="AN28" s="129"/>
      <c r="AO28" s="129"/>
      <c r="AP28" s="20"/>
      <c r="AQ28" s="20"/>
      <c r="AR28" s="21"/>
      <c r="BE28" s="20"/>
    </row>
    <row r="29" spans="1:71" s="3" customFormat="1" ht="14.45" customHeight="1">
      <c r="B29" s="24"/>
      <c r="D29" s="18" t="s">
        <v>36</v>
      </c>
      <c r="F29" s="25" t="s">
        <v>37</v>
      </c>
      <c r="L29" s="114">
        <v>0.2</v>
      </c>
      <c r="M29" s="113"/>
      <c r="N29" s="113"/>
      <c r="O29" s="113"/>
      <c r="P29" s="113"/>
      <c r="W29" s="112" t="e">
        <f>ROUND(AZ94, 2)</f>
        <v>#REF!</v>
      </c>
      <c r="X29" s="113"/>
      <c r="Y29" s="113"/>
      <c r="Z29" s="113"/>
      <c r="AA29" s="113"/>
      <c r="AB29" s="113"/>
      <c r="AC29" s="113"/>
      <c r="AD29" s="113"/>
      <c r="AE29" s="113"/>
      <c r="AK29" s="112" t="e">
        <f>ROUND(AV94, 2)</f>
        <v>#REF!</v>
      </c>
      <c r="AL29" s="113"/>
      <c r="AM29" s="113"/>
      <c r="AN29" s="113"/>
      <c r="AO29" s="113"/>
      <c r="AR29" s="24"/>
    </row>
    <row r="30" spans="1:71" s="3" customFormat="1" ht="14.45" customHeight="1">
      <c r="B30" s="24"/>
      <c r="F30" s="25" t="s">
        <v>38</v>
      </c>
      <c r="L30" s="114">
        <v>0.2</v>
      </c>
      <c r="M30" s="113"/>
      <c r="N30" s="113"/>
      <c r="O30" s="113"/>
      <c r="P30" s="113"/>
      <c r="W30" s="112" t="e">
        <f>ROUND(BA94, 2)</f>
        <v>#REF!</v>
      </c>
      <c r="X30" s="113"/>
      <c r="Y30" s="113"/>
      <c r="Z30" s="113"/>
      <c r="AA30" s="113"/>
      <c r="AB30" s="113"/>
      <c r="AC30" s="113"/>
      <c r="AD30" s="113"/>
      <c r="AE30" s="113"/>
      <c r="AK30" s="112" t="e">
        <f>ROUND(AW94, 2)</f>
        <v>#REF!</v>
      </c>
      <c r="AL30" s="113"/>
      <c r="AM30" s="113"/>
      <c r="AN30" s="113"/>
      <c r="AO30" s="113"/>
      <c r="AR30" s="24"/>
    </row>
    <row r="31" spans="1:71" s="3" customFormat="1" ht="14.45" hidden="1" customHeight="1">
      <c r="B31" s="24"/>
      <c r="F31" s="18" t="s">
        <v>39</v>
      </c>
      <c r="L31" s="114">
        <v>0.2</v>
      </c>
      <c r="M31" s="113"/>
      <c r="N31" s="113"/>
      <c r="O31" s="113"/>
      <c r="P31" s="113"/>
      <c r="W31" s="112" t="e">
        <f>ROUND(BB94, 2)</f>
        <v>#REF!</v>
      </c>
      <c r="X31" s="113"/>
      <c r="Y31" s="113"/>
      <c r="Z31" s="113"/>
      <c r="AA31" s="113"/>
      <c r="AB31" s="113"/>
      <c r="AC31" s="113"/>
      <c r="AD31" s="113"/>
      <c r="AE31" s="113"/>
      <c r="AK31" s="112">
        <v>0</v>
      </c>
      <c r="AL31" s="113"/>
      <c r="AM31" s="113"/>
      <c r="AN31" s="113"/>
      <c r="AO31" s="113"/>
      <c r="AR31" s="24"/>
    </row>
    <row r="32" spans="1:71" s="3" customFormat="1" ht="14.45" hidden="1" customHeight="1">
      <c r="B32" s="24"/>
      <c r="F32" s="18" t="s">
        <v>40</v>
      </c>
      <c r="L32" s="114">
        <v>0.2</v>
      </c>
      <c r="M32" s="113"/>
      <c r="N32" s="113"/>
      <c r="O32" s="113"/>
      <c r="P32" s="113"/>
      <c r="W32" s="112" t="e">
        <f>ROUND(BC94, 2)</f>
        <v>#REF!</v>
      </c>
      <c r="X32" s="113"/>
      <c r="Y32" s="113"/>
      <c r="Z32" s="113"/>
      <c r="AA32" s="113"/>
      <c r="AB32" s="113"/>
      <c r="AC32" s="113"/>
      <c r="AD32" s="113"/>
      <c r="AE32" s="113"/>
      <c r="AK32" s="112">
        <v>0</v>
      </c>
      <c r="AL32" s="113"/>
      <c r="AM32" s="113"/>
      <c r="AN32" s="113"/>
      <c r="AO32" s="113"/>
      <c r="AR32" s="24"/>
    </row>
    <row r="33" spans="1:57" s="3" customFormat="1" ht="14.45" hidden="1" customHeight="1">
      <c r="B33" s="24"/>
      <c r="F33" s="25" t="s">
        <v>41</v>
      </c>
      <c r="L33" s="114">
        <v>0</v>
      </c>
      <c r="M33" s="113"/>
      <c r="N33" s="113"/>
      <c r="O33" s="113"/>
      <c r="P33" s="113"/>
      <c r="W33" s="112" t="e">
        <f>ROUND(BD94, 2)</f>
        <v>#REF!</v>
      </c>
      <c r="X33" s="113"/>
      <c r="Y33" s="113"/>
      <c r="Z33" s="113"/>
      <c r="AA33" s="113"/>
      <c r="AB33" s="113"/>
      <c r="AC33" s="113"/>
      <c r="AD33" s="113"/>
      <c r="AE33" s="113"/>
      <c r="AK33" s="112">
        <v>0</v>
      </c>
      <c r="AL33" s="113"/>
      <c r="AM33" s="113"/>
      <c r="AN33" s="113"/>
      <c r="AO33" s="113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115" t="s">
        <v>44</v>
      </c>
      <c r="Y35" s="116"/>
      <c r="Z35" s="116"/>
      <c r="AA35" s="116"/>
      <c r="AB35" s="116"/>
      <c r="AC35" s="28"/>
      <c r="AD35" s="28"/>
      <c r="AE35" s="28"/>
      <c r="AF35" s="28"/>
      <c r="AG35" s="28"/>
      <c r="AH35" s="28"/>
      <c r="AI35" s="28"/>
      <c r="AJ35" s="28"/>
      <c r="AK35" s="117" t="e">
        <f>SUM(AK26:AK33)</f>
        <v>#REF!</v>
      </c>
      <c r="AL35" s="116"/>
      <c r="AM35" s="116"/>
      <c r="AN35" s="116"/>
      <c r="AO35" s="118"/>
      <c r="AP35" s="26"/>
      <c r="AQ35" s="26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0"/>
      <c r="D49" s="31" t="s">
        <v>45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46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3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3" t="s">
        <v>48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3" t="s">
        <v>47</v>
      </c>
      <c r="AI60" s="23"/>
      <c r="AJ60" s="23"/>
      <c r="AK60" s="23"/>
      <c r="AL60" s="23"/>
      <c r="AM60" s="33" t="s">
        <v>48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1" t="s">
        <v>49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50</v>
      </c>
      <c r="AI64" s="34"/>
      <c r="AJ64" s="34"/>
      <c r="AK64" s="34"/>
      <c r="AL64" s="34"/>
      <c r="AM64" s="34"/>
      <c r="AN64" s="34"/>
      <c r="AO64" s="34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3" t="s">
        <v>47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3" t="s">
        <v>48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3" t="s">
        <v>47</v>
      </c>
      <c r="AI75" s="23"/>
      <c r="AJ75" s="23"/>
      <c r="AK75" s="23"/>
      <c r="AL75" s="23"/>
      <c r="AM75" s="33" t="s">
        <v>48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1"/>
      <c r="BE77" s="20"/>
    </row>
    <row r="81" spans="1:91" s="2" customFormat="1" ht="6.95" customHeight="1">
      <c r="A81" s="20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1"/>
      <c r="BE81" s="20"/>
    </row>
    <row r="82" spans="1:91" s="2" customFormat="1" ht="24.95" customHeight="1">
      <c r="A82" s="20"/>
      <c r="B82" s="21"/>
      <c r="C82" s="13" t="s">
        <v>51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9"/>
      <c r="C84" s="18" t="s">
        <v>11</v>
      </c>
      <c r="L84" s="4" t="str">
        <f>K5</f>
        <v>191021</v>
      </c>
      <c r="AR84" s="39"/>
    </row>
    <row r="85" spans="1:91" s="5" customFormat="1" ht="36.950000000000003" customHeight="1">
      <c r="B85" s="40"/>
      <c r="C85" s="41" t="s">
        <v>13</v>
      </c>
      <c r="L85" s="103" t="str">
        <f>K6</f>
        <v>Sady nad Torysou ,Košická Polianka-Vodovod-rozšírenie</v>
      </c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R85" s="40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2" t="str">
        <f>IF(K8="","",K8)</f>
        <v>Sady nad Torysou ,Košická Polianka-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105" t="str">
        <f>IF(AN8= "","",AN8)</f>
        <v>14. 7. 2020</v>
      </c>
      <c r="AN87" s="105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21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Východoslovenská vodárenská spoločnosť a.s.Košice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27</v>
      </c>
      <c r="AJ89" s="20"/>
      <c r="AK89" s="20"/>
      <c r="AL89" s="20"/>
      <c r="AM89" s="106" t="str">
        <f>IF(E17="","",E17)</f>
        <v>Enviroline,s.r.o.Košice</v>
      </c>
      <c r="AN89" s="107"/>
      <c r="AO89" s="107"/>
      <c r="AP89" s="107"/>
      <c r="AQ89" s="20"/>
      <c r="AR89" s="21"/>
      <c r="AS89" s="108" t="s">
        <v>52</v>
      </c>
      <c r="AT89" s="109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0"/>
    </row>
    <row r="90" spans="1:91" s="2" customFormat="1" ht="15.2" customHeight="1">
      <c r="A90" s="20"/>
      <c r="B90" s="21"/>
      <c r="C90" s="18" t="s">
        <v>25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 xml:space="preserve"> 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30</v>
      </c>
      <c r="AJ90" s="20"/>
      <c r="AK90" s="20"/>
      <c r="AL90" s="20"/>
      <c r="AM90" s="106" t="str">
        <f>IF(E20="","",E20)</f>
        <v xml:space="preserve"> </v>
      </c>
      <c r="AN90" s="107"/>
      <c r="AO90" s="107"/>
      <c r="AP90" s="107"/>
      <c r="AQ90" s="20"/>
      <c r="AR90" s="21"/>
      <c r="AS90" s="110"/>
      <c r="AT90" s="111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110"/>
      <c r="AT91" s="111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0"/>
    </row>
    <row r="92" spans="1:91" s="2" customFormat="1" ht="29.25" customHeight="1">
      <c r="A92" s="20"/>
      <c r="B92" s="21"/>
      <c r="C92" s="98" t="s">
        <v>53</v>
      </c>
      <c r="D92" s="99"/>
      <c r="E92" s="99"/>
      <c r="F92" s="99"/>
      <c r="G92" s="99"/>
      <c r="H92" s="47"/>
      <c r="I92" s="100" t="s">
        <v>54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1" t="s">
        <v>55</v>
      </c>
      <c r="AH92" s="99"/>
      <c r="AI92" s="99"/>
      <c r="AJ92" s="99"/>
      <c r="AK92" s="99"/>
      <c r="AL92" s="99"/>
      <c r="AM92" s="99"/>
      <c r="AN92" s="100" t="s">
        <v>56</v>
      </c>
      <c r="AO92" s="99"/>
      <c r="AP92" s="102"/>
      <c r="AQ92" s="48" t="s">
        <v>57</v>
      </c>
      <c r="AR92" s="21"/>
      <c r="AS92" s="49" t="s">
        <v>58</v>
      </c>
      <c r="AT92" s="50" t="s">
        <v>59</v>
      </c>
      <c r="AU92" s="50" t="s">
        <v>60</v>
      </c>
      <c r="AV92" s="50" t="s">
        <v>61</v>
      </c>
      <c r="AW92" s="50" t="s">
        <v>62</v>
      </c>
      <c r="AX92" s="50" t="s">
        <v>63</v>
      </c>
      <c r="AY92" s="50" t="s">
        <v>64</v>
      </c>
      <c r="AZ92" s="50" t="s">
        <v>65</v>
      </c>
      <c r="BA92" s="50" t="s">
        <v>66</v>
      </c>
      <c r="BB92" s="50" t="s">
        <v>67</v>
      </c>
      <c r="BC92" s="50" t="s">
        <v>68</v>
      </c>
      <c r="BD92" s="51" t="s">
        <v>69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0"/>
    </row>
    <row r="94" spans="1:91" s="6" customFormat="1" ht="32.450000000000003" customHeight="1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22" t="e">
        <f>ROUND(AG95,2)</f>
        <v>#REF!</v>
      </c>
      <c r="AH94" s="122"/>
      <c r="AI94" s="122"/>
      <c r="AJ94" s="122"/>
      <c r="AK94" s="122"/>
      <c r="AL94" s="122"/>
      <c r="AM94" s="122"/>
      <c r="AN94" s="123" t="e">
        <f>SUM(AG94,AT94)</f>
        <v>#REF!</v>
      </c>
      <c r="AO94" s="123"/>
      <c r="AP94" s="123"/>
      <c r="AQ94" s="58" t="s">
        <v>1</v>
      </c>
      <c r="AR94" s="55"/>
      <c r="AS94" s="59">
        <f>ROUND(AS95,2)</f>
        <v>0</v>
      </c>
      <c r="AT94" s="60" t="e">
        <f>ROUND(SUM(AV94:AW94),2)</f>
        <v>#REF!</v>
      </c>
      <c r="AU94" s="61" t="e">
        <f>ROUND(AU95,5)</f>
        <v>#REF!</v>
      </c>
      <c r="AV94" s="60" t="e">
        <f>ROUND(AZ94*L29,2)</f>
        <v>#REF!</v>
      </c>
      <c r="AW94" s="60" t="e">
        <f>ROUND(BA94*L30,2)</f>
        <v>#REF!</v>
      </c>
      <c r="AX94" s="60" t="e">
        <f>ROUND(BB94*L29,2)</f>
        <v>#REF!</v>
      </c>
      <c r="AY94" s="60" t="e">
        <f>ROUND(BC94*L30,2)</f>
        <v>#REF!</v>
      </c>
      <c r="AZ94" s="60" t="e">
        <f>ROUND(AZ95,2)</f>
        <v>#REF!</v>
      </c>
      <c r="BA94" s="60" t="e">
        <f>ROUND(BA95,2)</f>
        <v>#REF!</v>
      </c>
      <c r="BB94" s="60" t="e">
        <f>ROUND(BB95,2)</f>
        <v>#REF!</v>
      </c>
      <c r="BC94" s="60" t="e">
        <f>ROUND(BC95,2)</f>
        <v>#REF!</v>
      </c>
      <c r="BD94" s="62" t="e">
        <f>ROUND(BD95,2)</f>
        <v>#REF!</v>
      </c>
      <c r="BS94" s="63" t="s">
        <v>71</v>
      </c>
      <c r="BT94" s="63" t="s">
        <v>72</v>
      </c>
      <c r="BU94" s="64" t="s">
        <v>73</v>
      </c>
      <c r="BV94" s="63" t="s">
        <v>74</v>
      </c>
      <c r="BW94" s="63" t="s">
        <v>4</v>
      </c>
      <c r="BX94" s="63" t="s">
        <v>75</v>
      </c>
      <c r="CL94" s="63" t="s">
        <v>1</v>
      </c>
    </row>
    <row r="95" spans="1:91" s="7" customFormat="1" ht="37.5" customHeight="1">
      <c r="A95" s="65" t="s">
        <v>76</v>
      </c>
      <c r="B95" s="66"/>
      <c r="C95" s="67"/>
      <c r="D95" s="121" t="s">
        <v>77</v>
      </c>
      <c r="E95" s="121"/>
      <c r="F95" s="121"/>
      <c r="G95" s="121"/>
      <c r="H95" s="121"/>
      <c r="I95" s="68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19" t="e">
        <f>'Výkaz - výmer B'!#REF!</f>
        <v>#REF!</v>
      </c>
      <c r="AH95" s="120"/>
      <c r="AI95" s="120"/>
      <c r="AJ95" s="120"/>
      <c r="AK95" s="120"/>
      <c r="AL95" s="120"/>
      <c r="AM95" s="120"/>
      <c r="AN95" s="119" t="e">
        <f>SUM(AG95,AT95)</f>
        <v>#REF!</v>
      </c>
      <c r="AO95" s="120"/>
      <c r="AP95" s="120"/>
      <c r="AQ95" s="69" t="s">
        <v>79</v>
      </c>
      <c r="AR95" s="66"/>
      <c r="AS95" s="70">
        <v>0</v>
      </c>
      <c r="AT95" s="71" t="e">
        <f>ROUND(SUM(AV95:AW95),2)</f>
        <v>#REF!</v>
      </c>
      <c r="AU95" s="72" t="e">
        <f>'Výkaz - výmer B'!#REF!</f>
        <v>#REF!</v>
      </c>
      <c r="AV95" s="71" t="e">
        <f>'Výkaz - výmer B'!#REF!</f>
        <v>#REF!</v>
      </c>
      <c r="AW95" s="71" t="e">
        <f>'Výkaz - výmer B'!#REF!</f>
        <v>#REF!</v>
      </c>
      <c r="AX95" s="71" t="e">
        <f>'Výkaz - výmer B'!#REF!</f>
        <v>#REF!</v>
      </c>
      <c r="AY95" s="71" t="e">
        <f>'Výkaz - výmer B'!#REF!</f>
        <v>#REF!</v>
      </c>
      <c r="AZ95" s="71" t="e">
        <f>'Výkaz - výmer B'!#REF!</f>
        <v>#REF!</v>
      </c>
      <c r="BA95" s="71" t="e">
        <f>'Výkaz - výmer B'!#REF!</f>
        <v>#REF!</v>
      </c>
      <c r="BB95" s="71" t="e">
        <f>'Výkaz - výmer B'!#REF!</f>
        <v>#REF!</v>
      </c>
      <c r="BC95" s="71" t="e">
        <f>'Výkaz - výmer B'!#REF!</f>
        <v>#REF!</v>
      </c>
      <c r="BD95" s="73" t="e">
        <f>'Výkaz - výmer B'!#REF!</f>
        <v>#REF!</v>
      </c>
      <c r="BT95" s="74" t="s">
        <v>80</v>
      </c>
      <c r="BV95" s="74" t="s">
        <v>74</v>
      </c>
      <c r="BW95" s="74" t="s">
        <v>81</v>
      </c>
      <c r="BX95" s="74" t="s">
        <v>4</v>
      </c>
      <c r="CL95" s="74" t="s">
        <v>1</v>
      </c>
      <c r="CM95" s="74" t="s">
        <v>72</v>
      </c>
    </row>
    <row r="96" spans="1:91" s="2" customFormat="1" ht="30" customHeight="1">
      <c r="A96" s="20"/>
      <c r="B96" s="2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1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</row>
    <row r="97" spans="1:57" s="2" customFormat="1" ht="6.95" customHeight="1">
      <c r="A97" s="20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1201-1-1202-2-1202-2 - V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view="pageBreakPreview" zoomScaleNormal="100" zoomScaleSheetLayoutView="100" workbookViewId="0"/>
  </sheetViews>
  <sheetFormatPr defaultRowHeight="11.25"/>
  <cols>
    <col min="1" max="1" width="10.33203125" style="158" customWidth="1"/>
    <col min="2" max="2" width="25.6640625" style="158" customWidth="1"/>
    <col min="3" max="3" width="37.1640625" style="158" customWidth="1"/>
    <col min="4" max="4" width="41.6640625" style="158" customWidth="1"/>
    <col min="5" max="16384" width="9.33203125" style="158"/>
  </cols>
  <sheetData>
    <row r="2" spans="1:4" ht="18.75">
      <c r="A2" s="156"/>
      <c r="B2" s="157" t="s">
        <v>731</v>
      </c>
      <c r="C2" s="156"/>
      <c r="D2" s="156"/>
    </row>
    <row r="3" spans="1:4" ht="15.75" thickBot="1">
      <c r="A3" s="156"/>
      <c r="B3" s="159"/>
      <c r="C3" s="156"/>
      <c r="D3" s="156"/>
    </row>
    <row r="4" spans="1:4" ht="16.5" thickTop="1" thickBot="1">
      <c r="A4" s="156"/>
      <c r="B4" s="160" t="s">
        <v>732</v>
      </c>
      <c r="C4" s="161"/>
      <c r="D4" s="162" t="s">
        <v>733</v>
      </c>
    </row>
    <row r="5" spans="1:4" ht="39" customHeight="1">
      <c r="A5" s="156"/>
      <c r="B5" s="163" t="s">
        <v>718</v>
      </c>
      <c r="C5" s="164"/>
      <c r="D5" s="154" t="str">
        <f>IF('A - Všeobecné položky'!H11=0, 'A - Všeobecné položky'!F11, "nesprávne zadané jednotkové ceny vo výkaze")</f>
        <v>nesprávne zadané jednotkové ceny vo výkaze</v>
      </c>
    </row>
    <row r="6" spans="1:4" ht="39" customHeight="1" thickBot="1">
      <c r="A6" s="156"/>
      <c r="B6" s="165" t="s">
        <v>734</v>
      </c>
      <c r="C6" s="166"/>
      <c r="D6" s="155" t="str">
        <f>IF('Výkaz - výmer B'!I414=0, 'Výkaz - výmer B'!G414, "nesprávne zadané jednotkové ceny vo výkaze")</f>
        <v>nesprávne zadané jednotkové ceny vo výkaze</v>
      </c>
    </row>
    <row r="7" spans="1:4" ht="39" customHeight="1" thickBot="1">
      <c r="A7" s="167"/>
      <c r="B7" s="168" t="s">
        <v>735</v>
      </c>
      <c r="C7" s="169"/>
      <c r="D7" s="170">
        <f>SUM(D5:D6)</f>
        <v>0</v>
      </c>
    </row>
    <row r="8" spans="1:4" ht="15.75" thickTop="1">
      <c r="A8" s="156"/>
      <c r="B8" s="156"/>
      <c r="C8" s="156"/>
      <c r="D8" s="156"/>
    </row>
    <row r="9" spans="1:4" ht="15.75" thickBot="1">
      <c r="A9" s="156"/>
      <c r="B9" s="156"/>
      <c r="C9" s="156"/>
      <c r="D9" s="156"/>
    </row>
    <row r="10" spans="1:4" ht="16.5" thickTop="1" thickBot="1">
      <c r="A10" s="156"/>
      <c r="B10" s="171" t="s">
        <v>736</v>
      </c>
      <c r="C10" s="172">
        <f>ROUND(D7*20%, 2)</f>
        <v>0</v>
      </c>
      <c r="D10" s="156"/>
    </row>
    <row r="11" spans="1:4" ht="30" thickTop="1" thickBot="1">
      <c r="A11" s="156"/>
      <c r="B11" s="173" t="s">
        <v>737</v>
      </c>
      <c r="C11" s="174">
        <f>C10+D7</f>
        <v>0</v>
      </c>
      <c r="D11" s="156"/>
    </row>
    <row r="12" spans="1:4" ht="12" thickTop="1"/>
  </sheetData>
  <sheetProtection algorithmName="SHA-512" hashValue="ujxrPgFAIz3XiaJsmIOS95ezC4nrYlKxxIPeLYmsMP7nU7TX1bcOEOpBrsBcUmj0/zmN0Rpn3lsLNI/D9+8Z4g==" saltValue="ac1YzBU1ueNJWD/gaBiTeQ==" spinCount="100000" sheet="1" objects="1" scenarios="1"/>
  <mergeCells count="4">
    <mergeCell ref="B4:C4"/>
    <mergeCell ref="B5:C5"/>
    <mergeCell ref="B6:C6"/>
    <mergeCell ref="B7:C7"/>
  </mergeCells>
  <conditionalFormatting sqref="D5">
    <cfRule type="containsText" dxfId="4" priority="5" operator="containsText" text="nesprávne">
      <formula>NOT(ISERROR(SEARCH("nesprávne",D5)))</formula>
    </cfRule>
  </conditionalFormatting>
  <conditionalFormatting sqref="D6">
    <cfRule type="containsText" dxfId="0" priority="1" operator="containsText" text="nesprávne">
      <formula>NOT(ISERROR(SEARCH("nesprávne",D6)))</formula>
    </cfRule>
  </conditionalFormatting>
  <pageMargins left="0.7" right="0.7" top="0.75" bottom="0.75" header="0.3" footer="0.3"/>
  <pageSetup paperSize="9" scale="95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view="pageBreakPreview" zoomScaleNormal="100" zoomScaleSheetLayoutView="100" workbookViewId="0"/>
  </sheetViews>
  <sheetFormatPr defaultRowHeight="11.25"/>
  <cols>
    <col min="1" max="1" width="8.33203125" style="158" customWidth="1"/>
    <col min="2" max="2" width="61.1640625" style="158" customWidth="1"/>
    <col min="3" max="3" width="13.83203125" style="158" customWidth="1"/>
    <col min="4" max="4" width="18.5" style="158" customWidth="1"/>
    <col min="5" max="5" width="18" style="158" customWidth="1"/>
    <col min="6" max="6" width="22.83203125" style="158" customWidth="1"/>
    <col min="7" max="7" width="37.6640625" style="158" customWidth="1"/>
    <col min="8" max="8" width="6.6640625" style="158" customWidth="1"/>
    <col min="9" max="9" width="27.1640625" style="158" customWidth="1"/>
    <col min="10" max="10" width="10.83203125" style="158" hidden="1" customWidth="1"/>
    <col min="11" max="11" width="0" style="158" hidden="1" customWidth="1"/>
    <col min="12" max="17" width="14.1640625" style="158" hidden="1" customWidth="1"/>
    <col min="18" max="18" width="16.33203125" style="158" hidden="1" customWidth="1"/>
    <col min="19" max="19" width="12.33203125" style="158" customWidth="1"/>
    <col min="20" max="20" width="16.33203125" style="158" customWidth="1"/>
    <col min="21" max="21" width="12.33203125" style="158" customWidth="1"/>
    <col min="22" max="22" width="15" style="158" customWidth="1"/>
    <col min="23" max="23" width="11" style="158" customWidth="1"/>
    <col min="24" max="24" width="15" style="158" customWidth="1"/>
    <col min="25" max="25" width="16.33203125" style="158" customWidth="1"/>
    <col min="26" max="26" width="11" style="158" customWidth="1"/>
    <col min="27" max="27" width="15" style="158" customWidth="1"/>
    <col min="28" max="28" width="16.33203125" style="158" customWidth="1"/>
    <col min="29" max="16384" width="9.33203125" style="158"/>
  </cols>
  <sheetData>
    <row r="1" spans="1:9" ht="16.5" customHeight="1"/>
    <row r="2" spans="1:9" ht="34.5" customHeight="1">
      <c r="A2" s="133" t="s">
        <v>718</v>
      </c>
      <c r="B2" s="134"/>
      <c r="C2" s="134"/>
      <c r="D2" s="134"/>
      <c r="E2" s="134"/>
      <c r="F2" s="134"/>
    </row>
    <row r="3" spans="1:9" ht="17.25" thickBot="1">
      <c r="A3" s="78"/>
      <c r="B3" s="78"/>
      <c r="C3" s="78"/>
      <c r="D3" s="78"/>
      <c r="E3" s="92"/>
      <c r="F3" s="79"/>
    </row>
    <row r="4" spans="1:9" ht="51" customHeight="1">
      <c r="A4" s="80" t="s">
        <v>719</v>
      </c>
      <c r="B4" s="81" t="s">
        <v>54</v>
      </c>
      <c r="C4" s="82" t="s">
        <v>720</v>
      </c>
      <c r="D4" s="83" t="s">
        <v>85</v>
      </c>
      <c r="E4" s="84" t="s">
        <v>721</v>
      </c>
      <c r="F4" s="85" t="s">
        <v>722</v>
      </c>
    </row>
    <row r="5" spans="1:9" ht="56.25" customHeight="1">
      <c r="A5" s="90">
        <v>1</v>
      </c>
      <c r="B5" s="86" t="s">
        <v>723</v>
      </c>
      <c r="C5" s="87" t="s">
        <v>724</v>
      </c>
      <c r="D5" s="88">
        <v>1</v>
      </c>
      <c r="E5" s="175"/>
      <c r="F5" s="91">
        <f>ROUND(D5*E5, 2)</f>
        <v>0</v>
      </c>
      <c r="G5" s="135" t="str">
        <f>IF(E5="", "zadajte jednotkovú cenu", IF(E5=0, "jednotková cena nemôže byť nulová!!!", IF(E5&lt;0, "jednotková cena nemôže byť záporná!!!", "")))</f>
        <v>zadajte jednotkovú cenu</v>
      </c>
      <c r="H5" s="136">
        <f>IF(G5="", "", 1)</f>
        <v>1</v>
      </c>
    </row>
    <row r="6" spans="1:9" ht="20.100000000000001" customHeight="1">
      <c r="A6" s="90">
        <v>2</v>
      </c>
      <c r="B6" s="86" t="s">
        <v>725</v>
      </c>
      <c r="C6" s="87" t="s">
        <v>724</v>
      </c>
      <c r="D6" s="88">
        <v>1</v>
      </c>
      <c r="E6" s="175"/>
      <c r="F6" s="91">
        <f t="shared" ref="F6:F10" si="0">ROUND(D6*E6, 2)</f>
        <v>0</v>
      </c>
      <c r="G6" s="135" t="str">
        <f t="shared" ref="G6:G10" si="1">IF(E6="", "zadajte jednotkovú cenu", IF(E6=0, "jednotková cena nemôže byť nulová!!!", IF(E6&lt;0, "jednotková cena nemôže byť záporná!!!", "")))</f>
        <v>zadajte jednotkovú cenu</v>
      </c>
      <c r="H6" s="136">
        <f t="shared" ref="H6:H10" si="2">IF(G6="", "", 1)</f>
        <v>1</v>
      </c>
    </row>
    <row r="7" spans="1:9" ht="32.25" customHeight="1">
      <c r="A7" s="90">
        <v>3</v>
      </c>
      <c r="B7" s="86" t="s">
        <v>726</v>
      </c>
      <c r="C7" s="87" t="s">
        <v>724</v>
      </c>
      <c r="D7" s="88">
        <v>1</v>
      </c>
      <c r="E7" s="175"/>
      <c r="F7" s="91">
        <f t="shared" si="0"/>
        <v>0</v>
      </c>
      <c r="G7" s="135" t="str">
        <f t="shared" si="1"/>
        <v>zadajte jednotkovú cenu</v>
      </c>
      <c r="H7" s="136">
        <f t="shared" si="2"/>
        <v>1</v>
      </c>
    </row>
    <row r="8" spans="1:9" ht="20.100000000000001" customHeight="1">
      <c r="A8" s="90">
        <v>4</v>
      </c>
      <c r="B8" s="86" t="s">
        <v>727</v>
      </c>
      <c r="C8" s="87" t="s">
        <v>724</v>
      </c>
      <c r="D8" s="88">
        <v>1</v>
      </c>
      <c r="E8" s="175"/>
      <c r="F8" s="91">
        <f t="shared" si="0"/>
        <v>0</v>
      </c>
      <c r="G8" s="135" t="str">
        <f t="shared" si="1"/>
        <v>zadajte jednotkovú cenu</v>
      </c>
      <c r="H8" s="136">
        <f t="shared" si="2"/>
        <v>1</v>
      </c>
    </row>
    <row r="9" spans="1:9" ht="20.100000000000001" customHeight="1">
      <c r="A9" s="90">
        <v>5</v>
      </c>
      <c r="B9" s="86" t="s">
        <v>728</v>
      </c>
      <c r="C9" s="87" t="s">
        <v>724</v>
      </c>
      <c r="D9" s="88">
        <v>1</v>
      </c>
      <c r="E9" s="175"/>
      <c r="F9" s="91">
        <f t="shared" si="0"/>
        <v>0</v>
      </c>
      <c r="G9" s="135" t="str">
        <f t="shared" si="1"/>
        <v>zadajte jednotkovú cenu</v>
      </c>
      <c r="H9" s="136">
        <f t="shared" si="2"/>
        <v>1</v>
      </c>
    </row>
    <row r="10" spans="1:9" ht="20.100000000000001" customHeight="1">
      <c r="A10" s="90">
        <v>6</v>
      </c>
      <c r="B10" s="86" t="s">
        <v>729</v>
      </c>
      <c r="C10" s="87" t="s">
        <v>724</v>
      </c>
      <c r="D10" s="88">
        <v>1</v>
      </c>
      <c r="E10" s="175"/>
      <c r="F10" s="91">
        <f t="shared" si="0"/>
        <v>0</v>
      </c>
      <c r="G10" s="135" t="str">
        <f t="shared" si="1"/>
        <v>zadajte jednotkovú cenu</v>
      </c>
      <c r="H10" s="136">
        <f t="shared" si="2"/>
        <v>1</v>
      </c>
    </row>
    <row r="11" spans="1:9" ht="26.25" customHeight="1" thickBot="1">
      <c r="A11" s="130" t="s">
        <v>730</v>
      </c>
      <c r="B11" s="131"/>
      <c r="C11" s="131"/>
      <c r="D11" s="131"/>
      <c r="E11" s="132"/>
      <c r="F11" s="89">
        <f>SUM(F5:F10)</f>
        <v>0</v>
      </c>
      <c r="H11" s="136">
        <f>SUM(H5:H10)</f>
        <v>6</v>
      </c>
      <c r="I11" s="137" t="s">
        <v>784</v>
      </c>
    </row>
  </sheetData>
  <sheetProtection algorithmName="SHA-512" hashValue="sBRVYRzvCXHLWPaz3kAsNFbC8h4xumcdp01aakGfchU7dGdFMcO1g//c3LJjGnRGseVh19W7N7shIjcC0veemQ==" saltValue="sFFFdGIr2Oexzm9a0+Wnhg==" spinCount="100000" sheet="1" objects="1" scenarios="1"/>
  <mergeCells count="2">
    <mergeCell ref="A11:E11"/>
    <mergeCell ref="A2:F2"/>
  </mergeCells>
  <conditionalFormatting sqref="G5:G10">
    <cfRule type="notContainsText" dxfId="9" priority="1" operator="notContains" text="zadajte">
      <formula>ISERROR(SEARCH("zadajte",G5))</formula>
    </cfRule>
  </conditionalFormatting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14"/>
  <sheetViews>
    <sheetView showGridLines="0" view="pageBreakPreview" zoomScaleNormal="100" zoomScaleSheetLayoutView="100" workbookViewId="0"/>
  </sheetViews>
  <sheetFormatPr defaultRowHeight="11.25"/>
  <cols>
    <col min="1" max="1" width="5.6640625" style="158" customWidth="1"/>
    <col min="2" max="2" width="7.1640625" style="158" customWidth="1"/>
    <col min="3" max="3" width="67.33203125" style="158" customWidth="1"/>
    <col min="4" max="4" width="7.5" style="158" customWidth="1"/>
    <col min="5" max="5" width="14" style="158" customWidth="1"/>
    <col min="6" max="6" width="13.5" style="158" customWidth="1"/>
    <col min="7" max="7" width="17.83203125" style="158" customWidth="1"/>
    <col min="8" max="8" width="37.6640625" style="158" customWidth="1"/>
    <col min="9" max="9" width="6.6640625" style="230" customWidth="1"/>
    <col min="10" max="10" width="27.1640625" style="158" customWidth="1"/>
    <col min="11" max="11" width="16.33203125" style="158" customWidth="1"/>
    <col min="12" max="12" width="12.33203125" style="158" customWidth="1"/>
    <col min="13" max="13" width="15" style="158" customWidth="1"/>
    <col min="14" max="14" width="11" style="158" customWidth="1"/>
    <col min="15" max="15" width="15" style="158" customWidth="1"/>
    <col min="16" max="16" width="16.33203125" style="158" customWidth="1"/>
    <col min="17" max="17" width="11" style="158" customWidth="1"/>
    <col min="18" max="18" width="15" style="158" customWidth="1"/>
    <col min="19" max="19" width="16.33203125" style="158" customWidth="1"/>
    <col min="20" max="31" width="9.33203125" style="158"/>
    <col min="32" max="53" width="9.33203125" style="158" hidden="1"/>
    <col min="54" max="16384" width="9.33203125" style="158"/>
  </cols>
  <sheetData>
    <row r="1" spans="1:53" s="141" customFormat="1" ht="12" customHeight="1">
      <c r="A1" s="139"/>
      <c r="B1" s="140"/>
      <c r="C1" s="139"/>
      <c r="D1" s="140"/>
      <c r="E1" s="140"/>
      <c r="F1" s="140"/>
      <c r="G1" s="140"/>
      <c r="H1" s="140"/>
      <c r="I1" s="152"/>
    </row>
    <row r="2" spans="1:53" s="140" customFormat="1" ht="27.75" customHeight="1">
      <c r="A2" s="142" t="s">
        <v>786</v>
      </c>
      <c r="B2" s="142"/>
      <c r="C2" s="142"/>
      <c r="D2" s="142"/>
      <c r="E2" s="142"/>
      <c r="F2" s="142"/>
      <c r="G2" s="142"/>
      <c r="H2" s="143"/>
      <c r="I2" s="153"/>
    </row>
    <row r="3" spans="1:53" s="140" customFormat="1" ht="27.75" customHeight="1">
      <c r="A3" s="138" t="s">
        <v>785</v>
      </c>
      <c r="B3" s="138"/>
      <c r="C3" s="138"/>
      <c r="D3" s="138"/>
      <c r="E3" s="138"/>
      <c r="F3" s="138"/>
      <c r="G3" s="138"/>
      <c r="H3" s="143"/>
      <c r="I3" s="153"/>
    </row>
    <row r="4" spans="1:53" s="140" customFormat="1" ht="12.75" customHeight="1" thickBot="1">
      <c r="A4" s="144"/>
      <c r="B4" s="145"/>
      <c r="C4" s="144"/>
      <c r="D4" s="146"/>
      <c r="E4" s="146"/>
      <c r="F4" s="147"/>
      <c r="G4" s="148"/>
      <c r="H4" s="149"/>
      <c r="I4" s="153"/>
    </row>
    <row r="5" spans="1:53" s="182" customFormat="1" ht="29.25" customHeight="1" thickBot="1">
      <c r="A5" s="176" t="s">
        <v>83</v>
      </c>
      <c r="B5" s="177" t="s">
        <v>57</v>
      </c>
      <c r="C5" s="177" t="s">
        <v>54</v>
      </c>
      <c r="D5" s="177" t="s">
        <v>84</v>
      </c>
      <c r="E5" s="177" t="s">
        <v>85</v>
      </c>
      <c r="F5" s="177" t="s">
        <v>86</v>
      </c>
      <c r="G5" s="178" t="s">
        <v>82</v>
      </c>
      <c r="H5" s="179"/>
      <c r="I5" s="180" t="s">
        <v>1</v>
      </c>
      <c r="J5" s="181"/>
      <c r="K5" s="181"/>
      <c r="L5" s="181"/>
      <c r="M5" s="181"/>
      <c r="N5" s="181"/>
      <c r="O5" s="181"/>
      <c r="P5" s="181"/>
      <c r="Q5" s="181"/>
      <c r="R5" s="181"/>
      <c r="S5" s="181"/>
    </row>
    <row r="6" spans="1:53" s="188" customFormat="1" ht="12" customHeight="1" thickBot="1">
      <c r="A6" s="183"/>
      <c r="B6" s="184"/>
      <c r="C6" s="184"/>
      <c r="D6" s="184"/>
      <c r="E6" s="184"/>
      <c r="F6" s="184"/>
      <c r="G6" s="185"/>
      <c r="H6" s="186"/>
      <c r="I6" s="187"/>
      <c r="J6" s="184"/>
      <c r="K6" s="184"/>
      <c r="L6" s="184"/>
      <c r="M6" s="184"/>
      <c r="N6" s="184"/>
      <c r="O6" s="184"/>
      <c r="P6" s="184"/>
      <c r="Q6" s="184"/>
      <c r="R6" s="184"/>
      <c r="S6" s="184"/>
      <c r="AH6" s="189"/>
      <c r="AI6" s="189"/>
      <c r="AY6" s="190"/>
    </row>
    <row r="7" spans="1:53" s="188" customFormat="1" ht="21" customHeight="1">
      <c r="A7" s="191"/>
      <c r="B7" s="192"/>
      <c r="C7" s="193" t="s">
        <v>91</v>
      </c>
      <c r="D7" s="194" t="s">
        <v>1</v>
      </c>
      <c r="E7" s="195"/>
      <c r="F7" s="196"/>
      <c r="G7" s="197"/>
      <c r="H7" s="135"/>
      <c r="I7" s="150"/>
      <c r="J7" s="184"/>
      <c r="K7" s="184"/>
      <c r="L7" s="184"/>
      <c r="M7" s="184"/>
      <c r="N7" s="184"/>
      <c r="O7" s="184"/>
      <c r="P7" s="184"/>
      <c r="Q7" s="184"/>
      <c r="R7" s="184"/>
      <c r="S7" s="184"/>
      <c r="AF7" s="198" t="s">
        <v>88</v>
      </c>
      <c r="AH7" s="198" t="s">
        <v>87</v>
      </c>
      <c r="AI7" s="198" t="s">
        <v>72</v>
      </c>
      <c r="AM7" s="189" t="s">
        <v>89</v>
      </c>
      <c r="AS7" s="199" t="e">
        <f>IF(#REF!="základná",G7,0)</f>
        <v>#REF!</v>
      </c>
      <c r="AT7" s="199" t="e">
        <f>IF(#REF!="znížená",G7,0)</f>
        <v>#REF!</v>
      </c>
      <c r="AU7" s="199" t="e">
        <f>IF(#REF!="zákl. prenesená",G7,0)</f>
        <v>#REF!</v>
      </c>
      <c r="AV7" s="199" t="e">
        <f>IF(#REF!="zníž. prenesená",G7,0)</f>
        <v>#REF!</v>
      </c>
      <c r="AW7" s="199" t="e">
        <f>IF(#REF!="nulová",G7,0)</f>
        <v>#REF!</v>
      </c>
      <c r="AX7" s="189" t="s">
        <v>90</v>
      </c>
      <c r="AY7" s="199">
        <f>ROUND(F7*E7,2)</f>
        <v>0</v>
      </c>
      <c r="AZ7" s="189" t="s">
        <v>88</v>
      </c>
      <c r="BA7" s="198" t="s">
        <v>92</v>
      </c>
    </row>
    <row r="8" spans="1:53" s="188" customFormat="1" ht="24">
      <c r="A8" s="200">
        <v>1</v>
      </c>
      <c r="B8" s="201" t="s">
        <v>87</v>
      </c>
      <c r="C8" s="202" t="s">
        <v>93</v>
      </c>
      <c r="D8" s="203" t="s">
        <v>94</v>
      </c>
      <c r="E8" s="204">
        <v>56.16</v>
      </c>
      <c r="F8" s="75"/>
      <c r="G8" s="205">
        <f>ROUND(F8*E8, 2)</f>
        <v>0</v>
      </c>
      <c r="H8" s="135" t="str">
        <f>IF(F8="", "zadajte jednotkovú cenu", IF(F8=0, "jednotková cena nemôže byť nulová!!!", IF(F8&lt;0, "jednotková cena nemôže byť záporná!!!", "")))</f>
        <v>zadajte jednotkovú cenu</v>
      </c>
      <c r="I8" s="150">
        <f t="shared" ref="I8:I71" si="0">IF(H8="", "", 1)</f>
        <v>1</v>
      </c>
      <c r="J8" s="184"/>
      <c r="K8" s="184"/>
      <c r="L8" s="184"/>
      <c r="M8" s="184"/>
      <c r="N8" s="184"/>
      <c r="O8" s="184"/>
      <c r="P8" s="184"/>
      <c r="Q8" s="184"/>
      <c r="R8" s="184"/>
      <c r="S8" s="184"/>
      <c r="AF8" s="198" t="s">
        <v>88</v>
      </c>
      <c r="AH8" s="198" t="s">
        <v>87</v>
      </c>
      <c r="AI8" s="198" t="s">
        <v>72</v>
      </c>
      <c r="AM8" s="189" t="s">
        <v>89</v>
      </c>
      <c r="AS8" s="199" t="e">
        <f>IF(#REF!="základná",G8,0)</f>
        <v>#REF!</v>
      </c>
      <c r="AT8" s="199" t="e">
        <f>IF(#REF!="znížená",G8,0)</f>
        <v>#REF!</v>
      </c>
      <c r="AU8" s="199" t="e">
        <f>IF(#REF!="zákl. prenesená",G8,0)</f>
        <v>#REF!</v>
      </c>
      <c r="AV8" s="199" t="e">
        <f>IF(#REF!="zníž. prenesená",G8,0)</f>
        <v>#REF!</v>
      </c>
      <c r="AW8" s="199" t="e">
        <f>IF(#REF!="nulová",G8,0)</f>
        <v>#REF!</v>
      </c>
      <c r="AX8" s="189" t="s">
        <v>90</v>
      </c>
      <c r="AY8" s="199">
        <f>ROUND(F8*E8,2)</f>
        <v>0</v>
      </c>
      <c r="AZ8" s="189" t="s">
        <v>88</v>
      </c>
      <c r="BA8" s="198" t="s">
        <v>95</v>
      </c>
    </row>
    <row r="9" spans="1:53" s="188" customFormat="1" ht="36">
      <c r="A9" s="200">
        <v>2</v>
      </c>
      <c r="B9" s="201" t="s">
        <v>87</v>
      </c>
      <c r="C9" s="202" t="s">
        <v>96</v>
      </c>
      <c r="D9" s="203" t="s">
        <v>94</v>
      </c>
      <c r="E9" s="204">
        <v>149.31</v>
      </c>
      <c r="F9" s="75"/>
      <c r="G9" s="205">
        <f t="shared" ref="G9:G72" si="1">ROUND(F9*E9, 2)</f>
        <v>0</v>
      </c>
      <c r="H9" s="135" t="str">
        <f t="shared" ref="H9:H72" si="2">IF(F9="", "zadajte jednotkovú cenu", IF(F9=0, "jednotková cena nemôže byť nulová!!!", IF(F9&lt;0, "jednotková cena nemôže byť záporná!!!", "")))</f>
        <v>zadajte jednotkovú cenu</v>
      </c>
      <c r="I9" s="150">
        <f t="shared" si="0"/>
        <v>1</v>
      </c>
      <c r="J9" s="184"/>
      <c r="K9" s="184"/>
      <c r="L9" s="184"/>
      <c r="M9" s="184"/>
      <c r="N9" s="184"/>
      <c r="O9" s="184"/>
      <c r="P9" s="184"/>
      <c r="Q9" s="184"/>
      <c r="R9" s="184"/>
      <c r="S9" s="184"/>
      <c r="AF9" s="198" t="s">
        <v>88</v>
      </c>
      <c r="AH9" s="198" t="s">
        <v>87</v>
      </c>
      <c r="AI9" s="198" t="s">
        <v>72</v>
      </c>
      <c r="AM9" s="189" t="s">
        <v>89</v>
      </c>
      <c r="AS9" s="199" t="e">
        <f>IF(#REF!="základná",G9,0)</f>
        <v>#REF!</v>
      </c>
      <c r="AT9" s="199" t="e">
        <f>IF(#REF!="znížená",G9,0)</f>
        <v>#REF!</v>
      </c>
      <c r="AU9" s="199" t="e">
        <f>IF(#REF!="zákl. prenesená",G9,0)</f>
        <v>#REF!</v>
      </c>
      <c r="AV9" s="199" t="e">
        <f>IF(#REF!="zníž. prenesená",G9,0)</f>
        <v>#REF!</v>
      </c>
      <c r="AW9" s="199" t="e">
        <f>IF(#REF!="nulová",G9,0)</f>
        <v>#REF!</v>
      </c>
      <c r="AX9" s="189" t="s">
        <v>90</v>
      </c>
      <c r="AY9" s="199">
        <f>ROUND(F9*E9,2)</f>
        <v>0</v>
      </c>
      <c r="AZ9" s="189" t="s">
        <v>88</v>
      </c>
      <c r="BA9" s="198" t="s">
        <v>97</v>
      </c>
    </row>
    <row r="10" spans="1:53" s="188" customFormat="1" ht="48">
      <c r="A10" s="200">
        <v>3</v>
      </c>
      <c r="B10" s="201" t="s">
        <v>87</v>
      </c>
      <c r="C10" s="202" t="s">
        <v>98</v>
      </c>
      <c r="D10" s="203" t="s">
        <v>94</v>
      </c>
      <c r="E10" s="204">
        <v>149.31</v>
      </c>
      <c r="F10" s="75"/>
      <c r="G10" s="205">
        <f t="shared" si="1"/>
        <v>0</v>
      </c>
      <c r="H10" s="135" t="str">
        <f t="shared" si="2"/>
        <v>zadajte jednotkovú cenu</v>
      </c>
      <c r="I10" s="150">
        <f t="shared" si="0"/>
        <v>1</v>
      </c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AF10" s="198" t="s">
        <v>88</v>
      </c>
      <c r="AH10" s="198" t="s">
        <v>87</v>
      </c>
      <c r="AI10" s="198" t="s">
        <v>72</v>
      </c>
      <c r="AM10" s="189" t="s">
        <v>89</v>
      </c>
      <c r="AS10" s="199" t="e">
        <f>IF(#REF!="základná",G10,0)</f>
        <v>#REF!</v>
      </c>
      <c r="AT10" s="199" t="e">
        <f>IF(#REF!="znížená",G10,0)</f>
        <v>#REF!</v>
      </c>
      <c r="AU10" s="199" t="e">
        <f>IF(#REF!="zákl. prenesená",G10,0)</f>
        <v>#REF!</v>
      </c>
      <c r="AV10" s="199" t="e">
        <f>IF(#REF!="zníž. prenesená",G10,0)</f>
        <v>#REF!</v>
      </c>
      <c r="AW10" s="199" t="e">
        <f>IF(#REF!="nulová",G10,0)</f>
        <v>#REF!</v>
      </c>
      <c r="AX10" s="189" t="s">
        <v>90</v>
      </c>
      <c r="AY10" s="199">
        <f>ROUND(F10*E10,2)</f>
        <v>0</v>
      </c>
      <c r="AZ10" s="189" t="s">
        <v>88</v>
      </c>
      <c r="BA10" s="198" t="s">
        <v>99</v>
      </c>
    </row>
    <row r="11" spans="1:53" s="188" customFormat="1" ht="48">
      <c r="A11" s="200">
        <v>4</v>
      </c>
      <c r="B11" s="201" t="s">
        <v>87</v>
      </c>
      <c r="C11" s="202" t="s">
        <v>100</v>
      </c>
      <c r="D11" s="203" t="s">
        <v>94</v>
      </c>
      <c r="E11" s="204">
        <v>149.31</v>
      </c>
      <c r="F11" s="75"/>
      <c r="G11" s="205">
        <f t="shared" si="1"/>
        <v>0</v>
      </c>
      <c r="H11" s="135" t="str">
        <f t="shared" si="2"/>
        <v>zadajte jednotkovú cenu</v>
      </c>
      <c r="I11" s="150">
        <f t="shared" si="0"/>
        <v>1</v>
      </c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AF11" s="198" t="s">
        <v>88</v>
      </c>
      <c r="AH11" s="198" t="s">
        <v>87</v>
      </c>
      <c r="AI11" s="198" t="s">
        <v>72</v>
      </c>
      <c r="AM11" s="189" t="s">
        <v>89</v>
      </c>
      <c r="AS11" s="199" t="e">
        <f>IF(#REF!="základná",G11,0)</f>
        <v>#REF!</v>
      </c>
      <c r="AT11" s="199" t="e">
        <f>IF(#REF!="znížená",G11,0)</f>
        <v>#REF!</v>
      </c>
      <c r="AU11" s="199" t="e">
        <f>IF(#REF!="zákl. prenesená",G11,0)</f>
        <v>#REF!</v>
      </c>
      <c r="AV11" s="199" t="e">
        <f>IF(#REF!="zníž. prenesená",G11,0)</f>
        <v>#REF!</v>
      </c>
      <c r="AW11" s="199" t="e">
        <f>IF(#REF!="nulová",G11,0)</f>
        <v>#REF!</v>
      </c>
      <c r="AX11" s="189" t="s">
        <v>90</v>
      </c>
      <c r="AY11" s="199">
        <f>ROUND(F11*E11,2)</f>
        <v>0</v>
      </c>
      <c r="AZ11" s="189" t="s">
        <v>88</v>
      </c>
      <c r="BA11" s="198" t="s">
        <v>101</v>
      </c>
    </row>
    <row r="12" spans="1:53" s="188" customFormat="1" ht="24">
      <c r="A12" s="200">
        <v>5</v>
      </c>
      <c r="B12" s="201" t="s">
        <v>87</v>
      </c>
      <c r="C12" s="202" t="s">
        <v>102</v>
      </c>
      <c r="D12" s="203" t="s">
        <v>103</v>
      </c>
      <c r="E12" s="204">
        <v>37.47</v>
      </c>
      <c r="F12" s="75"/>
      <c r="G12" s="205">
        <f t="shared" si="1"/>
        <v>0</v>
      </c>
      <c r="H12" s="135" t="str">
        <f t="shared" si="2"/>
        <v>zadajte jednotkovú cenu</v>
      </c>
      <c r="I12" s="150">
        <f t="shared" si="0"/>
        <v>1</v>
      </c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AF12" s="198" t="s">
        <v>88</v>
      </c>
      <c r="AH12" s="198" t="s">
        <v>87</v>
      </c>
      <c r="AI12" s="198" t="s">
        <v>72</v>
      </c>
      <c r="AM12" s="189" t="s">
        <v>89</v>
      </c>
      <c r="AS12" s="199" t="e">
        <f>IF(#REF!="základná",G12,0)</f>
        <v>#REF!</v>
      </c>
      <c r="AT12" s="199" t="e">
        <f>IF(#REF!="znížená",G12,0)</f>
        <v>#REF!</v>
      </c>
      <c r="AU12" s="199" t="e">
        <f>IF(#REF!="zákl. prenesená",G12,0)</f>
        <v>#REF!</v>
      </c>
      <c r="AV12" s="199" t="e">
        <f>IF(#REF!="zníž. prenesená",G12,0)</f>
        <v>#REF!</v>
      </c>
      <c r="AW12" s="199" t="e">
        <f>IF(#REF!="nulová",G12,0)</f>
        <v>#REF!</v>
      </c>
      <c r="AX12" s="189" t="s">
        <v>90</v>
      </c>
      <c r="AY12" s="199">
        <f>ROUND(F12*E12,2)</f>
        <v>0</v>
      </c>
      <c r="AZ12" s="189" t="s">
        <v>88</v>
      </c>
      <c r="BA12" s="198" t="s">
        <v>7</v>
      </c>
    </row>
    <row r="13" spans="1:53" s="188" customFormat="1" ht="12.75">
      <c r="A13" s="200">
        <v>6</v>
      </c>
      <c r="B13" s="201" t="s">
        <v>87</v>
      </c>
      <c r="C13" s="202" t="s">
        <v>104</v>
      </c>
      <c r="D13" s="203" t="s">
        <v>103</v>
      </c>
      <c r="E13" s="204">
        <v>66.5</v>
      </c>
      <c r="F13" s="75"/>
      <c r="G13" s="205">
        <f t="shared" si="1"/>
        <v>0</v>
      </c>
      <c r="H13" s="135" t="str">
        <f t="shared" si="2"/>
        <v>zadajte jednotkovú cenu</v>
      </c>
      <c r="I13" s="150">
        <f t="shared" si="0"/>
        <v>1</v>
      </c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AF13" s="198" t="s">
        <v>88</v>
      </c>
      <c r="AH13" s="198" t="s">
        <v>87</v>
      </c>
      <c r="AI13" s="198" t="s">
        <v>72</v>
      </c>
      <c r="AM13" s="189" t="s">
        <v>89</v>
      </c>
      <c r="AS13" s="199" t="e">
        <f>IF(#REF!="základná",G13,0)</f>
        <v>#REF!</v>
      </c>
      <c r="AT13" s="199" t="e">
        <f>IF(#REF!="znížená",G13,0)</f>
        <v>#REF!</v>
      </c>
      <c r="AU13" s="199" t="e">
        <f>IF(#REF!="zákl. prenesená",G13,0)</f>
        <v>#REF!</v>
      </c>
      <c r="AV13" s="199" t="e">
        <f>IF(#REF!="zníž. prenesená",G13,0)</f>
        <v>#REF!</v>
      </c>
      <c r="AW13" s="199" t="e">
        <f>IF(#REF!="nulová",G13,0)</f>
        <v>#REF!</v>
      </c>
      <c r="AX13" s="189" t="s">
        <v>90</v>
      </c>
      <c r="AY13" s="199">
        <f>ROUND(F13*E13,2)</f>
        <v>0</v>
      </c>
      <c r="AZ13" s="189" t="s">
        <v>88</v>
      </c>
      <c r="BA13" s="198" t="s">
        <v>105</v>
      </c>
    </row>
    <row r="14" spans="1:53" s="188" customFormat="1" ht="12.75">
      <c r="A14" s="200">
        <v>7</v>
      </c>
      <c r="B14" s="201" t="s">
        <v>87</v>
      </c>
      <c r="C14" s="202" t="s">
        <v>106</v>
      </c>
      <c r="D14" s="203" t="s">
        <v>103</v>
      </c>
      <c r="E14" s="204">
        <v>19.95</v>
      </c>
      <c r="F14" s="75"/>
      <c r="G14" s="205">
        <f t="shared" si="1"/>
        <v>0</v>
      </c>
      <c r="H14" s="135" t="str">
        <f t="shared" si="2"/>
        <v>zadajte jednotkovú cenu</v>
      </c>
      <c r="I14" s="150">
        <f t="shared" si="0"/>
        <v>1</v>
      </c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AF14" s="198" t="s">
        <v>88</v>
      </c>
      <c r="AH14" s="198" t="s">
        <v>87</v>
      </c>
      <c r="AI14" s="198" t="s">
        <v>72</v>
      </c>
      <c r="AM14" s="189" t="s">
        <v>89</v>
      </c>
      <c r="AS14" s="199" t="e">
        <f>IF(#REF!="základná",G14,0)</f>
        <v>#REF!</v>
      </c>
      <c r="AT14" s="199" t="e">
        <f>IF(#REF!="znížená",G14,0)</f>
        <v>#REF!</v>
      </c>
      <c r="AU14" s="199" t="e">
        <f>IF(#REF!="zákl. prenesená",G14,0)</f>
        <v>#REF!</v>
      </c>
      <c r="AV14" s="199" t="e">
        <f>IF(#REF!="zníž. prenesená",G14,0)</f>
        <v>#REF!</v>
      </c>
      <c r="AW14" s="199" t="e">
        <f>IF(#REF!="nulová",G14,0)</f>
        <v>#REF!</v>
      </c>
      <c r="AX14" s="189" t="s">
        <v>90</v>
      </c>
      <c r="AY14" s="199">
        <f>ROUND(F14*E14,2)</f>
        <v>0</v>
      </c>
      <c r="AZ14" s="189" t="s">
        <v>88</v>
      </c>
      <c r="BA14" s="198" t="s">
        <v>107</v>
      </c>
    </row>
    <row r="15" spans="1:53" s="188" customFormat="1" ht="36">
      <c r="A15" s="200">
        <v>8</v>
      </c>
      <c r="B15" s="201" t="s">
        <v>87</v>
      </c>
      <c r="C15" s="202" t="s">
        <v>108</v>
      </c>
      <c r="D15" s="203" t="s">
        <v>103</v>
      </c>
      <c r="E15" s="204">
        <v>602.505</v>
      </c>
      <c r="F15" s="75"/>
      <c r="G15" s="205">
        <f t="shared" si="1"/>
        <v>0</v>
      </c>
      <c r="H15" s="135" t="str">
        <f t="shared" si="2"/>
        <v>zadajte jednotkovú cenu</v>
      </c>
      <c r="I15" s="150">
        <f t="shared" si="0"/>
        <v>1</v>
      </c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AF15" s="198" t="s">
        <v>88</v>
      </c>
      <c r="AH15" s="198" t="s">
        <v>87</v>
      </c>
      <c r="AI15" s="198" t="s">
        <v>72</v>
      </c>
      <c r="AM15" s="189" t="s">
        <v>89</v>
      </c>
      <c r="AS15" s="199" t="e">
        <f>IF(#REF!="základná",G15,0)</f>
        <v>#REF!</v>
      </c>
      <c r="AT15" s="199" t="e">
        <f>IF(#REF!="znížená",G15,0)</f>
        <v>#REF!</v>
      </c>
      <c r="AU15" s="199" t="e">
        <f>IF(#REF!="zákl. prenesená",G15,0)</f>
        <v>#REF!</v>
      </c>
      <c r="AV15" s="199" t="e">
        <f>IF(#REF!="zníž. prenesená",G15,0)</f>
        <v>#REF!</v>
      </c>
      <c r="AW15" s="199" t="e">
        <f>IF(#REF!="nulová",G15,0)</f>
        <v>#REF!</v>
      </c>
      <c r="AX15" s="189" t="s">
        <v>90</v>
      </c>
      <c r="AY15" s="199">
        <f>ROUND(F15*E15,2)</f>
        <v>0</v>
      </c>
      <c r="AZ15" s="189" t="s">
        <v>88</v>
      </c>
      <c r="BA15" s="198" t="s">
        <v>109</v>
      </c>
    </row>
    <row r="16" spans="1:53" s="188" customFormat="1" ht="12.75">
      <c r="A16" s="200">
        <v>9</v>
      </c>
      <c r="B16" s="201" t="s">
        <v>87</v>
      </c>
      <c r="C16" s="202" t="s">
        <v>110</v>
      </c>
      <c r="D16" s="203" t="s">
        <v>103</v>
      </c>
      <c r="E16" s="204">
        <v>210.88</v>
      </c>
      <c r="F16" s="75"/>
      <c r="G16" s="205">
        <f t="shared" si="1"/>
        <v>0</v>
      </c>
      <c r="H16" s="135" t="str">
        <f t="shared" si="2"/>
        <v>zadajte jednotkovú cenu</v>
      </c>
      <c r="I16" s="150">
        <f t="shared" si="0"/>
        <v>1</v>
      </c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AF16" s="198" t="s">
        <v>88</v>
      </c>
      <c r="AH16" s="198" t="s">
        <v>87</v>
      </c>
      <c r="AI16" s="198" t="s">
        <v>72</v>
      </c>
      <c r="AM16" s="189" t="s">
        <v>89</v>
      </c>
      <c r="AS16" s="199" t="e">
        <f>IF(#REF!="základná",G16,0)</f>
        <v>#REF!</v>
      </c>
      <c r="AT16" s="199" t="e">
        <f>IF(#REF!="znížená",G16,0)</f>
        <v>#REF!</v>
      </c>
      <c r="AU16" s="199" t="e">
        <f>IF(#REF!="zákl. prenesená",G16,0)</f>
        <v>#REF!</v>
      </c>
      <c r="AV16" s="199" t="e">
        <f>IF(#REF!="zníž. prenesená",G16,0)</f>
        <v>#REF!</v>
      </c>
      <c r="AW16" s="199" t="e">
        <f>IF(#REF!="nulová",G16,0)</f>
        <v>#REF!</v>
      </c>
      <c r="AX16" s="189" t="s">
        <v>90</v>
      </c>
      <c r="AY16" s="199">
        <f>ROUND(F16*E16,2)</f>
        <v>0</v>
      </c>
      <c r="AZ16" s="189" t="s">
        <v>88</v>
      </c>
      <c r="BA16" s="198" t="s">
        <v>111</v>
      </c>
    </row>
    <row r="17" spans="1:53" s="188" customFormat="1" ht="48">
      <c r="A17" s="200">
        <v>10</v>
      </c>
      <c r="B17" s="201" t="s">
        <v>87</v>
      </c>
      <c r="C17" s="202" t="s">
        <v>112</v>
      </c>
      <c r="D17" s="203" t="s">
        <v>113</v>
      </c>
      <c r="E17" s="204">
        <v>13.4</v>
      </c>
      <c r="F17" s="75"/>
      <c r="G17" s="205">
        <f t="shared" si="1"/>
        <v>0</v>
      </c>
      <c r="H17" s="135" t="str">
        <f t="shared" si="2"/>
        <v>zadajte jednotkovú cenu</v>
      </c>
      <c r="I17" s="150">
        <f t="shared" si="0"/>
        <v>1</v>
      </c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AF17" s="198" t="s">
        <v>88</v>
      </c>
      <c r="AH17" s="198" t="s">
        <v>87</v>
      </c>
      <c r="AI17" s="198" t="s">
        <v>72</v>
      </c>
      <c r="AM17" s="189" t="s">
        <v>89</v>
      </c>
      <c r="AS17" s="199" t="e">
        <f>IF(#REF!="základná",G17,0)</f>
        <v>#REF!</v>
      </c>
      <c r="AT17" s="199" t="e">
        <f>IF(#REF!="znížená",G17,0)</f>
        <v>#REF!</v>
      </c>
      <c r="AU17" s="199" t="e">
        <f>IF(#REF!="zákl. prenesená",G17,0)</f>
        <v>#REF!</v>
      </c>
      <c r="AV17" s="199" t="e">
        <f>IF(#REF!="zníž. prenesená",G17,0)</f>
        <v>#REF!</v>
      </c>
      <c r="AW17" s="199" t="e">
        <f>IF(#REF!="nulová",G17,0)</f>
        <v>#REF!</v>
      </c>
      <c r="AX17" s="189" t="s">
        <v>90</v>
      </c>
      <c r="AY17" s="199">
        <f>ROUND(F17*E17,2)</f>
        <v>0</v>
      </c>
      <c r="AZ17" s="189" t="s">
        <v>88</v>
      </c>
      <c r="BA17" s="198" t="s">
        <v>114</v>
      </c>
    </row>
    <row r="18" spans="1:53" s="188" customFormat="1" ht="12.75">
      <c r="A18" s="200">
        <v>11</v>
      </c>
      <c r="B18" s="201" t="s">
        <v>87</v>
      </c>
      <c r="C18" s="202" t="s">
        <v>115</v>
      </c>
      <c r="D18" s="203" t="s">
        <v>113</v>
      </c>
      <c r="E18" s="204">
        <v>13.4</v>
      </c>
      <c r="F18" s="75"/>
      <c r="G18" s="205">
        <f t="shared" si="1"/>
        <v>0</v>
      </c>
      <c r="H18" s="135" t="str">
        <f t="shared" si="2"/>
        <v>zadajte jednotkovú cenu</v>
      </c>
      <c r="I18" s="150">
        <f t="shared" si="0"/>
        <v>1</v>
      </c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AF18" s="198" t="s">
        <v>88</v>
      </c>
      <c r="AH18" s="198" t="s">
        <v>87</v>
      </c>
      <c r="AI18" s="198" t="s">
        <v>72</v>
      </c>
      <c r="AM18" s="189" t="s">
        <v>89</v>
      </c>
      <c r="AS18" s="199" t="e">
        <f>IF(#REF!="základná",G18,0)</f>
        <v>#REF!</v>
      </c>
      <c r="AT18" s="199" t="e">
        <f>IF(#REF!="znížená",G18,0)</f>
        <v>#REF!</v>
      </c>
      <c r="AU18" s="199" t="e">
        <f>IF(#REF!="zákl. prenesená",G18,0)</f>
        <v>#REF!</v>
      </c>
      <c r="AV18" s="199" t="e">
        <f>IF(#REF!="zníž. prenesená",G18,0)</f>
        <v>#REF!</v>
      </c>
      <c r="AW18" s="199" t="e">
        <f>IF(#REF!="nulová",G18,0)</f>
        <v>#REF!</v>
      </c>
      <c r="AX18" s="189" t="s">
        <v>90</v>
      </c>
      <c r="AY18" s="199">
        <f>ROUND(F18*E18,2)</f>
        <v>0</v>
      </c>
      <c r="AZ18" s="189" t="s">
        <v>88</v>
      </c>
      <c r="BA18" s="198" t="s">
        <v>116</v>
      </c>
    </row>
    <row r="19" spans="1:53" s="188" customFormat="1" ht="12.75">
      <c r="A19" s="200">
        <v>12</v>
      </c>
      <c r="B19" s="201" t="s">
        <v>87</v>
      </c>
      <c r="C19" s="202" t="s">
        <v>117</v>
      </c>
      <c r="D19" s="203" t="s">
        <v>94</v>
      </c>
      <c r="E19" s="204">
        <v>1338.9</v>
      </c>
      <c r="F19" s="75"/>
      <c r="G19" s="205">
        <f t="shared" si="1"/>
        <v>0</v>
      </c>
      <c r="H19" s="135" t="str">
        <f t="shared" si="2"/>
        <v>zadajte jednotkovú cenu</v>
      </c>
      <c r="I19" s="150">
        <f t="shared" si="0"/>
        <v>1</v>
      </c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AF19" s="198" t="s">
        <v>88</v>
      </c>
      <c r="AH19" s="198" t="s">
        <v>87</v>
      </c>
      <c r="AI19" s="198" t="s">
        <v>72</v>
      </c>
      <c r="AM19" s="189" t="s">
        <v>89</v>
      </c>
      <c r="AS19" s="199" t="e">
        <f>IF(#REF!="základná",G19,0)</f>
        <v>#REF!</v>
      </c>
      <c r="AT19" s="199" t="e">
        <f>IF(#REF!="znížená",G19,0)</f>
        <v>#REF!</v>
      </c>
      <c r="AU19" s="199" t="e">
        <f>IF(#REF!="zákl. prenesená",G19,0)</f>
        <v>#REF!</v>
      </c>
      <c r="AV19" s="199" t="e">
        <f>IF(#REF!="zníž. prenesená",G19,0)</f>
        <v>#REF!</v>
      </c>
      <c r="AW19" s="199" t="e">
        <f>IF(#REF!="nulová",G19,0)</f>
        <v>#REF!</v>
      </c>
      <c r="AX19" s="189" t="s">
        <v>90</v>
      </c>
      <c r="AY19" s="199">
        <f>ROUND(F19*E19,2)</f>
        <v>0</v>
      </c>
      <c r="AZ19" s="189" t="s">
        <v>88</v>
      </c>
      <c r="BA19" s="198" t="s">
        <v>118</v>
      </c>
    </row>
    <row r="20" spans="1:53" s="188" customFormat="1" ht="12.75">
      <c r="A20" s="200">
        <v>13</v>
      </c>
      <c r="B20" s="201" t="s">
        <v>87</v>
      </c>
      <c r="C20" s="202" t="s">
        <v>119</v>
      </c>
      <c r="D20" s="203" t="s">
        <v>94</v>
      </c>
      <c r="E20" s="204">
        <v>1338.9</v>
      </c>
      <c r="F20" s="75"/>
      <c r="G20" s="205">
        <f t="shared" si="1"/>
        <v>0</v>
      </c>
      <c r="H20" s="135" t="str">
        <f t="shared" si="2"/>
        <v>zadajte jednotkovú cenu</v>
      </c>
      <c r="I20" s="150">
        <f t="shared" si="0"/>
        <v>1</v>
      </c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AF20" s="198" t="s">
        <v>88</v>
      </c>
      <c r="AH20" s="198" t="s">
        <v>87</v>
      </c>
      <c r="AI20" s="198" t="s">
        <v>72</v>
      </c>
      <c r="AM20" s="189" t="s">
        <v>89</v>
      </c>
      <c r="AS20" s="199" t="e">
        <f>IF(#REF!="základná",G20,0)</f>
        <v>#REF!</v>
      </c>
      <c r="AT20" s="199" t="e">
        <f>IF(#REF!="znížená",G20,0)</f>
        <v>#REF!</v>
      </c>
      <c r="AU20" s="199" t="e">
        <f>IF(#REF!="zákl. prenesená",G20,0)</f>
        <v>#REF!</v>
      </c>
      <c r="AV20" s="199" t="e">
        <f>IF(#REF!="zníž. prenesená",G20,0)</f>
        <v>#REF!</v>
      </c>
      <c r="AW20" s="199" t="e">
        <f>IF(#REF!="nulová",G20,0)</f>
        <v>#REF!</v>
      </c>
      <c r="AX20" s="189" t="s">
        <v>90</v>
      </c>
      <c r="AY20" s="199">
        <f>ROUND(F20*E20,2)</f>
        <v>0</v>
      </c>
      <c r="AZ20" s="189" t="s">
        <v>88</v>
      </c>
      <c r="BA20" s="198" t="s">
        <v>120</v>
      </c>
    </row>
    <row r="21" spans="1:53" s="188" customFormat="1" ht="12.75">
      <c r="A21" s="200">
        <v>14</v>
      </c>
      <c r="B21" s="201" t="s">
        <v>87</v>
      </c>
      <c r="C21" s="202" t="s">
        <v>121</v>
      </c>
      <c r="D21" s="203" t="s">
        <v>94</v>
      </c>
      <c r="E21" s="204">
        <v>119</v>
      </c>
      <c r="F21" s="75"/>
      <c r="G21" s="205">
        <f t="shared" si="1"/>
        <v>0</v>
      </c>
      <c r="H21" s="135" t="str">
        <f t="shared" si="2"/>
        <v>zadajte jednotkovú cenu</v>
      </c>
      <c r="I21" s="150">
        <f t="shared" si="0"/>
        <v>1</v>
      </c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AF21" s="198" t="s">
        <v>88</v>
      </c>
      <c r="AH21" s="198" t="s">
        <v>87</v>
      </c>
      <c r="AI21" s="198" t="s">
        <v>72</v>
      </c>
      <c r="AM21" s="189" t="s">
        <v>89</v>
      </c>
      <c r="AS21" s="199" t="e">
        <f>IF(#REF!="základná",G21,0)</f>
        <v>#REF!</v>
      </c>
      <c r="AT21" s="199" t="e">
        <f>IF(#REF!="znížená",G21,0)</f>
        <v>#REF!</v>
      </c>
      <c r="AU21" s="199" t="e">
        <f>IF(#REF!="zákl. prenesená",G21,0)</f>
        <v>#REF!</v>
      </c>
      <c r="AV21" s="199" t="e">
        <f>IF(#REF!="zníž. prenesená",G21,0)</f>
        <v>#REF!</v>
      </c>
      <c r="AW21" s="199" t="e">
        <f>IF(#REF!="nulová",G21,0)</f>
        <v>#REF!</v>
      </c>
      <c r="AX21" s="189" t="s">
        <v>90</v>
      </c>
      <c r="AY21" s="199">
        <f>ROUND(F21*E21,2)</f>
        <v>0</v>
      </c>
      <c r="AZ21" s="189" t="s">
        <v>88</v>
      </c>
      <c r="BA21" s="198" t="s">
        <v>122</v>
      </c>
    </row>
    <row r="22" spans="1:53" s="188" customFormat="1" ht="12.75">
      <c r="A22" s="200">
        <v>15</v>
      </c>
      <c r="B22" s="201" t="s">
        <v>87</v>
      </c>
      <c r="C22" s="202" t="s">
        <v>123</v>
      </c>
      <c r="D22" s="203" t="s">
        <v>94</v>
      </c>
      <c r="E22" s="204">
        <v>119</v>
      </c>
      <c r="F22" s="75"/>
      <c r="G22" s="205">
        <f t="shared" si="1"/>
        <v>0</v>
      </c>
      <c r="H22" s="135" t="str">
        <f t="shared" si="2"/>
        <v>zadajte jednotkovú cenu</v>
      </c>
      <c r="I22" s="150">
        <f t="shared" si="0"/>
        <v>1</v>
      </c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AF22" s="198" t="s">
        <v>88</v>
      </c>
      <c r="AH22" s="198" t="s">
        <v>87</v>
      </c>
      <c r="AI22" s="198" t="s">
        <v>72</v>
      </c>
      <c r="AM22" s="189" t="s">
        <v>89</v>
      </c>
      <c r="AS22" s="199" t="e">
        <f>IF(#REF!="základná",G22,0)</f>
        <v>#REF!</v>
      </c>
      <c r="AT22" s="199" t="e">
        <f>IF(#REF!="znížená",G22,0)</f>
        <v>#REF!</v>
      </c>
      <c r="AU22" s="199" t="e">
        <f>IF(#REF!="zákl. prenesená",G22,0)</f>
        <v>#REF!</v>
      </c>
      <c r="AV22" s="199" t="e">
        <f>IF(#REF!="zníž. prenesená",G22,0)</f>
        <v>#REF!</v>
      </c>
      <c r="AW22" s="199" t="e">
        <f>IF(#REF!="nulová",G22,0)</f>
        <v>#REF!</v>
      </c>
      <c r="AX22" s="189" t="s">
        <v>90</v>
      </c>
      <c r="AY22" s="199">
        <f>ROUND(F22*E22,2)</f>
        <v>0</v>
      </c>
      <c r="AZ22" s="189" t="s">
        <v>88</v>
      </c>
      <c r="BA22" s="198" t="s">
        <v>124</v>
      </c>
    </row>
    <row r="23" spans="1:53" s="188" customFormat="1" ht="24">
      <c r="A23" s="200">
        <v>16</v>
      </c>
      <c r="B23" s="201" t="s">
        <v>87</v>
      </c>
      <c r="C23" s="202" t="s">
        <v>125</v>
      </c>
      <c r="D23" s="203" t="s">
        <v>103</v>
      </c>
      <c r="E23" s="204">
        <v>66.5</v>
      </c>
      <c r="F23" s="75"/>
      <c r="G23" s="205">
        <f t="shared" si="1"/>
        <v>0</v>
      </c>
      <c r="H23" s="135" t="str">
        <f t="shared" si="2"/>
        <v>zadajte jednotkovú cenu</v>
      </c>
      <c r="I23" s="150">
        <f t="shared" si="0"/>
        <v>1</v>
      </c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AF23" s="198" t="s">
        <v>88</v>
      </c>
      <c r="AH23" s="198" t="s">
        <v>87</v>
      </c>
      <c r="AI23" s="198" t="s">
        <v>72</v>
      </c>
      <c r="AM23" s="189" t="s">
        <v>89</v>
      </c>
      <c r="AS23" s="199" t="e">
        <f>IF(#REF!="základná",G23,0)</f>
        <v>#REF!</v>
      </c>
      <c r="AT23" s="199" t="e">
        <f>IF(#REF!="znížená",G23,0)</f>
        <v>#REF!</v>
      </c>
      <c r="AU23" s="199" t="e">
        <f>IF(#REF!="zákl. prenesená",G23,0)</f>
        <v>#REF!</v>
      </c>
      <c r="AV23" s="199" t="e">
        <f>IF(#REF!="zníž. prenesená",G23,0)</f>
        <v>#REF!</v>
      </c>
      <c r="AW23" s="199" t="e">
        <f>IF(#REF!="nulová",G23,0)</f>
        <v>#REF!</v>
      </c>
      <c r="AX23" s="189" t="s">
        <v>90</v>
      </c>
      <c r="AY23" s="199">
        <f>ROUND(F23*E23,2)</f>
        <v>0</v>
      </c>
      <c r="AZ23" s="189" t="s">
        <v>88</v>
      </c>
      <c r="BA23" s="198" t="s">
        <v>126</v>
      </c>
    </row>
    <row r="24" spans="1:53" s="188" customFormat="1" ht="24">
      <c r="A24" s="200">
        <v>17</v>
      </c>
      <c r="B24" s="201" t="s">
        <v>87</v>
      </c>
      <c r="C24" s="202" t="s">
        <v>127</v>
      </c>
      <c r="D24" s="203" t="s">
        <v>103</v>
      </c>
      <c r="E24" s="204">
        <v>449.72800000000001</v>
      </c>
      <c r="F24" s="75"/>
      <c r="G24" s="205">
        <f t="shared" si="1"/>
        <v>0</v>
      </c>
      <c r="H24" s="135" t="str">
        <f t="shared" si="2"/>
        <v>zadajte jednotkovú cenu</v>
      </c>
      <c r="I24" s="150">
        <f t="shared" si="0"/>
        <v>1</v>
      </c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AF24" s="198" t="s">
        <v>88</v>
      </c>
      <c r="AH24" s="198" t="s">
        <v>87</v>
      </c>
      <c r="AI24" s="198" t="s">
        <v>72</v>
      </c>
      <c r="AM24" s="189" t="s">
        <v>89</v>
      </c>
      <c r="AS24" s="199" t="e">
        <f>IF(#REF!="základná",G24,0)</f>
        <v>#REF!</v>
      </c>
      <c r="AT24" s="199" t="e">
        <f>IF(#REF!="znížená",G24,0)</f>
        <v>#REF!</v>
      </c>
      <c r="AU24" s="199" t="e">
        <f>IF(#REF!="zákl. prenesená",G24,0)</f>
        <v>#REF!</v>
      </c>
      <c r="AV24" s="199" t="e">
        <f>IF(#REF!="zníž. prenesená",G24,0)</f>
        <v>#REF!</v>
      </c>
      <c r="AW24" s="199" t="e">
        <f>IF(#REF!="nulová",G24,0)</f>
        <v>#REF!</v>
      </c>
      <c r="AX24" s="189" t="s">
        <v>90</v>
      </c>
      <c r="AY24" s="199">
        <f>ROUND(F24*E24,2)</f>
        <v>0</v>
      </c>
      <c r="AZ24" s="189" t="s">
        <v>88</v>
      </c>
      <c r="BA24" s="198" t="s">
        <v>128</v>
      </c>
    </row>
    <row r="25" spans="1:53" s="188" customFormat="1" ht="12.75">
      <c r="A25" s="200">
        <v>18</v>
      </c>
      <c r="B25" s="201" t="s">
        <v>87</v>
      </c>
      <c r="C25" s="202" t="s">
        <v>129</v>
      </c>
      <c r="D25" s="203" t="s">
        <v>103</v>
      </c>
      <c r="E25" s="204">
        <v>449.72800000000001</v>
      </c>
      <c r="F25" s="75"/>
      <c r="G25" s="205">
        <f t="shared" si="1"/>
        <v>0</v>
      </c>
      <c r="H25" s="135" t="str">
        <f t="shared" si="2"/>
        <v>zadajte jednotkovú cenu</v>
      </c>
      <c r="I25" s="150">
        <f t="shared" si="0"/>
        <v>1</v>
      </c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AF25" s="198" t="s">
        <v>88</v>
      </c>
      <c r="AH25" s="198" t="s">
        <v>87</v>
      </c>
      <c r="AI25" s="198" t="s">
        <v>72</v>
      </c>
      <c r="AM25" s="189" t="s">
        <v>89</v>
      </c>
      <c r="AS25" s="199" t="e">
        <f>IF(#REF!="základná",G25,0)</f>
        <v>#REF!</v>
      </c>
      <c r="AT25" s="199" t="e">
        <f>IF(#REF!="znížená",G25,0)</f>
        <v>#REF!</v>
      </c>
      <c r="AU25" s="199" t="e">
        <f>IF(#REF!="zákl. prenesená",G25,0)</f>
        <v>#REF!</v>
      </c>
      <c r="AV25" s="199" t="e">
        <f>IF(#REF!="zníž. prenesená",G25,0)</f>
        <v>#REF!</v>
      </c>
      <c r="AW25" s="199" t="e">
        <f>IF(#REF!="nulová",G25,0)</f>
        <v>#REF!</v>
      </c>
      <c r="AX25" s="189" t="s">
        <v>90</v>
      </c>
      <c r="AY25" s="199">
        <f>ROUND(F25*E25,2)</f>
        <v>0</v>
      </c>
      <c r="AZ25" s="189" t="s">
        <v>88</v>
      </c>
      <c r="BA25" s="198" t="s">
        <v>130</v>
      </c>
    </row>
    <row r="26" spans="1:53" s="188" customFormat="1" ht="12.75">
      <c r="A26" s="200">
        <v>19</v>
      </c>
      <c r="B26" s="201" t="s">
        <v>87</v>
      </c>
      <c r="C26" s="202" t="s">
        <v>131</v>
      </c>
      <c r="D26" s="203" t="s">
        <v>132</v>
      </c>
      <c r="E26" s="204">
        <v>899.45</v>
      </c>
      <c r="F26" s="75"/>
      <c r="G26" s="205">
        <f t="shared" si="1"/>
        <v>0</v>
      </c>
      <c r="H26" s="135" t="str">
        <f t="shared" si="2"/>
        <v>zadajte jednotkovú cenu</v>
      </c>
      <c r="I26" s="150">
        <f t="shared" si="0"/>
        <v>1</v>
      </c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AF26" s="198" t="s">
        <v>88</v>
      </c>
      <c r="AH26" s="198" t="s">
        <v>87</v>
      </c>
      <c r="AI26" s="198" t="s">
        <v>72</v>
      </c>
      <c r="AM26" s="189" t="s">
        <v>89</v>
      </c>
      <c r="AS26" s="199" t="e">
        <f>IF(#REF!="základná",G26,0)</f>
        <v>#REF!</v>
      </c>
      <c r="AT26" s="199" t="e">
        <f>IF(#REF!="znížená",G26,0)</f>
        <v>#REF!</v>
      </c>
      <c r="AU26" s="199" t="e">
        <f>IF(#REF!="zákl. prenesená",G26,0)</f>
        <v>#REF!</v>
      </c>
      <c r="AV26" s="199" t="e">
        <f>IF(#REF!="zníž. prenesená",G26,0)</f>
        <v>#REF!</v>
      </c>
      <c r="AW26" s="199" t="e">
        <f>IF(#REF!="nulová",G26,0)</f>
        <v>#REF!</v>
      </c>
      <c r="AX26" s="189" t="s">
        <v>90</v>
      </c>
      <c r="AY26" s="199">
        <f>ROUND(F26*E26,2)</f>
        <v>0</v>
      </c>
      <c r="AZ26" s="189" t="s">
        <v>88</v>
      </c>
      <c r="BA26" s="198" t="s">
        <v>133</v>
      </c>
    </row>
    <row r="27" spans="1:53" s="188" customFormat="1" ht="36">
      <c r="A27" s="200">
        <v>20</v>
      </c>
      <c r="B27" s="201" t="s">
        <v>87</v>
      </c>
      <c r="C27" s="202" t="s">
        <v>134</v>
      </c>
      <c r="D27" s="203" t="s">
        <v>103</v>
      </c>
      <c r="E27" s="204">
        <v>424.52</v>
      </c>
      <c r="F27" s="75"/>
      <c r="G27" s="205">
        <f t="shared" si="1"/>
        <v>0</v>
      </c>
      <c r="H27" s="135" t="str">
        <f t="shared" si="2"/>
        <v>zadajte jednotkovú cenu</v>
      </c>
      <c r="I27" s="150">
        <f t="shared" si="0"/>
        <v>1</v>
      </c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AF27" s="198" t="s">
        <v>88</v>
      </c>
      <c r="AH27" s="198" t="s">
        <v>87</v>
      </c>
      <c r="AI27" s="198" t="s">
        <v>72</v>
      </c>
      <c r="AM27" s="189" t="s">
        <v>89</v>
      </c>
      <c r="AS27" s="199" t="e">
        <f>IF(#REF!="základná",G27,0)</f>
        <v>#REF!</v>
      </c>
      <c r="AT27" s="199" t="e">
        <f>IF(#REF!="znížená",G27,0)</f>
        <v>#REF!</v>
      </c>
      <c r="AU27" s="199" t="e">
        <f>IF(#REF!="zákl. prenesená",G27,0)</f>
        <v>#REF!</v>
      </c>
      <c r="AV27" s="199" t="e">
        <f>IF(#REF!="zníž. prenesená",G27,0)</f>
        <v>#REF!</v>
      </c>
      <c r="AW27" s="199" t="e">
        <f>IF(#REF!="nulová",G27,0)</f>
        <v>#REF!</v>
      </c>
      <c r="AX27" s="189" t="s">
        <v>90</v>
      </c>
      <c r="AY27" s="199">
        <f>ROUND(F27*E27,2)</f>
        <v>0</v>
      </c>
      <c r="AZ27" s="189" t="s">
        <v>88</v>
      </c>
      <c r="BA27" s="198" t="s">
        <v>135</v>
      </c>
    </row>
    <row r="28" spans="1:53" s="188" customFormat="1" ht="24">
      <c r="A28" s="200">
        <v>21</v>
      </c>
      <c r="B28" s="201" t="s">
        <v>87</v>
      </c>
      <c r="C28" s="202" t="s">
        <v>136</v>
      </c>
      <c r="D28" s="203" t="s">
        <v>103</v>
      </c>
      <c r="E28" s="204">
        <v>144.88</v>
      </c>
      <c r="F28" s="75"/>
      <c r="G28" s="205">
        <f t="shared" si="1"/>
        <v>0</v>
      </c>
      <c r="H28" s="135" t="str">
        <f t="shared" si="2"/>
        <v>zadajte jednotkovú cenu</v>
      </c>
      <c r="I28" s="150">
        <f t="shared" si="0"/>
        <v>1</v>
      </c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AF28" s="198" t="s">
        <v>88</v>
      </c>
      <c r="AH28" s="198" t="s">
        <v>87</v>
      </c>
      <c r="AI28" s="198" t="s">
        <v>72</v>
      </c>
      <c r="AM28" s="189" t="s">
        <v>89</v>
      </c>
      <c r="AS28" s="199" t="e">
        <f>IF(#REF!="základná",G28,0)</f>
        <v>#REF!</v>
      </c>
      <c r="AT28" s="199" t="e">
        <f>IF(#REF!="znížená",G28,0)</f>
        <v>#REF!</v>
      </c>
      <c r="AU28" s="199" t="e">
        <f>IF(#REF!="zákl. prenesená",G28,0)</f>
        <v>#REF!</v>
      </c>
      <c r="AV28" s="199" t="e">
        <f>IF(#REF!="zníž. prenesená",G28,0)</f>
        <v>#REF!</v>
      </c>
      <c r="AW28" s="199" t="e">
        <f>IF(#REF!="nulová",G28,0)</f>
        <v>#REF!</v>
      </c>
      <c r="AX28" s="189" t="s">
        <v>90</v>
      </c>
      <c r="AY28" s="199">
        <f>ROUND(F28*E28,2)</f>
        <v>0</v>
      </c>
      <c r="AZ28" s="189" t="s">
        <v>88</v>
      </c>
      <c r="BA28" s="198" t="s">
        <v>137</v>
      </c>
    </row>
    <row r="29" spans="1:53" s="188" customFormat="1" ht="12.75">
      <c r="A29" s="200">
        <v>22</v>
      </c>
      <c r="B29" s="206" t="s">
        <v>138</v>
      </c>
      <c r="C29" s="207" t="s">
        <v>139</v>
      </c>
      <c r="D29" s="208" t="s">
        <v>132</v>
      </c>
      <c r="E29" s="209">
        <v>899.45</v>
      </c>
      <c r="F29" s="76"/>
      <c r="G29" s="210">
        <f t="shared" si="1"/>
        <v>0</v>
      </c>
      <c r="H29" s="135" t="str">
        <f t="shared" si="2"/>
        <v>zadajte jednotkovú cenu</v>
      </c>
      <c r="I29" s="150">
        <f t="shared" si="0"/>
        <v>1</v>
      </c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AF29" s="198" t="s">
        <v>92</v>
      </c>
      <c r="AH29" s="198" t="s">
        <v>138</v>
      </c>
      <c r="AI29" s="198" t="s">
        <v>72</v>
      </c>
      <c r="AM29" s="189" t="s">
        <v>89</v>
      </c>
      <c r="AS29" s="199" t="e">
        <f>IF(#REF!="základná",G29,0)</f>
        <v>#REF!</v>
      </c>
      <c r="AT29" s="199" t="e">
        <f>IF(#REF!="znížená",G29,0)</f>
        <v>#REF!</v>
      </c>
      <c r="AU29" s="199" t="e">
        <f>IF(#REF!="zákl. prenesená",G29,0)</f>
        <v>#REF!</v>
      </c>
      <c r="AV29" s="199" t="e">
        <f>IF(#REF!="zníž. prenesená",G29,0)</f>
        <v>#REF!</v>
      </c>
      <c r="AW29" s="199" t="e">
        <f>IF(#REF!="nulová",G29,0)</f>
        <v>#REF!</v>
      </c>
      <c r="AX29" s="189" t="s">
        <v>90</v>
      </c>
      <c r="AY29" s="199">
        <f>ROUND(F29*E29,2)</f>
        <v>0</v>
      </c>
      <c r="AZ29" s="189" t="s">
        <v>88</v>
      </c>
      <c r="BA29" s="198" t="s">
        <v>140</v>
      </c>
    </row>
    <row r="30" spans="1:53" s="188" customFormat="1" ht="24">
      <c r="A30" s="200">
        <v>23</v>
      </c>
      <c r="B30" s="201" t="s">
        <v>87</v>
      </c>
      <c r="C30" s="202" t="s">
        <v>141</v>
      </c>
      <c r="D30" s="203" t="s">
        <v>142</v>
      </c>
      <c r="E30" s="204">
        <v>3</v>
      </c>
      <c r="F30" s="75"/>
      <c r="G30" s="205">
        <f t="shared" si="1"/>
        <v>0</v>
      </c>
      <c r="H30" s="135" t="str">
        <f t="shared" si="2"/>
        <v>zadajte jednotkovú cenu</v>
      </c>
      <c r="I30" s="150">
        <f t="shared" si="0"/>
        <v>1</v>
      </c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AF30" s="198" t="s">
        <v>88</v>
      </c>
      <c r="AH30" s="198" t="s">
        <v>87</v>
      </c>
      <c r="AI30" s="198" t="s">
        <v>72</v>
      </c>
      <c r="AM30" s="189" t="s">
        <v>89</v>
      </c>
      <c r="AS30" s="199" t="e">
        <f>IF(#REF!="základná",G30,0)</f>
        <v>#REF!</v>
      </c>
      <c r="AT30" s="199" t="e">
        <f>IF(#REF!="znížená",G30,0)</f>
        <v>#REF!</v>
      </c>
      <c r="AU30" s="199" t="e">
        <f>IF(#REF!="zákl. prenesená",G30,0)</f>
        <v>#REF!</v>
      </c>
      <c r="AV30" s="199" t="e">
        <f>IF(#REF!="zníž. prenesená",G30,0)</f>
        <v>#REF!</v>
      </c>
      <c r="AW30" s="199" t="e">
        <f>IF(#REF!="nulová",G30,0)</f>
        <v>#REF!</v>
      </c>
      <c r="AX30" s="189" t="s">
        <v>90</v>
      </c>
      <c r="AY30" s="199">
        <f>ROUND(F30*E30,2)</f>
        <v>0</v>
      </c>
      <c r="AZ30" s="189" t="s">
        <v>88</v>
      </c>
      <c r="BA30" s="198" t="s">
        <v>143</v>
      </c>
    </row>
    <row r="31" spans="1:53" s="188" customFormat="1" ht="24">
      <c r="A31" s="200">
        <v>24</v>
      </c>
      <c r="B31" s="201" t="s">
        <v>87</v>
      </c>
      <c r="C31" s="202" t="s">
        <v>144</v>
      </c>
      <c r="D31" s="203" t="s">
        <v>103</v>
      </c>
      <c r="E31" s="204">
        <v>33.104999999999997</v>
      </c>
      <c r="F31" s="75"/>
      <c r="G31" s="205">
        <f t="shared" si="1"/>
        <v>0</v>
      </c>
      <c r="H31" s="135" t="str">
        <f t="shared" si="2"/>
        <v>zadajte jednotkovú cenu</v>
      </c>
      <c r="I31" s="150">
        <f t="shared" si="0"/>
        <v>1</v>
      </c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AF31" s="198" t="s">
        <v>88</v>
      </c>
      <c r="AH31" s="198" t="s">
        <v>87</v>
      </c>
      <c r="AI31" s="198" t="s">
        <v>72</v>
      </c>
      <c r="AM31" s="189" t="s">
        <v>89</v>
      </c>
      <c r="AS31" s="199" t="e">
        <f>IF(#REF!="základná",G31,0)</f>
        <v>#REF!</v>
      </c>
      <c r="AT31" s="199" t="e">
        <f>IF(#REF!="znížená",G31,0)</f>
        <v>#REF!</v>
      </c>
      <c r="AU31" s="199" t="e">
        <f>IF(#REF!="zákl. prenesená",G31,0)</f>
        <v>#REF!</v>
      </c>
      <c r="AV31" s="199" t="e">
        <f>IF(#REF!="zníž. prenesená",G31,0)</f>
        <v>#REF!</v>
      </c>
      <c r="AW31" s="199" t="e">
        <f>IF(#REF!="nulová",G31,0)</f>
        <v>#REF!</v>
      </c>
      <c r="AX31" s="189" t="s">
        <v>90</v>
      </c>
      <c r="AY31" s="199">
        <f>ROUND(F31*E31,2)</f>
        <v>0</v>
      </c>
      <c r="AZ31" s="189" t="s">
        <v>88</v>
      </c>
      <c r="BA31" s="198" t="s">
        <v>145</v>
      </c>
    </row>
    <row r="32" spans="1:53" s="188" customFormat="1" ht="12.75">
      <c r="A32" s="200">
        <v>25</v>
      </c>
      <c r="B32" s="201" t="s">
        <v>87</v>
      </c>
      <c r="C32" s="202" t="s">
        <v>146</v>
      </c>
      <c r="D32" s="203" t="s">
        <v>142</v>
      </c>
      <c r="E32" s="204">
        <v>3</v>
      </c>
      <c r="F32" s="75"/>
      <c r="G32" s="205">
        <f t="shared" si="1"/>
        <v>0</v>
      </c>
      <c r="H32" s="135" t="str">
        <f t="shared" si="2"/>
        <v>zadajte jednotkovú cenu</v>
      </c>
      <c r="I32" s="150">
        <f t="shared" si="0"/>
        <v>1</v>
      </c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AF32" s="198" t="s">
        <v>88</v>
      </c>
      <c r="AH32" s="198" t="s">
        <v>87</v>
      </c>
      <c r="AI32" s="198" t="s">
        <v>72</v>
      </c>
      <c r="AM32" s="189" t="s">
        <v>89</v>
      </c>
      <c r="AS32" s="199" t="e">
        <f>IF(#REF!="základná",G32,0)</f>
        <v>#REF!</v>
      </c>
      <c r="AT32" s="199" t="e">
        <f>IF(#REF!="znížená",G32,0)</f>
        <v>#REF!</v>
      </c>
      <c r="AU32" s="199" t="e">
        <f>IF(#REF!="zákl. prenesená",G32,0)</f>
        <v>#REF!</v>
      </c>
      <c r="AV32" s="199" t="e">
        <f>IF(#REF!="zníž. prenesená",G32,0)</f>
        <v>#REF!</v>
      </c>
      <c r="AW32" s="199" t="e">
        <f>IF(#REF!="nulová",G32,0)</f>
        <v>#REF!</v>
      </c>
      <c r="AX32" s="189" t="s">
        <v>90</v>
      </c>
      <c r="AY32" s="199">
        <f>ROUND(F32*E32,2)</f>
        <v>0</v>
      </c>
      <c r="AZ32" s="189" t="s">
        <v>88</v>
      </c>
      <c r="BA32" s="198" t="s">
        <v>147</v>
      </c>
    </row>
    <row r="33" spans="1:53" s="188" customFormat="1" ht="24">
      <c r="A33" s="200">
        <v>26</v>
      </c>
      <c r="B33" s="206" t="s">
        <v>138</v>
      </c>
      <c r="C33" s="207" t="s">
        <v>148</v>
      </c>
      <c r="D33" s="208" t="s">
        <v>142</v>
      </c>
      <c r="E33" s="209">
        <v>3</v>
      </c>
      <c r="F33" s="76"/>
      <c r="G33" s="210">
        <f t="shared" si="1"/>
        <v>0</v>
      </c>
      <c r="H33" s="135" t="str">
        <f t="shared" si="2"/>
        <v>zadajte jednotkovú cenu</v>
      </c>
      <c r="I33" s="150">
        <f t="shared" si="0"/>
        <v>1</v>
      </c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AF33" s="198" t="s">
        <v>92</v>
      </c>
      <c r="AH33" s="198" t="s">
        <v>138</v>
      </c>
      <c r="AI33" s="198" t="s">
        <v>72</v>
      </c>
      <c r="AM33" s="189" t="s">
        <v>89</v>
      </c>
      <c r="AS33" s="199" t="e">
        <f>IF(#REF!="základná",G33,0)</f>
        <v>#REF!</v>
      </c>
      <c r="AT33" s="199" t="e">
        <f>IF(#REF!="znížená",G33,0)</f>
        <v>#REF!</v>
      </c>
      <c r="AU33" s="199" t="e">
        <f>IF(#REF!="zákl. prenesená",G33,0)</f>
        <v>#REF!</v>
      </c>
      <c r="AV33" s="199" t="e">
        <f>IF(#REF!="zníž. prenesená",G33,0)</f>
        <v>#REF!</v>
      </c>
      <c r="AW33" s="199" t="e">
        <f>IF(#REF!="nulová",G33,0)</f>
        <v>#REF!</v>
      </c>
      <c r="AX33" s="189" t="s">
        <v>90</v>
      </c>
      <c r="AY33" s="199">
        <f>ROUND(F33*E33,2)</f>
        <v>0</v>
      </c>
      <c r="AZ33" s="189" t="s">
        <v>88</v>
      </c>
      <c r="BA33" s="198" t="s">
        <v>149</v>
      </c>
    </row>
    <row r="34" spans="1:53" s="188" customFormat="1" ht="24">
      <c r="A34" s="200">
        <v>27</v>
      </c>
      <c r="B34" s="201" t="s">
        <v>87</v>
      </c>
      <c r="C34" s="202" t="s">
        <v>150</v>
      </c>
      <c r="D34" s="203" t="s">
        <v>94</v>
      </c>
      <c r="E34" s="204">
        <v>56.16</v>
      </c>
      <c r="F34" s="75"/>
      <c r="G34" s="205">
        <f t="shared" si="1"/>
        <v>0</v>
      </c>
      <c r="H34" s="135" t="str">
        <f t="shared" si="2"/>
        <v>zadajte jednotkovú cenu</v>
      </c>
      <c r="I34" s="150">
        <f t="shared" si="0"/>
        <v>1</v>
      </c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AF34" s="198" t="s">
        <v>88</v>
      </c>
      <c r="AH34" s="198" t="s">
        <v>87</v>
      </c>
      <c r="AI34" s="198" t="s">
        <v>72</v>
      </c>
      <c r="AM34" s="189" t="s">
        <v>89</v>
      </c>
      <c r="AS34" s="199" t="e">
        <f>IF(#REF!="základná",G34,0)</f>
        <v>#REF!</v>
      </c>
      <c r="AT34" s="199" t="e">
        <f>IF(#REF!="znížená",G34,0)</f>
        <v>#REF!</v>
      </c>
      <c r="AU34" s="199" t="e">
        <f>IF(#REF!="zákl. prenesená",G34,0)</f>
        <v>#REF!</v>
      </c>
      <c r="AV34" s="199" t="e">
        <f>IF(#REF!="zníž. prenesená",G34,0)</f>
        <v>#REF!</v>
      </c>
      <c r="AW34" s="199" t="e">
        <f>IF(#REF!="nulová",G34,0)</f>
        <v>#REF!</v>
      </c>
      <c r="AX34" s="189" t="s">
        <v>90</v>
      </c>
      <c r="AY34" s="199">
        <f>ROUND(F34*E34,2)</f>
        <v>0</v>
      </c>
      <c r="AZ34" s="189" t="s">
        <v>88</v>
      </c>
      <c r="BA34" s="198" t="s">
        <v>151</v>
      </c>
    </row>
    <row r="35" spans="1:53" s="188" customFormat="1" ht="24">
      <c r="A35" s="200">
        <v>28</v>
      </c>
      <c r="B35" s="201" t="s">
        <v>87</v>
      </c>
      <c r="C35" s="202" t="s">
        <v>152</v>
      </c>
      <c r="D35" s="203" t="s">
        <v>94</v>
      </c>
      <c r="E35" s="204">
        <v>205.47</v>
      </c>
      <c r="F35" s="75"/>
      <c r="G35" s="205">
        <f t="shared" si="1"/>
        <v>0</v>
      </c>
      <c r="H35" s="135" t="str">
        <f t="shared" si="2"/>
        <v>zadajte jednotkovú cenu</v>
      </c>
      <c r="I35" s="150">
        <f t="shared" si="0"/>
        <v>1</v>
      </c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AF35" s="198" t="s">
        <v>88</v>
      </c>
      <c r="AH35" s="198" t="s">
        <v>87</v>
      </c>
      <c r="AI35" s="198" t="s">
        <v>72</v>
      </c>
      <c r="AM35" s="189" t="s">
        <v>89</v>
      </c>
      <c r="AS35" s="199" t="e">
        <f>IF(#REF!="základná",G35,0)</f>
        <v>#REF!</v>
      </c>
      <c r="AT35" s="199" t="e">
        <f>IF(#REF!="znížená",G35,0)</f>
        <v>#REF!</v>
      </c>
      <c r="AU35" s="199" t="e">
        <f>IF(#REF!="zákl. prenesená",G35,0)</f>
        <v>#REF!</v>
      </c>
      <c r="AV35" s="199" t="e">
        <f>IF(#REF!="zníž. prenesená",G35,0)</f>
        <v>#REF!</v>
      </c>
      <c r="AW35" s="199" t="e">
        <f>IF(#REF!="nulová",G35,0)</f>
        <v>#REF!</v>
      </c>
      <c r="AX35" s="189" t="s">
        <v>90</v>
      </c>
      <c r="AY35" s="199">
        <f>ROUND(F35*E35,2)</f>
        <v>0</v>
      </c>
      <c r="AZ35" s="189" t="s">
        <v>88</v>
      </c>
      <c r="BA35" s="198" t="s">
        <v>153</v>
      </c>
    </row>
    <row r="36" spans="1:53" s="188" customFormat="1" ht="12.75">
      <c r="A36" s="200">
        <v>29</v>
      </c>
      <c r="B36" s="201" t="s">
        <v>87</v>
      </c>
      <c r="C36" s="202" t="s">
        <v>154</v>
      </c>
      <c r="D36" s="203" t="s">
        <v>94</v>
      </c>
      <c r="E36" s="204">
        <v>199.08</v>
      </c>
      <c r="F36" s="75"/>
      <c r="G36" s="205">
        <f t="shared" si="1"/>
        <v>0</v>
      </c>
      <c r="H36" s="135" t="str">
        <f t="shared" si="2"/>
        <v>zadajte jednotkovú cenu</v>
      </c>
      <c r="I36" s="150">
        <f t="shared" si="0"/>
        <v>1</v>
      </c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AF36" s="198" t="s">
        <v>88</v>
      </c>
      <c r="AH36" s="198" t="s">
        <v>87</v>
      </c>
      <c r="AI36" s="198" t="s">
        <v>72</v>
      </c>
      <c r="AM36" s="189" t="s">
        <v>89</v>
      </c>
      <c r="AS36" s="199" t="e">
        <f>IF(#REF!="základná",G36,0)</f>
        <v>#REF!</v>
      </c>
      <c r="AT36" s="199" t="e">
        <f>IF(#REF!="znížená",G36,0)</f>
        <v>#REF!</v>
      </c>
      <c r="AU36" s="199" t="e">
        <f>IF(#REF!="zákl. prenesená",G36,0)</f>
        <v>#REF!</v>
      </c>
      <c r="AV36" s="199" t="e">
        <f>IF(#REF!="zníž. prenesená",G36,0)</f>
        <v>#REF!</v>
      </c>
      <c r="AW36" s="199" t="e">
        <f>IF(#REF!="nulová",G36,0)</f>
        <v>#REF!</v>
      </c>
      <c r="AX36" s="189" t="s">
        <v>90</v>
      </c>
      <c r="AY36" s="199">
        <f>ROUND(F36*E36,2)</f>
        <v>0</v>
      </c>
      <c r="AZ36" s="189" t="s">
        <v>88</v>
      </c>
      <c r="BA36" s="198" t="s">
        <v>155</v>
      </c>
    </row>
    <row r="37" spans="1:53" s="188" customFormat="1" ht="24">
      <c r="A37" s="200">
        <v>30</v>
      </c>
      <c r="B37" s="201" t="s">
        <v>87</v>
      </c>
      <c r="C37" s="202" t="s">
        <v>156</v>
      </c>
      <c r="D37" s="203" t="s">
        <v>94</v>
      </c>
      <c r="E37" s="204">
        <v>738.63</v>
      </c>
      <c r="F37" s="75"/>
      <c r="G37" s="205">
        <f t="shared" si="1"/>
        <v>0</v>
      </c>
      <c r="H37" s="135" t="str">
        <f t="shared" si="2"/>
        <v>zadajte jednotkovú cenu</v>
      </c>
      <c r="I37" s="150">
        <f t="shared" si="0"/>
        <v>1</v>
      </c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AF37" s="198" t="s">
        <v>88</v>
      </c>
      <c r="AH37" s="198" t="s">
        <v>87</v>
      </c>
      <c r="AI37" s="198" t="s">
        <v>72</v>
      </c>
      <c r="AM37" s="189" t="s">
        <v>89</v>
      </c>
      <c r="AS37" s="199" t="e">
        <f>IF(#REF!="základná",G37,0)</f>
        <v>#REF!</v>
      </c>
      <c r="AT37" s="199" t="e">
        <f>IF(#REF!="znížená",G37,0)</f>
        <v>#REF!</v>
      </c>
      <c r="AU37" s="199" t="e">
        <f>IF(#REF!="zákl. prenesená",G37,0)</f>
        <v>#REF!</v>
      </c>
      <c r="AV37" s="199" t="e">
        <f>IF(#REF!="zníž. prenesená",G37,0)</f>
        <v>#REF!</v>
      </c>
      <c r="AW37" s="199" t="e">
        <f>IF(#REF!="nulová",G37,0)</f>
        <v>#REF!</v>
      </c>
      <c r="AX37" s="189" t="s">
        <v>90</v>
      </c>
      <c r="AY37" s="199">
        <f>ROUND(F37*E37,2)</f>
        <v>0</v>
      </c>
      <c r="AZ37" s="189" t="s">
        <v>88</v>
      </c>
      <c r="BA37" s="198" t="s">
        <v>157</v>
      </c>
    </row>
    <row r="38" spans="1:53" s="188" customFormat="1" ht="24">
      <c r="A38" s="200">
        <v>31</v>
      </c>
      <c r="B38" s="201" t="s">
        <v>87</v>
      </c>
      <c r="C38" s="202" t="s">
        <v>158</v>
      </c>
      <c r="D38" s="203" t="s">
        <v>94</v>
      </c>
      <c r="E38" s="204">
        <v>718.63</v>
      </c>
      <c r="F38" s="75"/>
      <c r="G38" s="205">
        <f t="shared" si="1"/>
        <v>0</v>
      </c>
      <c r="H38" s="135" t="str">
        <f t="shared" si="2"/>
        <v>zadajte jednotkovú cenu</v>
      </c>
      <c r="I38" s="150">
        <f t="shared" si="0"/>
        <v>1</v>
      </c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AF38" s="198" t="s">
        <v>88</v>
      </c>
      <c r="AH38" s="198" t="s">
        <v>87</v>
      </c>
      <c r="AI38" s="198" t="s">
        <v>72</v>
      </c>
      <c r="AM38" s="189" t="s">
        <v>89</v>
      </c>
      <c r="AS38" s="199" t="e">
        <f>IF(#REF!="základná",G38,0)</f>
        <v>#REF!</v>
      </c>
      <c r="AT38" s="199" t="e">
        <f>IF(#REF!="znížená",G38,0)</f>
        <v>#REF!</v>
      </c>
      <c r="AU38" s="199" t="e">
        <f>IF(#REF!="zákl. prenesená",G38,0)</f>
        <v>#REF!</v>
      </c>
      <c r="AV38" s="199" t="e">
        <f>IF(#REF!="zníž. prenesená",G38,0)</f>
        <v>#REF!</v>
      </c>
      <c r="AW38" s="199" t="e">
        <f>IF(#REF!="nulová",G38,0)</f>
        <v>#REF!</v>
      </c>
      <c r="AX38" s="189" t="s">
        <v>90</v>
      </c>
      <c r="AY38" s="199">
        <f>ROUND(F38*E38,2)</f>
        <v>0</v>
      </c>
      <c r="AZ38" s="189" t="s">
        <v>88</v>
      </c>
      <c r="BA38" s="198" t="s">
        <v>159</v>
      </c>
    </row>
    <row r="39" spans="1:53" s="188" customFormat="1" ht="12.75">
      <c r="A39" s="200">
        <v>32</v>
      </c>
      <c r="B39" s="201" t="s">
        <v>87</v>
      </c>
      <c r="C39" s="202" t="s">
        <v>160</v>
      </c>
      <c r="D39" s="203" t="s">
        <v>94</v>
      </c>
      <c r="E39" s="204">
        <v>199.08</v>
      </c>
      <c r="F39" s="75"/>
      <c r="G39" s="205">
        <f t="shared" si="1"/>
        <v>0</v>
      </c>
      <c r="H39" s="135" t="str">
        <f t="shared" si="2"/>
        <v>zadajte jednotkovú cenu</v>
      </c>
      <c r="I39" s="150">
        <f t="shared" si="0"/>
        <v>1</v>
      </c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AF39" s="198" t="s">
        <v>88</v>
      </c>
      <c r="AH39" s="198" t="s">
        <v>87</v>
      </c>
      <c r="AI39" s="198" t="s">
        <v>72</v>
      </c>
      <c r="AM39" s="189" t="s">
        <v>89</v>
      </c>
      <c r="AS39" s="199" t="e">
        <f>IF(#REF!="základná",G39,0)</f>
        <v>#REF!</v>
      </c>
      <c r="AT39" s="199" t="e">
        <f>IF(#REF!="znížená",G39,0)</f>
        <v>#REF!</v>
      </c>
      <c r="AU39" s="199" t="e">
        <f>IF(#REF!="zákl. prenesená",G39,0)</f>
        <v>#REF!</v>
      </c>
      <c r="AV39" s="199" t="e">
        <f>IF(#REF!="zníž. prenesená",G39,0)</f>
        <v>#REF!</v>
      </c>
      <c r="AW39" s="199" t="e">
        <f>IF(#REF!="nulová",G39,0)</f>
        <v>#REF!</v>
      </c>
      <c r="AX39" s="189" t="s">
        <v>90</v>
      </c>
      <c r="AY39" s="199">
        <f>ROUND(F39*E39,2)</f>
        <v>0</v>
      </c>
      <c r="AZ39" s="189" t="s">
        <v>88</v>
      </c>
      <c r="BA39" s="198" t="s">
        <v>161</v>
      </c>
    </row>
    <row r="40" spans="1:53" s="188" customFormat="1" ht="24">
      <c r="A40" s="200">
        <v>33</v>
      </c>
      <c r="B40" s="201" t="s">
        <v>87</v>
      </c>
      <c r="C40" s="202" t="s">
        <v>162</v>
      </c>
      <c r="D40" s="203" t="s">
        <v>94</v>
      </c>
      <c r="E40" s="204">
        <v>738.63</v>
      </c>
      <c r="F40" s="75"/>
      <c r="G40" s="205">
        <f t="shared" si="1"/>
        <v>0</v>
      </c>
      <c r="H40" s="135" t="str">
        <f t="shared" si="2"/>
        <v>zadajte jednotkovú cenu</v>
      </c>
      <c r="I40" s="150">
        <f t="shared" si="0"/>
        <v>1</v>
      </c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AF40" s="198" t="s">
        <v>88</v>
      </c>
      <c r="AH40" s="198" t="s">
        <v>87</v>
      </c>
      <c r="AI40" s="198" t="s">
        <v>72</v>
      </c>
      <c r="AM40" s="189" t="s">
        <v>89</v>
      </c>
      <c r="AS40" s="199" t="e">
        <f>IF(#REF!="základná",G40,0)</f>
        <v>#REF!</v>
      </c>
      <c r="AT40" s="199" t="e">
        <f>IF(#REF!="znížená",G40,0)</f>
        <v>#REF!</v>
      </c>
      <c r="AU40" s="199" t="e">
        <f>IF(#REF!="zákl. prenesená",G40,0)</f>
        <v>#REF!</v>
      </c>
      <c r="AV40" s="199" t="e">
        <f>IF(#REF!="zníž. prenesená",G40,0)</f>
        <v>#REF!</v>
      </c>
      <c r="AW40" s="199" t="e">
        <f>IF(#REF!="nulová",G40,0)</f>
        <v>#REF!</v>
      </c>
      <c r="AX40" s="189" t="s">
        <v>90</v>
      </c>
      <c r="AY40" s="199">
        <f>ROUND(F40*E40,2)</f>
        <v>0</v>
      </c>
      <c r="AZ40" s="189" t="s">
        <v>88</v>
      </c>
      <c r="BA40" s="198" t="s">
        <v>163</v>
      </c>
    </row>
    <row r="41" spans="1:53" s="188" customFormat="1" ht="12.75">
      <c r="A41" s="200">
        <v>34</v>
      </c>
      <c r="B41" s="201" t="s">
        <v>87</v>
      </c>
      <c r="C41" s="202" t="s">
        <v>164</v>
      </c>
      <c r="D41" s="203" t="s">
        <v>142</v>
      </c>
      <c r="E41" s="204">
        <v>5</v>
      </c>
      <c r="F41" s="75"/>
      <c r="G41" s="205">
        <f t="shared" si="1"/>
        <v>0</v>
      </c>
      <c r="H41" s="135" t="str">
        <f t="shared" si="2"/>
        <v>zadajte jednotkovú cenu</v>
      </c>
      <c r="I41" s="150">
        <f t="shared" si="0"/>
        <v>1</v>
      </c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AF41" s="198" t="s">
        <v>88</v>
      </c>
      <c r="AH41" s="198" t="s">
        <v>87</v>
      </c>
      <c r="AI41" s="198" t="s">
        <v>72</v>
      </c>
      <c r="AM41" s="189" t="s">
        <v>89</v>
      </c>
      <c r="AS41" s="199" t="e">
        <f>IF(#REF!="základná",G41,0)</f>
        <v>#REF!</v>
      </c>
      <c r="AT41" s="199" t="e">
        <f>IF(#REF!="znížená",G41,0)</f>
        <v>#REF!</v>
      </c>
      <c r="AU41" s="199" t="e">
        <f>IF(#REF!="zákl. prenesená",G41,0)</f>
        <v>#REF!</v>
      </c>
      <c r="AV41" s="199" t="e">
        <f>IF(#REF!="zníž. prenesená",G41,0)</f>
        <v>#REF!</v>
      </c>
      <c r="AW41" s="199" t="e">
        <f>IF(#REF!="nulová",G41,0)</f>
        <v>#REF!</v>
      </c>
      <c r="AX41" s="189" t="s">
        <v>90</v>
      </c>
      <c r="AY41" s="199">
        <f>ROUND(F41*E41,2)</f>
        <v>0</v>
      </c>
      <c r="AZ41" s="189" t="s">
        <v>88</v>
      </c>
      <c r="BA41" s="198" t="s">
        <v>165</v>
      </c>
    </row>
    <row r="42" spans="1:53" s="188" customFormat="1" ht="12.75">
      <c r="A42" s="200">
        <v>35</v>
      </c>
      <c r="B42" s="206" t="s">
        <v>138</v>
      </c>
      <c r="C42" s="207" t="s">
        <v>166</v>
      </c>
      <c r="D42" s="208" t="s">
        <v>142</v>
      </c>
      <c r="E42" s="209">
        <v>3</v>
      </c>
      <c r="F42" s="76"/>
      <c r="G42" s="210">
        <f t="shared" si="1"/>
        <v>0</v>
      </c>
      <c r="H42" s="135" t="str">
        <f t="shared" si="2"/>
        <v>zadajte jednotkovú cenu</v>
      </c>
      <c r="I42" s="150">
        <f t="shared" si="0"/>
        <v>1</v>
      </c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AF42" s="198" t="s">
        <v>92</v>
      </c>
      <c r="AH42" s="198" t="s">
        <v>138</v>
      </c>
      <c r="AI42" s="198" t="s">
        <v>72</v>
      </c>
      <c r="AM42" s="189" t="s">
        <v>89</v>
      </c>
      <c r="AS42" s="199" t="e">
        <f>IF(#REF!="základná",G42,0)</f>
        <v>#REF!</v>
      </c>
      <c r="AT42" s="199" t="e">
        <f>IF(#REF!="znížená",G42,0)</f>
        <v>#REF!</v>
      </c>
      <c r="AU42" s="199" t="e">
        <f>IF(#REF!="zákl. prenesená",G42,0)</f>
        <v>#REF!</v>
      </c>
      <c r="AV42" s="199" t="e">
        <f>IF(#REF!="zníž. prenesená",G42,0)</f>
        <v>#REF!</v>
      </c>
      <c r="AW42" s="199" t="e">
        <f>IF(#REF!="nulová",G42,0)</f>
        <v>#REF!</v>
      </c>
      <c r="AX42" s="189" t="s">
        <v>90</v>
      </c>
      <c r="AY42" s="199">
        <f>ROUND(F42*E42,2)</f>
        <v>0</v>
      </c>
      <c r="AZ42" s="189" t="s">
        <v>88</v>
      </c>
      <c r="BA42" s="198" t="s">
        <v>167</v>
      </c>
    </row>
    <row r="43" spans="1:53" s="188" customFormat="1" ht="36">
      <c r="A43" s="200">
        <v>36</v>
      </c>
      <c r="B43" s="206" t="s">
        <v>138</v>
      </c>
      <c r="C43" s="207" t="s">
        <v>168</v>
      </c>
      <c r="D43" s="208" t="s">
        <v>142</v>
      </c>
      <c r="E43" s="209">
        <v>1</v>
      </c>
      <c r="F43" s="76"/>
      <c r="G43" s="210">
        <f t="shared" si="1"/>
        <v>0</v>
      </c>
      <c r="H43" s="135" t="str">
        <f t="shared" si="2"/>
        <v>zadajte jednotkovú cenu</v>
      </c>
      <c r="I43" s="150">
        <f t="shared" si="0"/>
        <v>1</v>
      </c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AF43" s="198" t="s">
        <v>92</v>
      </c>
      <c r="AH43" s="198" t="s">
        <v>138</v>
      </c>
      <c r="AI43" s="198" t="s">
        <v>72</v>
      </c>
      <c r="AM43" s="189" t="s">
        <v>89</v>
      </c>
      <c r="AS43" s="199" t="e">
        <f>IF(#REF!="základná",G43,0)</f>
        <v>#REF!</v>
      </c>
      <c r="AT43" s="199" t="e">
        <f>IF(#REF!="znížená",G43,0)</f>
        <v>#REF!</v>
      </c>
      <c r="AU43" s="199" t="e">
        <f>IF(#REF!="zákl. prenesená",G43,0)</f>
        <v>#REF!</v>
      </c>
      <c r="AV43" s="199" t="e">
        <f>IF(#REF!="zníž. prenesená",G43,0)</f>
        <v>#REF!</v>
      </c>
      <c r="AW43" s="199" t="e">
        <f>IF(#REF!="nulová",G43,0)</f>
        <v>#REF!</v>
      </c>
      <c r="AX43" s="189" t="s">
        <v>90</v>
      </c>
      <c r="AY43" s="199">
        <f>ROUND(F43*E43,2)</f>
        <v>0</v>
      </c>
      <c r="AZ43" s="189" t="s">
        <v>88</v>
      </c>
      <c r="BA43" s="198" t="s">
        <v>169</v>
      </c>
    </row>
    <row r="44" spans="1:53" s="188" customFormat="1" ht="36">
      <c r="A44" s="200">
        <v>37</v>
      </c>
      <c r="B44" s="206" t="s">
        <v>138</v>
      </c>
      <c r="C44" s="207" t="s">
        <v>170</v>
      </c>
      <c r="D44" s="208" t="s">
        <v>142</v>
      </c>
      <c r="E44" s="209">
        <v>1</v>
      </c>
      <c r="F44" s="76"/>
      <c r="G44" s="210">
        <f t="shared" si="1"/>
        <v>0</v>
      </c>
      <c r="H44" s="135" t="str">
        <f t="shared" si="2"/>
        <v>zadajte jednotkovú cenu</v>
      </c>
      <c r="I44" s="150">
        <f t="shared" si="0"/>
        <v>1</v>
      </c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AF44" s="198" t="s">
        <v>92</v>
      </c>
      <c r="AH44" s="198" t="s">
        <v>138</v>
      </c>
      <c r="AI44" s="198" t="s">
        <v>72</v>
      </c>
      <c r="AM44" s="189" t="s">
        <v>89</v>
      </c>
      <c r="AS44" s="199" t="e">
        <f>IF(#REF!="základná",G44,0)</f>
        <v>#REF!</v>
      </c>
      <c r="AT44" s="199" t="e">
        <f>IF(#REF!="znížená",G44,0)</f>
        <v>#REF!</v>
      </c>
      <c r="AU44" s="199" t="e">
        <f>IF(#REF!="zákl. prenesená",G44,0)</f>
        <v>#REF!</v>
      </c>
      <c r="AV44" s="199" t="e">
        <f>IF(#REF!="zníž. prenesená",G44,0)</f>
        <v>#REF!</v>
      </c>
      <c r="AW44" s="199" t="e">
        <f>IF(#REF!="nulová",G44,0)</f>
        <v>#REF!</v>
      </c>
      <c r="AX44" s="189" t="s">
        <v>90</v>
      </c>
      <c r="AY44" s="199">
        <f>ROUND(F44*E44,2)</f>
        <v>0</v>
      </c>
      <c r="AZ44" s="189" t="s">
        <v>88</v>
      </c>
      <c r="BA44" s="198" t="s">
        <v>171</v>
      </c>
    </row>
    <row r="45" spans="1:53" s="188" customFormat="1" ht="12.75">
      <c r="A45" s="200">
        <v>38</v>
      </c>
      <c r="B45" s="201" t="s">
        <v>87</v>
      </c>
      <c r="C45" s="202" t="s">
        <v>172</v>
      </c>
      <c r="D45" s="203" t="s">
        <v>142</v>
      </c>
      <c r="E45" s="204">
        <v>3</v>
      </c>
      <c r="F45" s="75"/>
      <c r="G45" s="205">
        <f t="shared" si="1"/>
        <v>0</v>
      </c>
      <c r="H45" s="135" t="str">
        <f t="shared" si="2"/>
        <v>zadajte jednotkovú cenu</v>
      </c>
      <c r="I45" s="150">
        <f t="shared" si="0"/>
        <v>1</v>
      </c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AF45" s="198" t="s">
        <v>88</v>
      </c>
      <c r="AH45" s="198" t="s">
        <v>87</v>
      </c>
      <c r="AI45" s="198" t="s">
        <v>72</v>
      </c>
      <c r="AM45" s="189" t="s">
        <v>89</v>
      </c>
      <c r="AS45" s="199" t="e">
        <f>IF(#REF!="základná",G45,0)</f>
        <v>#REF!</v>
      </c>
      <c r="AT45" s="199" t="e">
        <f>IF(#REF!="znížená",G45,0)</f>
        <v>#REF!</v>
      </c>
      <c r="AU45" s="199" t="e">
        <f>IF(#REF!="zákl. prenesená",G45,0)</f>
        <v>#REF!</v>
      </c>
      <c r="AV45" s="199" t="e">
        <f>IF(#REF!="zníž. prenesená",G45,0)</f>
        <v>#REF!</v>
      </c>
      <c r="AW45" s="199" t="e">
        <f>IF(#REF!="nulová",G45,0)</f>
        <v>#REF!</v>
      </c>
      <c r="AX45" s="189" t="s">
        <v>90</v>
      </c>
      <c r="AY45" s="199">
        <f>ROUND(F45*E45,2)</f>
        <v>0</v>
      </c>
      <c r="AZ45" s="189" t="s">
        <v>88</v>
      </c>
      <c r="BA45" s="198" t="s">
        <v>173</v>
      </c>
    </row>
    <row r="46" spans="1:53" s="188" customFormat="1" ht="36">
      <c r="A46" s="200">
        <v>39</v>
      </c>
      <c r="B46" s="206" t="s">
        <v>138</v>
      </c>
      <c r="C46" s="207" t="s">
        <v>174</v>
      </c>
      <c r="D46" s="208" t="s">
        <v>142</v>
      </c>
      <c r="E46" s="209">
        <v>3</v>
      </c>
      <c r="F46" s="76"/>
      <c r="G46" s="210">
        <f t="shared" si="1"/>
        <v>0</v>
      </c>
      <c r="H46" s="135" t="str">
        <f t="shared" si="2"/>
        <v>zadajte jednotkovú cenu</v>
      </c>
      <c r="I46" s="150">
        <f t="shared" si="0"/>
        <v>1</v>
      </c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AF46" s="198" t="s">
        <v>92</v>
      </c>
      <c r="AH46" s="198" t="s">
        <v>138</v>
      </c>
      <c r="AI46" s="198" t="s">
        <v>72</v>
      </c>
      <c r="AM46" s="189" t="s">
        <v>89</v>
      </c>
      <c r="AS46" s="199" t="e">
        <f>IF(#REF!="základná",G46,0)</f>
        <v>#REF!</v>
      </c>
      <c r="AT46" s="199" t="e">
        <f>IF(#REF!="znížená",G46,0)</f>
        <v>#REF!</v>
      </c>
      <c r="AU46" s="199" t="e">
        <f>IF(#REF!="zákl. prenesená",G46,0)</f>
        <v>#REF!</v>
      </c>
      <c r="AV46" s="199" t="e">
        <f>IF(#REF!="zníž. prenesená",G46,0)</f>
        <v>#REF!</v>
      </c>
      <c r="AW46" s="199" t="e">
        <f>IF(#REF!="nulová",G46,0)</f>
        <v>#REF!</v>
      </c>
      <c r="AX46" s="189" t="s">
        <v>90</v>
      </c>
      <c r="AY46" s="199">
        <f>ROUND(F46*E46,2)</f>
        <v>0</v>
      </c>
      <c r="AZ46" s="189" t="s">
        <v>88</v>
      </c>
      <c r="BA46" s="198" t="s">
        <v>175</v>
      </c>
    </row>
    <row r="47" spans="1:53" s="188" customFormat="1" ht="12.75">
      <c r="A47" s="200">
        <v>40</v>
      </c>
      <c r="B47" s="201" t="s">
        <v>87</v>
      </c>
      <c r="C47" s="202" t="s">
        <v>176</v>
      </c>
      <c r="D47" s="203" t="s">
        <v>142</v>
      </c>
      <c r="E47" s="204">
        <v>4</v>
      </c>
      <c r="F47" s="75"/>
      <c r="G47" s="205">
        <f t="shared" si="1"/>
        <v>0</v>
      </c>
      <c r="H47" s="135" t="str">
        <f t="shared" si="2"/>
        <v>zadajte jednotkovú cenu</v>
      </c>
      <c r="I47" s="150">
        <f t="shared" si="0"/>
        <v>1</v>
      </c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AF47" s="198" t="s">
        <v>88</v>
      </c>
      <c r="AH47" s="198" t="s">
        <v>87</v>
      </c>
      <c r="AI47" s="198" t="s">
        <v>72</v>
      </c>
      <c r="AM47" s="189" t="s">
        <v>89</v>
      </c>
      <c r="AS47" s="199" t="e">
        <f>IF(#REF!="základná",G47,0)</f>
        <v>#REF!</v>
      </c>
      <c r="AT47" s="199" t="e">
        <f>IF(#REF!="znížená",G47,0)</f>
        <v>#REF!</v>
      </c>
      <c r="AU47" s="199" t="e">
        <f>IF(#REF!="zákl. prenesená",G47,0)</f>
        <v>#REF!</v>
      </c>
      <c r="AV47" s="199" t="e">
        <f>IF(#REF!="zníž. prenesená",G47,0)</f>
        <v>#REF!</v>
      </c>
      <c r="AW47" s="199" t="e">
        <f>IF(#REF!="nulová",G47,0)</f>
        <v>#REF!</v>
      </c>
      <c r="AX47" s="189" t="s">
        <v>90</v>
      </c>
      <c r="AY47" s="199">
        <f>ROUND(F47*E47,2)</f>
        <v>0</v>
      </c>
      <c r="AZ47" s="189" t="s">
        <v>88</v>
      </c>
      <c r="BA47" s="198" t="s">
        <v>177</v>
      </c>
    </row>
    <row r="48" spans="1:53" s="188" customFormat="1" ht="36">
      <c r="A48" s="200">
        <v>41</v>
      </c>
      <c r="B48" s="206" t="s">
        <v>138</v>
      </c>
      <c r="C48" s="207" t="s">
        <v>178</v>
      </c>
      <c r="D48" s="208" t="s">
        <v>142</v>
      </c>
      <c r="E48" s="209">
        <v>1</v>
      </c>
      <c r="F48" s="76"/>
      <c r="G48" s="210">
        <f t="shared" si="1"/>
        <v>0</v>
      </c>
      <c r="H48" s="135" t="str">
        <f t="shared" si="2"/>
        <v>zadajte jednotkovú cenu</v>
      </c>
      <c r="I48" s="150">
        <f t="shared" si="0"/>
        <v>1</v>
      </c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AF48" s="198" t="s">
        <v>92</v>
      </c>
      <c r="AH48" s="198" t="s">
        <v>138</v>
      </c>
      <c r="AI48" s="198" t="s">
        <v>72</v>
      </c>
      <c r="AM48" s="189" t="s">
        <v>89</v>
      </c>
      <c r="AS48" s="199" t="e">
        <f>IF(#REF!="základná",G48,0)</f>
        <v>#REF!</v>
      </c>
      <c r="AT48" s="199" t="e">
        <f>IF(#REF!="znížená",G48,0)</f>
        <v>#REF!</v>
      </c>
      <c r="AU48" s="199" t="e">
        <f>IF(#REF!="zákl. prenesená",G48,0)</f>
        <v>#REF!</v>
      </c>
      <c r="AV48" s="199" t="e">
        <f>IF(#REF!="zníž. prenesená",G48,0)</f>
        <v>#REF!</v>
      </c>
      <c r="AW48" s="199" t="e">
        <f>IF(#REF!="nulová",G48,0)</f>
        <v>#REF!</v>
      </c>
      <c r="AX48" s="189" t="s">
        <v>90</v>
      </c>
      <c r="AY48" s="199">
        <f>ROUND(F48*E48,2)</f>
        <v>0</v>
      </c>
      <c r="AZ48" s="189" t="s">
        <v>88</v>
      </c>
      <c r="BA48" s="198" t="s">
        <v>179</v>
      </c>
    </row>
    <row r="49" spans="1:53" s="188" customFormat="1" ht="36">
      <c r="A49" s="200">
        <v>42</v>
      </c>
      <c r="B49" s="206" t="s">
        <v>138</v>
      </c>
      <c r="C49" s="207" t="s">
        <v>180</v>
      </c>
      <c r="D49" s="208" t="s">
        <v>142</v>
      </c>
      <c r="E49" s="209">
        <v>2</v>
      </c>
      <c r="F49" s="76"/>
      <c r="G49" s="210">
        <f t="shared" si="1"/>
        <v>0</v>
      </c>
      <c r="H49" s="135" t="str">
        <f t="shared" si="2"/>
        <v>zadajte jednotkovú cenu</v>
      </c>
      <c r="I49" s="150">
        <f t="shared" si="0"/>
        <v>1</v>
      </c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AF49" s="198" t="s">
        <v>92</v>
      </c>
      <c r="AH49" s="198" t="s">
        <v>138</v>
      </c>
      <c r="AI49" s="198" t="s">
        <v>72</v>
      </c>
      <c r="AM49" s="189" t="s">
        <v>89</v>
      </c>
      <c r="AS49" s="199" t="e">
        <f>IF(#REF!="základná",G49,0)</f>
        <v>#REF!</v>
      </c>
      <c r="AT49" s="199" t="e">
        <f>IF(#REF!="znížená",G49,0)</f>
        <v>#REF!</v>
      </c>
      <c r="AU49" s="199" t="e">
        <f>IF(#REF!="zákl. prenesená",G49,0)</f>
        <v>#REF!</v>
      </c>
      <c r="AV49" s="199" t="e">
        <f>IF(#REF!="zníž. prenesená",G49,0)</f>
        <v>#REF!</v>
      </c>
      <c r="AW49" s="199" t="e">
        <f>IF(#REF!="nulová",G49,0)</f>
        <v>#REF!</v>
      </c>
      <c r="AX49" s="189" t="s">
        <v>90</v>
      </c>
      <c r="AY49" s="199">
        <f>ROUND(F49*E49,2)</f>
        <v>0</v>
      </c>
      <c r="AZ49" s="189" t="s">
        <v>88</v>
      </c>
      <c r="BA49" s="198" t="s">
        <v>181</v>
      </c>
    </row>
    <row r="50" spans="1:53" s="188" customFormat="1" ht="36">
      <c r="A50" s="200">
        <v>43</v>
      </c>
      <c r="B50" s="206" t="s">
        <v>138</v>
      </c>
      <c r="C50" s="207" t="s">
        <v>182</v>
      </c>
      <c r="D50" s="208" t="s">
        <v>142</v>
      </c>
      <c r="E50" s="209">
        <v>1</v>
      </c>
      <c r="F50" s="76"/>
      <c r="G50" s="210">
        <f t="shared" si="1"/>
        <v>0</v>
      </c>
      <c r="H50" s="135" t="str">
        <f t="shared" si="2"/>
        <v>zadajte jednotkovú cenu</v>
      </c>
      <c r="I50" s="150">
        <f t="shared" si="0"/>
        <v>1</v>
      </c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AF50" s="198" t="s">
        <v>92</v>
      </c>
      <c r="AH50" s="198" t="s">
        <v>138</v>
      </c>
      <c r="AI50" s="198" t="s">
        <v>72</v>
      </c>
      <c r="AM50" s="189" t="s">
        <v>89</v>
      </c>
      <c r="AS50" s="199" t="e">
        <f>IF(#REF!="základná",G50,0)</f>
        <v>#REF!</v>
      </c>
      <c r="AT50" s="199" t="e">
        <f>IF(#REF!="znížená",G50,0)</f>
        <v>#REF!</v>
      </c>
      <c r="AU50" s="199" t="e">
        <f>IF(#REF!="zákl. prenesená",G50,0)</f>
        <v>#REF!</v>
      </c>
      <c r="AV50" s="199" t="e">
        <f>IF(#REF!="zníž. prenesená",G50,0)</f>
        <v>#REF!</v>
      </c>
      <c r="AW50" s="199" t="e">
        <f>IF(#REF!="nulová",G50,0)</f>
        <v>#REF!</v>
      </c>
      <c r="AX50" s="189" t="s">
        <v>90</v>
      </c>
      <c r="AY50" s="199">
        <f>ROUND(F50*E50,2)</f>
        <v>0</v>
      </c>
      <c r="AZ50" s="189" t="s">
        <v>88</v>
      </c>
      <c r="BA50" s="198" t="s">
        <v>183</v>
      </c>
    </row>
    <row r="51" spans="1:53" s="188" customFormat="1" ht="24">
      <c r="A51" s="200">
        <v>44</v>
      </c>
      <c r="B51" s="201" t="s">
        <v>87</v>
      </c>
      <c r="C51" s="202" t="s">
        <v>184</v>
      </c>
      <c r="D51" s="203" t="s">
        <v>113</v>
      </c>
      <c r="E51" s="204">
        <v>2.5</v>
      </c>
      <c r="F51" s="75"/>
      <c r="G51" s="205">
        <f t="shared" si="1"/>
        <v>0</v>
      </c>
      <c r="H51" s="135" t="str">
        <f t="shared" si="2"/>
        <v>zadajte jednotkovú cenu</v>
      </c>
      <c r="I51" s="150">
        <f t="shared" si="0"/>
        <v>1</v>
      </c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AF51" s="198" t="s">
        <v>88</v>
      </c>
      <c r="AH51" s="198" t="s">
        <v>87</v>
      </c>
      <c r="AI51" s="198" t="s">
        <v>72</v>
      </c>
      <c r="AM51" s="189" t="s">
        <v>89</v>
      </c>
      <c r="AS51" s="199" t="e">
        <f>IF(#REF!="základná",G51,0)</f>
        <v>#REF!</v>
      </c>
      <c r="AT51" s="199" t="e">
        <f>IF(#REF!="znížená",G51,0)</f>
        <v>#REF!</v>
      </c>
      <c r="AU51" s="199" t="e">
        <f>IF(#REF!="zákl. prenesená",G51,0)</f>
        <v>#REF!</v>
      </c>
      <c r="AV51" s="199" t="e">
        <f>IF(#REF!="zníž. prenesená",G51,0)</f>
        <v>#REF!</v>
      </c>
      <c r="AW51" s="199" t="e">
        <f>IF(#REF!="nulová",G51,0)</f>
        <v>#REF!</v>
      </c>
      <c r="AX51" s="189" t="s">
        <v>90</v>
      </c>
      <c r="AY51" s="199">
        <f>ROUND(F51*E51,2)</f>
        <v>0</v>
      </c>
      <c r="AZ51" s="189" t="s">
        <v>88</v>
      </c>
      <c r="BA51" s="198" t="s">
        <v>185</v>
      </c>
    </row>
    <row r="52" spans="1:53" s="188" customFormat="1" ht="48">
      <c r="A52" s="200">
        <v>45</v>
      </c>
      <c r="B52" s="206" t="s">
        <v>138</v>
      </c>
      <c r="C52" s="207" t="s">
        <v>186</v>
      </c>
      <c r="D52" s="208" t="s">
        <v>113</v>
      </c>
      <c r="E52" s="209">
        <v>2.5</v>
      </c>
      <c r="F52" s="76"/>
      <c r="G52" s="210">
        <f t="shared" si="1"/>
        <v>0</v>
      </c>
      <c r="H52" s="135" t="str">
        <f t="shared" si="2"/>
        <v>zadajte jednotkovú cenu</v>
      </c>
      <c r="I52" s="150">
        <f t="shared" si="0"/>
        <v>1</v>
      </c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AF52" s="198" t="s">
        <v>92</v>
      </c>
      <c r="AH52" s="198" t="s">
        <v>138</v>
      </c>
      <c r="AI52" s="198" t="s">
        <v>72</v>
      </c>
      <c r="AM52" s="189" t="s">
        <v>89</v>
      </c>
      <c r="AS52" s="199" t="e">
        <f>IF(#REF!="základná",G52,0)</f>
        <v>#REF!</v>
      </c>
      <c r="AT52" s="199" t="e">
        <f>IF(#REF!="znížená",G52,0)</f>
        <v>#REF!</v>
      </c>
      <c r="AU52" s="199" t="e">
        <f>IF(#REF!="zákl. prenesená",G52,0)</f>
        <v>#REF!</v>
      </c>
      <c r="AV52" s="199" t="e">
        <f>IF(#REF!="zníž. prenesená",G52,0)</f>
        <v>#REF!</v>
      </c>
      <c r="AW52" s="199" t="e">
        <f>IF(#REF!="nulová",G52,0)</f>
        <v>#REF!</v>
      </c>
      <c r="AX52" s="189" t="s">
        <v>90</v>
      </c>
      <c r="AY52" s="199">
        <f>ROUND(F52*E52,2)</f>
        <v>0</v>
      </c>
      <c r="AZ52" s="189" t="s">
        <v>88</v>
      </c>
      <c r="BA52" s="198" t="s">
        <v>187</v>
      </c>
    </row>
    <row r="53" spans="1:53" s="188" customFormat="1" ht="24">
      <c r="A53" s="200">
        <v>46</v>
      </c>
      <c r="B53" s="201" t="s">
        <v>87</v>
      </c>
      <c r="C53" s="202" t="s">
        <v>188</v>
      </c>
      <c r="D53" s="203" t="s">
        <v>113</v>
      </c>
      <c r="E53" s="204">
        <v>367.52</v>
      </c>
      <c r="F53" s="75"/>
      <c r="G53" s="205">
        <f t="shared" si="1"/>
        <v>0</v>
      </c>
      <c r="H53" s="135" t="str">
        <f t="shared" si="2"/>
        <v>zadajte jednotkovú cenu</v>
      </c>
      <c r="I53" s="150">
        <f t="shared" si="0"/>
        <v>1</v>
      </c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AF53" s="198" t="s">
        <v>88</v>
      </c>
      <c r="AH53" s="198" t="s">
        <v>87</v>
      </c>
      <c r="AI53" s="198" t="s">
        <v>72</v>
      </c>
      <c r="AM53" s="189" t="s">
        <v>89</v>
      </c>
      <c r="AS53" s="199" t="e">
        <f>IF(#REF!="základná",G53,0)</f>
        <v>#REF!</v>
      </c>
      <c r="AT53" s="199" t="e">
        <f>IF(#REF!="znížená",G53,0)</f>
        <v>#REF!</v>
      </c>
      <c r="AU53" s="199" t="e">
        <f>IF(#REF!="zákl. prenesená",G53,0)</f>
        <v>#REF!</v>
      </c>
      <c r="AV53" s="199" t="e">
        <f>IF(#REF!="zníž. prenesená",G53,0)</f>
        <v>#REF!</v>
      </c>
      <c r="AW53" s="199" t="e">
        <f>IF(#REF!="nulová",G53,0)</f>
        <v>#REF!</v>
      </c>
      <c r="AX53" s="189" t="s">
        <v>90</v>
      </c>
      <c r="AY53" s="199">
        <f>ROUND(F53*E53,2)</f>
        <v>0</v>
      </c>
      <c r="AZ53" s="189" t="s">
        <v>88</v>
      </c>
      <c r="BA53" s="198" t="s">
        <v>189</v>
      </c>
    </row>
    <row r="54" spans="1:53" s="188" customFormat="1" ht="48">
      <c r="A54" s="200">
        <v>47</v>
      </c>
      <c r="B54" s="206" t="s">
        <v>138</v>
      </c>
      <c r="C54" s="207" t="s">
        <v>190</v>
      </c>
      <c r="D54" s="208" t="s">
        <v>113</v>
      </c>
      <c r="E54" s="209">
        <v>367.52</v>
      </c>
      <c r="F54" s="76"/>
      <c r="G54" s="210">
        <f t="shared" si="1"/>
        <v>0</v>
      </c>
      <c r="H54" s="135" t="str">
        <f t="shared" si="2"/>
        <v>zadajte jednotkovú cenu</v>
      </c>
      <c r="I54" s="150">
        <f t="shared" si="0"/>
        <v>1</v>
      </c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AF54" s="198" t="s">
        <v>92</v>
      </c>
      <c r="AH54" s="198" t="s">
        <v>138</v>
      </c>
      <c r="AI54" s="198" t="s">
        <v>72</v>
      </c>
      <c r="AM54" s="189" t="s">
        <v>89</v>
      </c>
      <c r="AS54" s="199" t="e">
        <f>IF(#REF!="základná",G54,0)</f>
        <v>#REF!</v>
      </c>
      <c r="AT54" s="199" t="e">
        <f>IF(#REF!="znížená",G54,0)</f>
        <v>#REF!</v>
      </c>
      <c r="AU54" s="199" t="e">
        <f>IF(#REF!="zákl. prenesená",G54,0)</f>
        <v>#REF!</v>
      </c>
      <c r="AV54" s="199" t="e">
        <f>IF(#REF!="zníž. prenesená",G54,0)</f>
        <v>#REF!</v>
      </c>
      <c r="AW54" s="199" t="e">
        <f>IF(#REF!="nulová",G54,0)</f>
        <v>#REF!</v>
      </c>
      <c r="AX54" s="189" t="s">
        <v>90</v>
      </c>
      <c r="AY54" s="199">
        <f>ROUND(F54*E54,2)</f>
        <v>0</v>
      </c>
      <c r="AZ54" s="189" t="s">
        <v>88</v>
      </c>
      <c r="BA54" s="198" t="s">
        <v>191</v>
      </c>
    </row>
    <row r="55" spans="1:53" s="188" customFormat="1" ht="24">
      <c r="A55" s="200">
        <v>48</v>
      </c>
      <c r="B55" s="201" t="s">
        <v>87</v>
      </c>
      <c r="C55" s="202" t="s">
        <v>192</v>
      </c>
      <c r="D55" s="203" t="s">
        <v>142</v>
      </c>
      <c r="E55" s="204">
        <v>16</v>
      </c>
      <c r="F55" s="75"/>
      <c r="G55" s="205">
        <f t="shared" si="1"/>
        <v>0</v>
      </c>
      <c r="H55" s="135" t="str">
        <f t="shared" si="2"/>
        <v>zadajte jednotkovú cenu</v>
      </c>
      <c r="I55" s="150">
        <f t="shared" si="0"/>
        <v>1</v>
      </c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AF55" s="198" t="s">
        <v>88</v>
      </c>
      <c r="AH55" s="198" t="s">
        <v>87</v>
      </c>
      <c r="AI55" s="198" t="s">
        <v>72</v>
      </c>
      <c r="AM55" s="189" t="s">
        <v>89</v>
      </c>
      <c r="AS55" s="199" t="e">
        <f>IF(#REF!="základná",G55,0)</f>
        <v>#REF!</v>
      </c>
      <c r="AT55" s="199" t="e">
        <f>IF(#REF!="znížená",G55,0)</f>
        <v>#REF!</v>
      </c>
      <c r="AU55" s="199" t="e">
        <f>IF(#REF!="zákl. prenesená",G55,0)</f>
        <v>#REF!</v>
      </c>
      <c r="AV55" s="199" t="e">
        <f>IF(#REF!="zníž. prenesená",G55,0)</f>
        <v>#REF!</v>
      </c>
      <c r="AW55" s="199" t="e">
        <f>IF(#REF!="nulová",G55,0)</f>
        <v>#REF!</v>
      </c>
      <c r="AX55" s="189" t="s">
        <v>90</v>
      </c>
      <c r="AY55" s="199">
        <f>ROUND(F55*E55,2)</f>
        <v>0</v>
      </c>
      <c r="AZ55" s="189" t="s">
        <v>88</v>
      </c>
      <c r="BA55" s="198" t="s">
        <v>193</v>
      </c>
    </row>
    <row r="56" spans="1:53" s="188" customFormat="1" ht="48">
      <c r="A56" s="200">
        <v>49</v>
      </c>
      <c r="B56" s="206" t="s">
        <v>138</v>
      </c>
      <c r="C56" s="207" t="s">
        <v>194</v>
      </c>
      <c r="D56" s="208" t="s">
        <v>142</v>
      </c>
      <c r="E56" s="209">
        <v>16</v>
      </c>
      <c r="F56" s="76"/>
      <c r="G56" s="210">
        <f t="shared" si="1"/>
        <v>0</v>
      </c>
      <c r="H56" s="135" t="str">
        <f t="shared" si="2"/>
        <v>zadajte jednotkovú cenu</v>
      </c>
      <c r="I56" s="150">
        <f t="shared" si="0"/>
        <v>1</v>
      </c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AF56" s="198" t="s">
        <v>92</v>
      </c>
      <c r="AH56" s="198" t="s">
        <v>138</v>
      </c>
      <c r="AI56" s="198" t="s">
        <v>72</v>
      </c>
      <c r="AM56" s="189" t="s">
        <v>89</v>
      </c>
      <c r="AS56" s="199" t="e">
        <f>IF(#REF!="základná",G56,0)</f>
        <v>#REF!</v>
      </c>
      <c r="AT56" s="199" t="e">
        <f>IF(#REF!="znížená",G56,0)</f>
        <v>#REF!</v>
      </c>
      <c r="AU56" s="199" t="e">
        <f>IF(#REF!="zákl. prenesená",G56,0)</f>
        <v>#REF!</v>
      </c>
      <c r="AV56" s="199" t="e">
        <f>IF(#REF!="zníž. prenesená",G56,0)</f>
        <v>#REF!</v>
      </c>
      <c r="AW56" s="199" t="e">
        <f>IF(#REF!="nulová",G56,0)</f>
        <v>#REF!</v>
      </c>
      <c r="AX56" s="189" t="s">
        <v>90</v>
      </c>
      <c r="AY56" s="199">
        <f>ROUND(F56*E56,2)</f>
        <v>0</v>
      </c>
      <c r="AZ56" s="189" t="s">
        <v>88</v>
      </c>
      <c r="BA56" s="198" t="s">
        <v>195</v>
      </c>
    </row>
    <row r="57" spans="1:53" s="188" customFormat="1" ht="24">
      <c r="A57" s="200">
        <v>50</v>
      </c>
      <c r="B57" s="201" t="s">
        <v>87</v>
      </c>
      <c r="C57" s="202" t="s">
        <v>196</v>
      </c>
      <c r="D57" s="203" t="s">
        <v>142</v>
      </c>
      <c r="E57" s="204">
        <v>2</v>
      </c>
      <c r="F57" s="75"/>
      <c r="G57" s="205">
        <f t="shared" si="1"/>
        <v>0</v>
      </c>
      <c r="H57" s="135" t="str">
        <f t="shared" si="2"/>
        <v>zadajte jednotkovú cenu</v>
      </c>
      <c r="I57" s="150">
        <f t="shared" si="0"/>
        <v>1</v>
      </c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AF57" s="198" t="s">
        <v>88</v>
      </c>
      <c r="AH57" s="198" t="s">
        <v>87</v>
      </c>
      <c r="AI57" s="198" t="s">
        <v>72</v>
      </c>
      <c r="AM57" s="189" t="s">
        <v>89</v>
      </c>
      <c r="AS57" s="199" t="e">
        <f>IF(#REF!="základná",G57,0)</f>
        <v>#REF!</v>
      </c>
      <c r="AT57" s="199" t="e">
        <f>IF(#REF!="znížená",G57,0)</f>
        <v>#REF!</v>
      </c>
      <c r="AU57" s="199" t="e">
        <f>IF(#REF!="zákl. prenesená",G57,0)</f>
        <v>#REF!</v>
      </c>
      <c r="AV57" s="199" t="e">
        <f>IF(#REF!="zníž. prenesená",G57,0)</f>
        <v>#REF!</v>
      </c>
      <c r="AW57" s="199" t="e">
        <f>IF(#REF!="nulová",G57,0)</f>
        <v>#REF!</v>
      </c>
      <c r="AX57" s="189" t="s">
        <v>90</v>
      </c>
      <c r="AY57" s="199">
        <f>ROUND(F57*E57,2)</f>
        <v>0</v>
      </c>
      <c r="AZ57" s="189" t="s">
        <v>88</v>
      </c>
      <c r="BA57" s="198" t="s">
        <v>197</v>
      </c>
    </row>
    <row r="58" spans="1:53" s="188" customFormat="1" ht="24">
      <c r="A58" s="200">
        <v>51</v>
      </c>
      <c r="B58" s="201" t="s">
        <v>87</v>
      </c>
      <c r="C58" s="202" t="s">
        <v>198</v>
      </c>
      <c r="D58" s="203" t="s">
        <v>142</v>
      </c>
      <c r="E58" s="204">
        <v>3</v>
      </c>
      <c r="F58" s="75"/>
      <c r="G58" s="205">
        <f t="shared" si="1"/>
        <v>0</v>
      </c>
      <c r="H58" s="135" t="str">
        <f t="shared" si="2"/>
        <v>zadajte jednotkovú cenu</v>
      </c>
      <c r="I58" s="150">
        <f t="shared" si="0"/>
        <v>1</v>
      </c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AF58" s="198" t="s">
        <v>88</v>
      </c>
      <c r="AH58" s="198" t="s">
        <v>87</v>
      </c>
      <c r="AI58" s="198" t="s">
        <v>72</v>
      </c>
      <c r="AM58" s="189" t="s">
        <v>89</v>
      </c>
      <c r="AS58" s="199" t="e">
        <f>IF(#REF!="základná",G58,0)</f>
        <v>#REF!</v>
      </c>
      <c r="AT58" s="199" t="e">
        <f>IF(#REF!="znížená",G58,0)</f>
        <v>#REF!</v>
      </c>
      <c r="AU58" s="199" t="e">
        <f>IF(#REF!="zákl. prenesená",G58,0)</f>
        <v>#REF!</v>
      </c>
      <c r="AV58" s="199" t="e">
        <f>IF(#REF!="zníž. prenesená",G58,0)</f>
        <v>#REF!</v>
      </c>
      <c r="AW58" s="199" t="e">
        <f>IF(#REF!="nulová",G58,0)</f>
        <v>#REF!</v>
      </c>
      <c r="AX58" s="189" t="s">
        <v>90</v>
      </c>
      <c r="AY58" s="199">
        <f>ROUND(F58*E58,2)</f>
        <v>0</v>
      </c>
      <c r="AZ58" s="189" t="s">
        <v>88</v>
      </c>
      <c r="BA58" s="198" t="s">
        <v>199</v>
      </c>
    </row>
    <row r="59" spans="1:53" s="188" customFormat="1" ht="12.75">
      <c r="A59" s="200">
        <v>52</v>
      </c>
      <c r="B59" s="206" t="s">
        <v>138</v>
      </c>
      <c r="C59" s="207" t="s">
        <v>200</v>
      </c>
      <c r="D59" s="208" t="s">
        <v>142</v>
      </c>
      <c r="E59" s="209">
        <v>3</v>
      </c>
      <c r="F59" s="76"/>
      <c r="G59" s="210">
        <f t="shared" si="1"/>
        <v>0</v>
      </c>
      <c r="H59" s="135" t="str">
        <f t="shared" si="2"/>
        <v>zadajte jednotkovú cenu</v>
      </c>
      <c r="I59" s="150">
        <f t="shared" si="0"/>
        <v>1</v>
      </c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AF59" s="198" t="s">
        <v>92</v>
      </c>
      <c r="AH59" s="198" t="s">
        <v>138</v>
      </c>
      <c r="AI59" s="198" t="s">
        <v>72</v>
      </c>
      <c r="AM59" s="189" t="s">
        <v>89</v>
      </c>
      <c r="AS59" s="199" t="e">
        <f>IF(#REF!="základná",G59,0)</f>
        <v>#REF!</v>
      </c>
      <c r="AT59" s="199" t="e">
        <f>IF(#REF!="znížená",G59,0)</f>
        <v>#REF!</v>
      </c>
      <c r="AU59" s="199" t="e">
        <f>IF(#REF!="zákl. prenesená",G59,0)</f>
        <v>#REF!</v>
      </c>
      <c r="AV59" s="199" t="e">
        <f>IF(#REF!="zníž. prenesená",G59,0)</f>
        <v>#REF!</v>
      </c>
      <c r="AW59" s="199" t="e">
        <f>IF(#REF!="nulová",G59,0)</f>
        <v>#REF!</v>
      </c>
      <c r="AX59" s="189" t="s">
        <v>90</v>
      </c>
      <c r="AY59" s="199">
        <f>ROUND(F59*E59,2)</f>
        <v>0</v>
      </c>
      <c r="AZ59" s="189" t="s">
        <v>88</v>
      </c>
      <c r="BA59" s="198" t="s">
        <v>201</v>
      </c>
    </row>
    <row r="60" spans="1:53" s="188" customFormat="1" ht="12.75">
      <c r="A60" s="200">
        <v>53</v>
      </c>
      <c r="B60" s="206" t="s">
        <v>138</v>
      </c>
      <c r="C60" s="207" t="s">
        <v>202</v>
      </c>
      <c r="D60" s="208" t="s">
        <v>142</v>
      </c>
      <c r="E60" s="209">
        <v>3</v>
      </c>
      <c r="F60" s="76"/>
      <c r="G60" s="210">
        <f t="shared" si="1"/>
        <v>0</v>
      </c>
      <c r="H60" s="135" t="str">
        <f t="shared" si="2"/>
        <v>zadajte jednotkovú cenu</v>
      </c>
      <c r="I60" s="150">
        <f t="shared" si="0"/>
        <v>1</v>
      </c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AF60" s="198" t="s">
        <v>92</v>
      </c>
      <c r="AH60" s="198" t="s">
        <v>138</v>
      </c>
      <c r="AI60" s="198" t="s">
        <v>72</v>
      </c>
      <c r="AM60" s="189" t="s">
        <v>89</v>
      </c>
      <c r="AS60" s="199" t="e">
        <f>IF(#REF!="základná",G60,0)</f>
        <v>#REF!</v>
      </c>
      <c r="AT60" s="199" t="e">
        <f>IF(#REF!="znížená",G60,0)</f>
        <v>#REF!</v>
      </c>
      <c r="AU60" s="199" t="e">
        <f>IF(#REF!="zákl. prenesená",G60,0)</f>
        <v>#REF!</v>
      </c>
      <c r="AV60" s="199" t="e">
        <f>IF(#REF!="zníž. prenesená",G60,0)</f>
        <v>#REF!</v>
      </c>
      <c r="AW60" s="199" t="e">
        <f>IF(#REF!="nulová",G60,0)</f>
        <v>#REF!</v>
      </c>
      <c r="AX60" s="189" t="s">
        <v>90</v>
      </c>
      <c r="AY60" s="199">
        <f>ROUND(F60*E60,2)</f>
        <v>0</v>
      </c>
      <c r="AZ60" s="189" t="s">
        <v>88</v>
      </c>
      <c r="BA60" s="198" t="s">
        <v>203</v>
      </c>
    </row>
    <row r="61" spans="1:53" s="188" customFormat="1" ht="24">
      <c r="A61" s="200">
        <v>54</v>
      </c>
      <c r="B61" s="201" t="s">
        <v>87</v>
      </c>
      <c r="C61" s="202" t="s">
        <v>204</v>
      </c>
      <c r="D61" s="203" t="s">
        <v>142</v>
      </c>
      <c r="E61" s="204">
        <v>1</v>
      </c>
      <c r="F61" s="75"/>
      <c r="G61" s="205">
        <f t="shared" si="1"/>
        <v>0</v>
      </c>
      <c r="H61" s="135" t="str">
        <f t="shared" si="2"/>
        <v>zadajte jednotkovú cenu</v>
      </c>
      <c r="I61" s="150">
        <f t="shared" si="0"/>
        <v>1</v>
      </c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AF61" s="198" t="s">
        <v>88</v>
      </c>
      <c r="AH61" s="198" t="s">
        <v>87</v>
      </c>
      <c r="AI61" s="198" t="s">
        <v>72</v>
      </c>
      <c r="AM61" s="189" t="s">
        <v>89</v>
      </c>
      <c r="AS61" s="199" t="e">
        <f>IF(#REF!="základná",G61,0)</f>
        <v>#REF!</v>
      </c>
      <c r="AT61" s="199" t="e">
        <f>IF(#REF!="znížená",G61,0)</f>
        <v>#REF!</v>
      </c>
      <c r="AU61" s="199" t="e">
        <f>IF(#REF!="zákl. prenesená",G61,0)</f>
        <v>#REF!</v>
      </c>
      <c r="AV61" s="199" t="e">
        <f>IF(#REF!="zníž. prenesená",G61,0)</f>
        <v>#REF!</v>
      </c>
      <c r="AW61" s="199" t="e">
        <f>IF(#REF!="nulová",G61,0)</f>
        <v>#REF!</v>
      </c>
      <c r="AX61" s="189" t="s">
        <v>90</v>
      </c>
      <c r="AY61" s="199">
        <f>ROUND(F61*E61,2)</f>
        <v>0</v>
      </c>
      <c r="AZ61" s="189" t="s">
        <v>88</v>
      </c>
      <c r="BA61" s="198" t="s">
        <v>205</v>
      </c>
    </row>
    <row r="62" spans="1:53" s="188" customFormat="1" ht="12.75">
      <c r="A62" s="200">
        <v>55</v>
      </c>
      <c r="B62" s="206" t="s">
        <v>138</v>
      </c>
      <c r="C62" s="207" t="s">
        <v>206</v>
      </c>
      <c r="D62" s="208" t="s">
        <v>142</v>
      </c>
      <c r="E62" s="209">
        <v>1</v>
      </c>
      <c r="F62" s="76"/>
      <c r="G62" s="210">
        <f t="shared" si="1"/>
        <v>0</v>
      </c>
      <c r="H62" s="135" t="str">
        <f t="shared" si="2"/>
        <v>zadajte jednotkovú cenu</v>
      </c>
      <c r="I62" s="150">
        <f t="shared" si="0"/>
        <v>1</v>
      </c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AF62" s="198" t="s">
        <v>92</v>
      </c>
      <c r="AH62" s="198" t="s">
        <v>138</v>
      </c>
      <c r="AI62" s="198" t="s">
        <v>72</v>
      </c>
      <c r="AM62" s="189" t="s">
        <v>89</v>
      </c>
      <c r="AS62" s="199" t="e">
        <f>IF(#REF!="základná",G62,0)</f>
        <v>#REF!</v>
      </c>
      <c r="AT62" s="199" t="e">
        <f>IF(#REF!="znížená",G62,0)</f>
        <v>#REF!</v>
      </c>
      <c r="AU62" s="199" t="e">
        <f>IF(#REF!="zákl. prenesená",G62,0)</f>
        <v>#REF!</v>
      </c>
      <c r="AV62" s="199" t="e">
        <f>IF(#REF!="zníž. prenesená",G62,0)</f>
        <v>#REF!</v>
      </c>
      <c r="AW62" s="199" t="e">
        <f>IF(#REF!="nulová",G62,0)</f>
        <v>#REF!</v>
      </c>
      <c r="AX62" s="189" t="s">
        <v>90</v>
      </c>
      <c r="AY62" s="199">
        <f>ROUND(F62*E62,2)</f>
        <v>0</v>
      </c>
      <c r="AZ62" s="189" t="s">
        <v>88</v>
      </c>
      <c r="BA62" s="198" t="s">
        <v>207</v>
      </c>
    </row>
    <row r="63" spans="1:53" s="188" customFormat="1" ht="12.75">
      <c r="A63" s="200">
        <v>56</v>
      </c>
      <c r="B63" s="201" t="s">
        <v>87</v>
      </c>
      <c r="C63" s="202" t="s">
        <v>208</v>
      </c>
      <c r="D63" s="203" t="s">
        <v>142</v>
      </c>
      <c r="E63" s="204">
        <v>2</v>
      </c>
      <c r="F63" s="75"/>
      <c r="G63" s="205">
        <f t="shared" si="1"/>
        <v>0</v>
      </c>
      <c r="H63" s="135" t="str">
        <f t="shared" si="2"/>
        <v>zadajte jednotkovú cenu</v>
      </c>
      <c r="I63" s="150">
        <f t="shared" si="0"/>
        <v>1</v>
      </c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AF63" s="198" t="s">
        <v>88</v>
      </c>
      <c r="AH63" s="198" t="s">
        <v>87</v>
      </c>
      <c r="AI63" s="198" t="s">
        <v>72</v>
      </c>
      <c r="AM63" s="189" t="s">
        <v>89</v>
      </c>
      <c r="AS63" s="199" t="e">
        <f>IF(#REF!="základná",G63,0)</f>
        <v>#REF!</v>
      </c>
      <c r="AT63" s="199" t="e">
        <f>IF(#REF!="znížená",G63,0)</f>
        <v>#REF!</v>
      </c>
      <c r="AU63" s="199" t="e">
        <f>IF(#REF!="zákl. prenesená",G63,0)</f>
        <v>#REF!</v>
      </c>
      <c r="AV63" s="199" t="e">
        <f>IF(#REF!="zníž. prenesená",G63,0)</f>
        <v>#REF!</v>
      </c>
      <c r="AW63" s="199" t="e">
        <f>IF(#REF!="nulová",G63,0)</f>
        <v>#REF!</v>
      </c>
      <c r="AX63" s="189" t="s">
        <v>90</v>
      </c>
      <c r="AY63" s="199">
        <f>ROUND(F63*E63,2)</f>
        <v>0</v>
      </c>
      <c r="AZ63" s="189" t="s">
        <v>88</v>
      </c>
      <c r="BA63" s="198" t="s">
        <v>209</v>
      </c>
    </row>
    <row r="64" spans="1:53" s="188" customFormat="1" ht="24">
      <c r="A64" s="200">
        <v>57</v>
      </c>
      <c r="B64" s="206" t="s">
        <v>138</v>
      </c>
      <c r="C64" s="207" t="s">
        <v>210</v>
      </c>
      <c r="D64" s="208" t="s">
        <v>142</v>
      </c>
      <c r="E64" s="209">
        <v>2</v>
      </c>
      <c r="F64" s="76"/>
      <c r="G64" s="210">
        <f t="shared" si="1"/>
        <v>0</v>
      </c>
      <c r="H64" s="135" t="str">
        <f t="shared" si="2"/>
        <v>zadajte jednotkovú cenu</v>
      </c>
      <c r="I64" s="150">
        <f t="shared" si="0"/>
        <v>1</v>
      </c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AF64" s="198" t="s">
        <v>92</v>
      </c>
      <c r="AH64" s="198" t="s">
        <v>138</v>
      </c>
      <c r="AI64" s="198" t="s">
        <v>72</v>
      </c>
      <c r="AM64" s="189" t="s">
        <v>89</v>
      </c>
      <c r="AS64" s="199" t="e">
        <f>IF(#REF!="základná",G64,0)</f>
        <v>#REF!</v>
      </c>
      <c r="AT64" s="199" t="e">
        <f>IF(#REF!="znížená",G64,0)</f>
        <v>#REF!</v>
      </c>
      <c r="AU64" s="199" t="e">
        <f>IF(#REF!="zákl. prenesená",G64,0)</f>
        <v>#REF!</v>
      </c>
      <c r="AV64" s="199" t="e">
        <f>IF(#REF!="zníž. prenesená",G64,0)</f>
        <v>#REF!</v>
      </c>
      <c r="AW64" s="199" t="e">
        <f>IF(#REF!="nulová",G64,0)</f>
        <v>#REF!</v>
      </c>
      <c r="AX64" s="189" t="s">
        <v>90</v>
      </c>
      <c r="AY64" s="199">
        <f>ROUND(F64*E64,2)</f>
        <v>0</v>
      </c>
      <c r="AZ64" s="189" t="s">
        <v>88</v>
      </c>
      <c r="BA64" s="198" t="s">
        <v>211</v>
      </c>
    </row>
    <row r="65" spans="1:53" s="188" customFormat="1" ht="24">
      <c r="A65" s="200">
        <v>58</v>
      </c>
      <c r="B65" s="201" t="s">
        <v>87</v>
      </c>
      <c r="C65" s="202" t="s">
        <v>212</v>
      </c>
      <c r="D65" s="203" t="s">
        <v>142</v>
      </c>
      <c r="E65" s="204">
        <v>5</v>
      </c>
      <c r="F65" s="75"/>
      <c r="G65" s="205">
        <f t="shared" si="1"/>
        <v>0</v>
      </c>
      <c r="H65" s="135" t="str">
        <f t="shared" si="2"/>
        <v>zadajte jednotkovú cenu</v>
      </c>
      <c r="I65" s="150">
        <f t="shared" si="0"/>
        <v>1</v>
      </c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AF65" s="198" t="s">
        <v>88</v>
      </c>
      <c r="AH65" s="198" t="s">
        <v>87</v>
      </c>
      <c r="AI65" s="198" t="s">
        <v>72</v>
      </c>
      <c r="AM65" s="189" t="s">
        <v>89</v>
      </c>
      <c r="AS65" s="199" t="e">
        <f>IF(#REF!="základná",G65,0)</f>
        <v>#REF!</v>
      </c>
      <c r="AT65" s="199" t="e">
        <f>IF(#REF!="znížená",G65,0)</f>
        <v>#REF!</v>
      </c>
      <c r="AU65" s="199" t="e">
        <f>IF(#REF!="zákl. prenesená",G65,0)</f>
        <v>#REF!</v>
      </c>
      <c r="AV65" s="199" t="e">
        <f>IF(#REF!="zníž. prenesená",G65,0)</f>
        <v>#REF!</v>
      </c>
      <c r="AW65" s="199" t="e">
        <f>IF(#REF!="nulová",G65,0)</f>
        <v>#REF!</v>
      </c>
      <c r="AX65" s="189" t="s">
        <v>90</v>
      </c>
      <c r="AY65" s="199">
        <f>ROUND(F65*E65,2)</f>
        <v>0</v>
      </c>
      <c r="AZ65" s="189" t="s">
        <v>88</v>
      </c>
      <c r="BA65" s="198" t="s">
        <v>213</v>
      </c>
    </row>
    <row r="66" spans="1:53" s="188" customFormat="1" ht="24">
      <c r="A66" s="200">
        <v>59</v>
      </c>
      <c r="B66" s="206" t="s">
        <v>138</v>
      </c>
      <c r="C66" s="207" t="s">
        <v>214</v>
      </c>
      <c r="D66" s="208" t="s">
        <v>142</v>
      </c>
      <c r="E66" s="209">
        <v>5</v>
      </c>
      <c r="F66" s="76"/>
      <c r="G66" s="210">
        <f t="shared" si="1"/>
        <v>0</v>
      </c>
      <c r="H66" s="135" t="str">
        <f t="shared" si="2"/>
        <v>zadajte jednotkovú cenu</v>
      </c>
      <c r="I66" s="150">
        <f t="shared" si="0"/>
        <v>1</v>
      </c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AF66" s="198" t="s">
        <v>92</v>
      </c>
      <c r="AH66" s="198" t="s">
        <v>138</v>
      </c>
      <c r="AI66" s="198" t="s">
        <v>72</v>
      </c>
      <c r="AM66" s="189" t="s">
        <v>89</v>
      </c>
      <c r="AS66" s="199" t="e">
        <f>IF(#REF!="základná",G66,0)</f>
        <v>#REF!</v>
      </c>
      <c r="AT66" s="199" t="e">
        <f>IF(#REF!="znížená",G66,0)</f>
        <v>#REF!</v>
      </c>
      <c r="AU66" s="199" t="e">
        <f>IF(#REF!="zákl. prenesená",G66,0)</f>
        <v>#REF!</v>
      </c>
      <c r="AV66" s="199" t="e">
        <f>IF(#REF!="zníž. prenesená",G66,0)</f>
        <v>#REF!</v>
      </c>
      <c r="AW66" s="199" t="e">
        <f>IF(#REF!="nulová",G66,0)</f>
        <v>#REF!</v>
      </c>
      <c r="AX66" s="189" t="s">
        <v>90</v>
      </c>
      <c r="AY66" s="199">
        <f>ROUND(F66*E66,2)</f>
        <v>0</v>
      </c>
      <c r="AZ66" s="189" t="s">
        <v>88</v>
      </c>
      <c r="BA66" s="198" t="s">
        <v>215</v>
      </c>
    </row>
    <row r="67" spans="1:53" s="188" customFormat="1" ht="12.75">
      <c r="A67" s="200">
        <v>60</v>
      </c>
      <c r="B67" s="201" t="s">
        <v>87</v>
      </c>
      <c r="C67" s="202" t="s">
        <v>216</v>
      </c>
      <c r="D67" s="203" t="s">
        <v>142</v>
      </c>
      <c r="E67" s="204">
        <v>2</v>
      </c>
      <c r="F67" s="75"/>
      <c r="G67" s="205">
        <f t="shared" si="1"/>
        <v>0</v>
      </c>
      <c r="H67" s="135" t="str">
        <f t="shared" si="2"/>
        <v>zadajte jednotkovú cenu</v>
      </c>
      <c r="I67" s="150">
        <f t="shared" si="0"/>
        <v>1</v>
      </c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AF67" s="198" t="s">
        <v>88</v>
      </c>
      <c r="AH67" s="198" t="s">
        <v>87</v>
      </c>
      <c r="AI67" s="198" t="s">
        <v>72</v>
      </c>
      <c r="AM67" s="189" t="s">
        <v>89</v>
      </c>
      <c r="AS67" s="199" t="e">
        <f>IF(#REF!="základná",G67,0)</f>
        <v>#REF!</v>
      </c>
      <c r="AT67" s="199" t="e">
        <f>IF(#REF!="znížená",G67,0)</f>
        <v>#REF!</v>
      </c>
      <c r="AU67" s="199" t="e">
        <f>IF(#REF!="zákl. prenesená",G67,0)</f>
        <v>#REF!</v>
      </c>
      <c r="AV67" s="199" t="e">
        <f>IF(#REF!="zníž. prenesená",G67,0)</f>
        <v>#REF!</v>
      </c>
      <c r="AW67" s="199" t="e">
        <f>IF(#REF!="nulová",G67,0)</f>
        <v>#REF!</v>
      </c>
      <c r="AX67" s="189" t="s">
        <v>90</v>
      </c>
      <c r="AY67" s="199">
        <f>ROUND(F67*E67,2)</f>
        <v>0</v>
      </c>
      <c r="AZ67" s="189" t="s">
        <v>88</v>
      </c>
      <c r="BA67" s="198" t="s">
        <v>217</v>
      </c>
    </row>
    <row r="68" spans="1:53" s="188" customFormat="1" ht="36">
      <c r="A68" s="200">
        <v>61</v>
      </c>
      <c r="B68" s="206" t="s">
        <v>138</v>
      </c>
      <c r="C68" s="207" t="s">
        <v>218</v>
      </c>
      <c r="D68" s="208" t="s">
        <v>142</v>
      </c>
      <c r="E68" s="209">
        <v>2</v>
      </c>
      <c r="F68" s="76"/>
      <c r="G68" s="210">
        <f t="shared" si="1"/>
        <v>0</v>
      </c>
      <c r="H68" s="135" t="str">
        <f t="shared" si="2"/>
        <v>zadajte jednotkovú cenu</v>
      </c>
      <c r="I68" s="150">
        <f t="shared" si="0"/>
        <v>1</v>
      </c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AF68" s="198" t="s">
        <v>92</v>
      </c>
      <c r="AH68" s="198" t="s">
        <v>138</v>
      </c>
      <c r="AI68" s="198" t="s">
        <v>72</v>
      </c>
      <c r="AM68" s="189" t="s">
        <v>89</v>
      </c>
      <c r="AS68" s="199" t="e">
        <f>IF(#REF!="základná",G68,0)</f>
        <v>#REF!</v>
      </c>
      <c r="AT68" s="199" t="e">
        <f>IF(#REF!="znížená",G68,0)</f>
        <v>#REF!</v>
      </c>
      <c r="AU68" s="199" t="e">
        <f>IF(#REF!="zákl. prenesená",G68,0)</f>
        <v>#REF!</v>
      </c>
      <c r="AV68" s="199" t="e">
        <f>IF(#REF!="zníž. prenesená",G68,0)</f>
        <v>#REF!</v>
      </c>
      <c r="AW68" s="199" t="e">
        <f>IF(#REF!="nulová",G68,0)</f>
        <v>#REF!</v>
      </c>
      <c r="AX68" s="189" t="s">
        <v>90</v>
      </c>
      <c r="AY68" s="199">
        <f>ROUND(F68*E68,2)</f>
        <v>0</v>
      </c>
      <c r="AZ68" s="189" t="s">
        <v>88</v>
      </c>
      <c r="BA68" s="198" t="s">
        <v>219</v>
      </c>
    </row>
    <row r="69" spans="1:53" s="188" customFormat="1" ht="24">
      <c r="A69" s="200">
        <v>62</v>
      </c>
      <c r="B69" s="201" t="s">
        <v>87</v>
      </c>
      <c r="C69" s="202" t="s">
        <v>220</v>
      </c>
      <c r="D69" s="203" t="s">
        <v>113</v>
      </c>
      <c r="E69" s="204">
        <v>367.52</v>
      </c>
      <c r="F69" s="75"/>
      <c r="G69" s="205">
        <f t="shared" si="1"/>
        <v>0</v>
      </c>
      <c r="H69" s="135" t="str">
        <f t="shared" si="2"/>
        <v>zadajte jednotkovú cenu</v>
      </c>
      <c r="I69" s="150">
        <f t="shared" si="0"/>
        <v>1</v>
      </c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AF69" s="198" t="s">
        <v>88</v>
      </c>
      <c r="AH69" s="198" t="s">
        <v>87</v>
      </c>
      <c r="AI69" s="198" t="s">
        <v>72</v>
      </c>
      <c r="AM69" s="189" t="s">
        <v>89</v>
      </c>
      <c r="AS69" s="199" t="e">
        <f>IF(#REF!="základná",G69,0)</f>
        <v>#REF!</v>
      </c>
      <c r="AT69" s="199" t="e">
        <f>IF(#REF!="znížená",G69,0)</f>
        <v>#REF!</v>
      </c>
      <c r="AU69" s="199" t="e">
        <f>IF(#REF!="zákl. prenesená",G69,0)</f>
        <v>#REF!</v>
      </c>
      <c r="AV69" s="199" t="e">
        <f>IF(#REF!="zníž. prenesená",G69,0)</f>
        <v>#REF!</v>
      </c>
      <c r="AW69" s="199" t="e">
        <f>IF(#REF!="nulová",G69,0)</f>
        <v>#REF!</v>
      </c>
      <c r="AX69" s="189" t="s">
        <v>90</v>
      </c>
      <c r="AY69" s="199">
        <f>ROUND(F69*E69,2)</f>
        <v>0</v>
      </c>
      <c r="AZ69" s="189" t="s">
        <v>88</v>
      </c>
      <c r="BA69" s="198" t="s">
        <v>221</v>
      </c>
    </row>
    <row r="70" spans="1:53" s="188" customFormat="1" ht="12.75">
      <c r="A70" s="200">
        <v>63</v>
      </c>
      <c r="B70" s="201" t="s">
        <v>87</v>
      </c>
      <c r="C70" s="202" t="s">
        <v>222</v>
      </c>
      <c r="D70" s="203" t="s">
        <v>113</v>
      </c>
      <c r="E70" s="204">
        <v>367.52</v>
      </c>
      <c r="F70" s="75"/>
      <c r="G70" s="205">
        <f t="shared" si="1"/>
        <v>0</v>
      </c>
      <c r="H70" s="135" t="str">
        <f t="shared" si="2"/>
        <v>zadajte jednotkovú cenu</v>
      </c>
      <c r="I70" s="150">
        <f t="shared" si="0"/>
        <v>1</v>
      </c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AF70" s="198" t="s">
        <v>88</v>
      </c>
      <c r="AH70" s="198" t="s">
        <v>87</v>
      </c>
      <c r="AI70" s="198" t="s">
        <v>72</v>
      </c>
      <c r="AM70" s="189" t="s">
        <v>89</v>
      </c>
      <c r="AS70" s="199" t="e">
        <f>IF(#REF!="základná",G70,0)</f>
        <v>#REF!</v>
      </c>
      <c r="AT70" s="199" t="e">
        <f>IF(#REF!="znížená",G70,0)</f>
        <v>#REF!</v>
      </c>
      <c r="AU70" s="199" t="e">
        <f>IF(#REF!="zákl. prenesená",G70,0)</f>
        <v>#REF!</v>
      </c>
      <c r="AV70" s="199" t="e">
        <f>IF(#REF!="zníž. prenesená",G70,0)</f>
        <v>#REF!</v>
      </c>
      <c r="AW70" s="199" t="e">
        <f>IF(#REF!="nulová",G70,0)</f>
        <v>#REF!</v>
      </c>
      <c r="AX70" s="189" t="s">
        <v>90</v>
      </c>
      <c r="AY70" s="199">
        <f>ROUND(F70*E70,2)</f>
        <v>0</v>
      </c>
      <c r="AZ70" s="189" t="s">
        <v>88</v>
      </c>
      <c r="BA70" s="198" t="s">
        <v>223</v>
      </c>
    </row>
    <row r="71" spans="1:53" s="188" customFormat="1" ht="24">
      <c r="A71" s="200">
        <v>64</v>
      </c>
      <c r="B71" s="201" t="s">
        <v>87</v>
      </c>
      <c r="C71" s="202" t="s">
        <v>224</v>
      </c>
      <c r="D71" s="203" t="s">
        <v>142</v>
      </c>
      <c r="E71" s="204">
        <v>4</v>
      </c>
      <c r="F71" s="75"/>
      <c r="G71" s="205">
        <f t="shared" si="1"/>
        <v>0</v>
      </c>
      <c r="H71" s="135" t="str">
        <f t="shared" si="2"/>
        <v>zadajte jednotkovú cenu</v>
      </c>
      <c r="I71" s="150">
        <f t="shared" si="0"/>
        <v>1</v>
      </c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AF71" s="198" t="s">
        <v>88</v>
      </c>
      <c r="AH71" s="198" t="s">
        <v>87</v>
      </c>
      <c r="AI71" s="198" t="s">
        <v>72</v>
      </c>
      <c r="AM71" s="189" t="s">
        <v>89</v>
      </c>
      <c r="AS71" s="199" t="e">
        <f>IF(#REF!="základná",G71,0)</f>
        <v>#REF!</v>
      </c>
      <c r="AT71" s="199" t="e">
        <f>IF(#REF!="znížená",G71,0)</f>
        <v>#REF!</v>
      </c>
      <c r="AU71" s="199" t="e">
        <f>IF(#REF!="zákl. prenesená",G71,0)</f>
        <v>#REF!</v>
      </c>
      <c r="AV71" s="199" t="e">
        <f>IF(#REF!="zníž. prenesená",G71,0)</f>
        <v>#REF!</v>
      </c>
      <c r="AW71" s="199" t="e">
        <f>IF(#REF!="nulová",G71,0)</f>
        <v>#REF!</v>
      </c>
      <c r="AX71" s="189" t="s">
        <v>90</v>
      </c>
      <c r="AY71" s="199">
        <f>ROUND(F71*E71,2)</f>
        <v>0</v>
      </c>
      <c r="AZ71" s="189" t="s">
        <v>88</v>
      </c>
      <c r="BA71" s="198" t="s">
        <v>225</v>
      </c>
    </row>
    <row r="72" spans="1:53" s="188" customFormat="1" ht="12.75">
      <c r="A72" s="200">
        <v>65</v>
      </c>
      <c r="B72" s="201" t="s">
        <v>87</v>
      </c>
      <c r="C72" s="202" t="s">
        <v>226</v>
      </c>
      <c r="D72" s="203" t="s">
        <v>142</v>
      </c>
      <c r="E72" s="204">
        <v>8</v>
      </c>
      <c r="F72" s="75"/>
      <c r="G72" s="205">
        <f t="shared" si="1"/>
        <v>0</v>
      </c>
      <c r="H72" s="135" t="str">
        <f t="shared" si="2"/>
        <v>zadajte jednotkovú cenu</v>
      </c>
      <c r="I72" s="150">
        <f t="shared" ref="I72:I135" si="3">IF(H72="", "", 1)</f>
        <v>1</v>
      </c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AF72" s="198" t="s">
        <v>88</v>
      </c>
      <c r="AH72" s="198" t="s">
        <v>87</v>
      </c>
      <c r="AI72" s="198" t="s">
        <v>72</v>
      </c>
      <c r="AM72" s="189" t="s">
        <v>89</v>
      </c>
      <c r="AS72" s="199" t="e">
        <f>IF(#REF!="základná",G72,0)</f>
        <v>#REF!</v>
      </c>
      <c r="AT72" s="199" t="e">
        <f>IF(#REF!="znížená",G72,0)</f>
        <v>#REF!</v>
      </c>
      <c r="AU72" s="199" t="e">
        <f>IF(#REF!="zákl. prenesená",G72,0)</f>
        <v>#REF!</v>
      </c>
      <c r="AV72" s="199" t="e">
        <f>IF(#REF!="zníž. prenesená",G72,0)</f>
        <v>#REF!</v>
      </c>
      <c r="AW72" s="199" t="e">
        <f>IF(#REF!="nulová",G72,0)</f>
        <v>#REF!</v>
      </c>
      <c r="AX72" s="189" t="s">
        <v>90</v>
      </c>
      <c r="AY72" s="199">
        <f>ROUND(F72*E72,2)</f>
        <v>0</v>
      </c>
      <c r="AZ72" s="189" t="s">
        <v>88</v>
      </c>
      <c r="BA72" s="198" t="s">
        <v>227</v>
      </c>
    </row>
    <row r="73" spans="1:53" s="188" customFormat="1" ht="12.75">
      <c r="A73" s="200">
        <v>66</v>
      </c>
      <c r="B73" s="206" t="s">
        <v>138</v>
      </c>
      <c r="C73" s="207" t="s">
        <v>228</v>
      </c>
      <c r="D73" s="208" t="s">
        <v>142</v>
      </c>
      <c r="E73" s="209">
        <v>8</v>
      </c>
      <c r="F73" s="76"/>
      <c r="G73" s="210">
        <f t="shared" ref="G73:G91" si="4">ROUND(F73*E73, 2)</f>
        <v>0</v>
      </c>
      <c r="H73" s="135" t="str">
        <f t="shared" ref="H73:H136" si="5">IF(F73="", "zadajte jednotkovú cenu", IF(F73=0, "jednotková cena nemôže byť nulová!!!", IF(F73&lt;0, "jednotková cena nemôže byť záporná!!!", "")))</f>
        <v>zadajte jednotkovú cenu</v>
      </c>
      <c r="I73" s="150">
        <f t="shared" si="3"/>
        <v>1</v>
      </c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AF73" s="198" t="s">
        <v>92</v>
      </c>
      <c r="AH73" s="198" t="s">
        <v>138</v>
      </c>
      <c r="AI73" s="198" t="s">
        <v>72</v>
      </c>
      <c r="AM73" s="189" t="s">
        <v>89</v>
      </c>
      <c r="AS73" s="199" t="e">
        <f>IF(#REF!="základná",G73,0)</f>
        <v>#REF!</v>
      </c>
      <c r="AT73" s="199" t="e">
        <f>IF(#REF!="znížená",G73,0)</f>
        <v>#REF!</v>
      </c>
      <c r="AU73" s="199" t="e">
        <f>IF(#REF!="zákl. prenesená",G73,0)</f>
        <v>#REF!</v>
      </c>
      <c r="AV73" s="199" t="e">
        <f>IF(#REF!="zníž. prenesená",G73,0)</f>
        <v>#REF!</v>
      </c>
      <c r="AW73" s="199" t="e">
        <f>IF(#REF!="nulová",G73,0)</f>
        <v>#REF!</v>
      </c>
      <c r="AX73" s="189" t="s">
        <v>90</v>
      </c>
      <c r="AY73" s="199">
        <f>ROUND(F73*E73,2)</f>
        <v>0</v>
      </c>
      <c r="AZ73" s="189" t="s">
        <v>88</v>
      </c>
      <c r="BA73" s="198" t="s">
        <v>229</v>
      </c>
    </row>
    <row r="74" spans="1:53" s="188" customFormat="1" ht="12.75">
      <c r="A74" s="200">
        <v>67</v>
      </c>
      <c r="B74" s="201" t="s">
        <v>87</v>
      </c>
      <c r="C74" s="202" t="s">
        <v>230</v>
      </c>
      <c r="D74" s="203" t="s">
        <v>142</v>
      </c>
      <c r="E74" s="204">
        <v>1</v>
      </c>
      <c r="F74" s="75"/>
      <c r="G74" s="205">
        <f t="shared" si="4"/>
        <v>0</v>
      </c>
      <c r="H74" s="135" t="str">
        <f t="shared" si="5"/>
        <v>zadajte jednotkovú cenu</v>
      </c>
      <c r="I74" s="150">
        <f t="shared" si="3"/>
        <v>1</v>
      </c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AF74" s="198" t="s">
        <v>88</v>
      </c>
      <c r="AH74" s="198" t="s">
        <v>87</v>
      </c>
      <c r="AI74" s="198" t="s">
        <v>72</v>
      </c>
      <c r="AM74" s="189" t="s">
        <v>89</v>
      </c>
      <c r="AS74" s="199" t="e">
        <f>IF(#REF!="základná",G74,0)</f>
        <v>#REF!</v>
      </c>
      <c r="AT74" s="199" t="e">
        <f>IF(#REF!="znížená",G74,0)</f>
        <v>#REF!</v>
      </c>
      <c r="AU74" s="199" t="e">
        <f>IF(#REF!="zákl. prenesená",G74,0)</f>
        <v>#REF!</v>
      </c>
      <c r="AV74" s="199" t="e">
        <f>IF(#REF!="zníž. prenesená",G74,0)</f>
        <v>#REF!</v>
      </c>
      <c r="AW74" s="199" t="e">
        <f>IF(#REF!="nulová",G74,0)</f>
        <v>#REF!</v>
      </c>
      <c r="AX74" s="189" t="s">
        <v>90</v>
      </c>
      <c r="AY74" s="199">
        <f>ROUND(F74*E74,2)</f>
        <v>0</v>
      </c>
      <c r="AZ74" s="189" t="s">
        <v>88</v>
      </c>
      <c r="BA74" s="198" t="s">
        <v>231</v>
      </c>
    </row>
    <row r="75" spans="1:53" s="188" customFormat="1" ht="12.75">
      <c r="A75" s="200">
        <v>68</v>
      </c>
      <c r="B75" s="206" t="s">
        <v>138</v>
      </c>
      <c r="C75" s="207" t="s">
        <v>232</v>
      </c>
      <c r="D75" s="208" t="s">
        <v>142</v>
      </c>
      <c r="E75" s="209">
        <v>1</v>
      </c>
      <c r="F75" s="76"/>
      <c r="G75" s="210">
        <f t="shared" si="4"/>
        <v>0</v>
      </c>
      <c r="H75" s="135" t="str">
        <f t="shared" si="5"/>
        <v>zadajte jednotkovú cenu</v>
      </c>
      <c r="I75" s="150">
        <f t="shared" si="3"/>
        <v>1</v>
      </c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AF75" s="198" t="s">
        <v>92</v>
      </c>
      <c r="AH75" s="198" t="s">
        <v>138</v>
      </c>
      <c r="AI75" s="198" t="s">
        <v>72</v>
      </c>
      <c r="AM75" s="189" t="s">
        <v>89</v>
      </c>
      <c r="AS75" s="199" t="e">
        <f>IF(#REF!="základná",G75,0)</f>
        <v>#REF!</v>
      </c>
      <c r="AT75" s="199" t="e">
        <f>IF(#REF!="znížená",G75,0)</f>
        <v>#REF!</v>
      </c>
      <c r="AU75" s="199" t="e">
        <f>IF(#REF!="zákl. prenesená",G75,0)</f>
        <v>#REF!</v>
      </c>
      <c r="AV75" s="199" t="e">
        <f>IF(#REF!="zníž. prenesená",G75,0)</f>
        <v>#REF!</v>
      </c>
      <c r="AW75" s="199" t="e">
        <f>IF(#REF!="nulová",G75,0)</f>
        <v>#REF!</v>
      </c>
      <c r="AX75" s="189" t="s">
        <v>90</v>
      </c>
      <c r="AY75" s="199">
        <f>ROUND(F75*E75,2)</f>
        <v>0</v>
      </c>
      <c r="AZ75" s="189" t="s">
        <v>88</v>
      </c>
      <c r="BA75" s="198" t="s">
        <v>233</v>
      </c>
    </row>
    <row r="76" spans="1:53" s="188" customFormat="1" ht="12.75">
      <c r="A76" s="200">
        <v>69</v>
      </c>
      <c r="B76" s="201" t="s">
        <v>87</v>
      </c>
      <c r="C76" s="202" t="s">
        <v>234</v>
      </c>
      <c r="D76" s="203" t="s">
        <v>113</v>
      </c>
      <c r="E76" s="204">
        <v>367.5</v>
      </c>
      <c r="F76" s="75"/>
      <c r="G76" s="205">
        <f t="shared" si="4"/>
        <v>0</v>
      </c>
      <c r="H76" s="135" t="str">
        <f t="shared" si="5"/>
        <v>zadajte jednotkovú cenu</v>
      </c>
      <c r="I76" s="150">
        <f t="shared" si="3"/>
        <v>1</v>
      </c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AF76" s="198" t="s">
        <v>88</v>
      </c>
      <c r="AH76" s="198" t="s">
        <v>87</v>
      </c>
      <c r="AI76" s="198" t="s">
        <v>72</v>
      </c>
      <c r="AM76" s="189" t="s">
        <v>89</v>
      </c>
      <c r="AS76" s="199" t="e">
        <f>IF(#REF!="základná",G76,0)</f>
        <v>#REF!</v>
      </c>
      <c r="AT76" s="199" t="e">
        <f>IF(#REF!="znížená",G76,0)</f>
        <v>#REF!</v>
      </c>
      <c r="AU76" s="199" t="e">
        <f>IF(#REF!="zákl. prenesená",G76,0)</f>
        <v>#REF!</v>
      </c>
      <c r="AV76" s="199" t="e">
        <f>IF(#REF!="zníž. prenesená",G76,0)</f>
        <v>#REF!</v>
      </c>
      <c r="AW76" s="199" t="e">
        <f>IF(#REF!="nulová",G76,0)</f>
        <v>#REF!</v>
      </c>
      <c r="AX76" s="189" t="s">
        <v>90</v>
      </c>
      <c r="AY76" s="199">
        <f>ROUND(F76*E76,2)</f>
        <v>0</v>
      </c>
      <c r="AZ76" s="189" t="s">
        <v>88</v>
      </c>
      <c r="BA76" s="198" t="s">
        <v>235</v>
      </c>
    </row>
    <row r="77" spans="1:53" s="188" customFormat="1" ht="12.75">
      <c r="A77" s="200">
        <v>70</v>
      </c>
      <c r="B77" s="201" t="s">
        <v>87</v>
      </c>
      <c r="C77" s="202" t="s">
        <v>236</v>
      </c>
      <c r="D77" s="203" t="s">
        <v>237</v>
      </c>
      <c r="E77" s="204">
        <v>1</v>
      </c>
      <c r="F77" s="75"/>
      <c r="G77" s="205">
        <f t="shared" si="4"/>
        <v>0</v>
      </c>
      <c r="H77" s="135" t="str">
        <f t="shared" si="5"/>
        <v>zadajte jednotkovú cenu</v>
      </c>
      <c r="I77" s="150">
        <f t="shared" si="3"/>
        <v>1</v>
      </c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AF77" s="198" t="s">
        <v>88</v>
      </c>
      <c r="AH77" s="198" t="s">
        <v>87</v>
      </c>
      <c r="AI77" s="198" t="s">
        <v>72</v>
      </c>
      <c r="AM77" s="189" t="s">
        <v>89</v>
      </c>
      <c r="AS77" s="199" t="e">
        <f>IF(#REF!="základná",G77,0)</f>
        <v>#REF!</v>
      </c>
      <c r="AT77" s="199" t="e">
        <f>IF(#REF!="znížená",G77,0)</f>
        <v>#REF!</v>
      </c>
      <c r="AU77" s="199" t="e">
        <f>IF(#REF!="zákl. prenesená",G77,0)</f>
        <v>#REF!</v>
      </c>
      <c r="AV77" s="199" t="e">
        <f>IF(#REF!="zníž. prenesená",G77,0)</f>
        <v>#REF!</v>
      </c>
      <c r="AW77" s="199" t="e">
        <f>IF(#REF!="nulová",G77,0)</f>
        <v>#REF!</v>
      </c>
      <c r="AX77" s="189" t="s">
        <v>90</v>
      </c>
      <c r="AY77" s="199">
        <f>ROUND(F77*E77,2)</f>
        <v>0</v>
      </c>
      <c r="AZ77" s="189" t="s">
        <v>88</v>
      </c>
      <c r="BA77" s="198" t="s">
        <v>238</v>
      </c>
    </row>
    <row r="78" spans="1:53" s="188" customFormat="1" ht="12.75">
      <c r="A78" s="200">
        <v>71</v>
      </c>
      <c r="B78" s="201" t="s">
        <v>87</v>
      </c>
      <c r="C78" s="202" t="s">
        <v>239</v>
      </c>
      <c r="D78" s="203" t="s">
        <v>237</v>
      </c>
      <c r="E78" s="204">
        <v>1</v>
      </c>
      <c r="F78" s="75"/>
      <c r="G78" s="205">
        <f t="shared" si="4"/>
        <v>0</v>
      </c>
      <c r="H78" s="135" t="str">
        <f t="shared" si="5"/>
        <v>zadajte jednotkovú cenu</v>
      </c>
      <c r="I78" s="150">
        <f t="shared" si="3"/>
        <v>1</v>
      </c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AF78" s="198" t="s">
        <v>88</v>
      </c>
      <c r="AH78" s="198" t="s">
        <v>87</v>
      </c>
      <c r="AI78" s="198" t="s">
        <v>72</v>
      </c>
      <c r="AM78" s="189" t="s">
        <v>89</v>
      </c>
      <c r="AS78" s="199" t="e">
        <f>IF(#REF!="základná",G78,0)</f>
        <v>#REF!</v>
      </c>
      <c r="AT78" s="199" t="e">
        <f>IF(#REF!="znížená",G78,0)</f>
        <v>#REF!</v>
      </c>
      <c r="AU78" s="199" t="e">
        <f>IF(#REF!="zákl. prenesená",G78,0)</f>
        <v>#REF!</v>
      </c>
      <c r="AV78" s="199" t="e">
        <f>IF(#REF!="zníž. prenesená",G78,0)</f>
        <v>#REF!</v>
      </c>
      <c r="AW78" s="199" t="e">
        <f>IF(#REF!="nulová",G78,0)</f>
        <v>#REF!</v>
      </c>
      <c r="AX78" s="189" t="s">
        <v>90</v>
      </c>
      <c r="AY78" s="199">
        <f>ROUND(F78*E78,2)</f>
        <v>0</v>
      </c>
      <c r="AZ78" s="189" t="s">
        <v>88</v>
      </c>
      <c r="BA78" s="198" t="s">
        <v>240</v>
      </c>
    </row>
    <row r="79" spans="1:53" s="188" customFormat="1" ht="12.75">
      <c r="A79" s="200">
        <v>72</v>
      </c>
      <c r="B79" s="201" t="s">
        <v>87</v>
      </c>
      <c r="C79" s="202" t="s">
        <v>241</v>
      </c>
      <c r="D79" s="203" t="s">
        <v>237</v>
      </c>
      <c r="E79" s="204">
        <v>1</v>
      </c>
      <c r="F79" s="75"/>
      <c r="G79" s="205">
        <f t="shared" si="4"/>
        <v>0</v>
      </c>
      <c r="H79" s="135" t="str">
        <f t="shared" si="5"/>
        <v>zadajte jednotkovú cenu</v>
      </c>
      <c r="I79" s="150">
        <f t="shared" si="3"/>
        <v>1</v>
      </c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AF79" s="198" t="s">
        <v>88</v>
      </c>
      <c r="AH79" s="198" t="s">
        <v>87</v>
      </c>
      <c r="AI79" s="198" t="s">
        <v>72</v>
      </c>
      <c r="AM79" s="189" t="s">
        <v>89</v>
      </c>
      <c r="AS79" s="199" t="e">
        <f>IF(#REF!="základná",G79,0)</f>
        <v>#REF!</v>
      </c>
      <c r="AT79" s="199" t="e">
        <f>IF(#REF!="znížená",G79,0)</f>
        <v>#REF!</v>
      </c>
      <c r="AU79" s="199" t="e">
        <f>IF(#REF!="zákl. prenesená",G79,0)</f>
        <v>#REF!</v>
      </c>
      <c r="AV79" s="199" t="e">
        <f>IF(#REF!="zníž. prenesená",G79,0)</f>
        <v>#REF!</v>
      </c>
      <c r="AW79" s="199" t="e">
        <f>IF(#REF!="nulová",G79,0)</f>
        <v>#REF!</v>
      </c>
      <c r="AX79" s="189" t="s">
        <v>90</v>
      </c>
      <c r="AY79" s="199">
        <f>ROUND(F79*E79,2)</f>
        <v>0</v>
      </c>
      <c r="AZ79" s="189" t="s">
        <v>88</v>
      </c>
      <c r="BA79" s="198" t="s">
        <v>242</v>
      </c>
    </row>
    <row r="80" spans="1:53" s="188" customFormat="1" ht="24">
      <c r="A80" s="200">
        <v>73</v>
      </c>
      <c r="B80" s="201" t="s">
        <v>87</v>
      </c>
      <c r="C80" s="202" t="s">
        <v>243</v>
      </c>
      <c r="D80" s="203" t="s">
        <v>113</v>
      </c>
      <c r="E80" s="204">
        <v>385</v>
      </c>
      <c r="F80" s="75"/>
      <c r="G80" s="205">
        <f t="shared" si="4"/>
        <v>0</v>
      </c>
      <c r="H80" s="135" t="str">
        <f t="shared" si="5"/>
        <v>zadajte jednotkovú cenu</v>
      </c>
      <c r="I80" s="150">
        <f t="shared" si="3"/>
        <v>1</v>
      </c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AF80" s="198" t="s">
        <v>88</v>
      </c>
      <c r="AH80" s="198" t="s">
        <v>87</v>
      </c>
      <c r="AI80" s="198" t="s">
        <v>72</v>
      </c>
      <c r="AM80" s="189" t="s">
        <v>89</v>
      </c>
      <c r="AS80" s="199" t="e">
        <f>IF(#REF!="základná",G80,0)</f>
        <v>#REF!</v>
      </c>
      <c r="AT80" s="199" t="e">
        <f>IF(#REF!="znížená",G80,0)</f>
        <v>#REF!</v>
      </c>
      <c r="AU80" s="199" t="e">
        <f>IF(#REF!="zákl. prenesená",G80,0)</f>
        <v>#REF!</v>
      </c>
      <c r="AV80" s="199" t="e">
        <f>IF(#REF!="zníž. prenesená",G80,0)</f>
        <v>#REF!</v>
      </c>
      <c r="AW80" s="199" t="e">
        <f>IF(#REF!="nulová",G80,0)</f>
        <v>#REF!</v>
      </c>
      <c r="AX80" s="189" t="s">
        <v>90</v>
      </c>
      <c r="AY80" s="199">
        <f>ROUND(F80*E80,2)</f>
        <v>0</v>
      </c>
      <c r="AZ80" s="189" t="s">
        <v>88</v>
      </c>
      <c r="BA80" s="198" t="s">
        <v>244</v>
      </c>
    </row>
    <row r="81" spans="1:53" s="188" customFormat="1" ht="12.75">
      <c r="A81" s="200">
        <v>74</v>
      </c>
      <c r="B81" s="201" t="s">
        <v>87</v>
      </c>
      <c r="C81" s="202" t="s">
        <v>245</v>
      </c>
      <c r="D81" s="203" t="s">
        <v>113</v>
      </c>
      <c r="E81" s="204">
        <v>367.83</v>
      </c>
      <c r="F81" s="75"/>
      <c r="G81" s="205">
        <f t="shared" si="4"/>
        <v>0</v>
      </c>
      <c r="H81" s="135" t="str">
        <f t="shared" si="5"/>
        <v>zadajte jednotkovú cenu</v>
      </c>
      <c r="I81" s="150">
        <f t="shared" si="3"/>
        <v>1</v>
      </c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AF81" s="198" t="s">
        <v>88</v>
      </c>
      <c r="AH81" s="198" t="s">
        <v>87</v>
      </c>
      <c r="AI81" s="198" t="s">
        <v>72</v>
      </c>
      <c r="AM81" s="189" t="s">
        <v>89</v>
      </c>
      <c r="AS81" s="199" t="e">
        <f>IF(#REF!="základná",G81,0)</f>
        <v>#REF!</v>
      </c>
      <c r="AT81" s="199" t="e">
        <f>IF(#REF!="znížená",G81,0)</f>
        <v>#REF!</v>
      </c>
      <c r="AU81" s="199" t="e">
        <f>IF(#REF!="zákl. prenesená",G81,0)</f>
        <v>#REF!</v>
      </c>
      <c r="AV81" s="199" t="e">
        <f>IF(#REF!="zníž. prenesená",G81,0)</f>
        <v>#REF!</v>
      </c>
      <c r="AW81" s="199" t="e">
        <f>IF(#REF!="nulová",G81,0)</f>
        <v>#REF!</v>
      </c>
      <c r="AX81" s="189" t="s">
        <v>90</v>
      </c>
      <c r="AY81" s="199">
        <f>ROUND(F81*E81,2)</f>
        <v>0</v>
      </c>
      <c r="AZ81" s="189" t="s">
        <v>88</v>
      </c>
      <c r="BA81" s="198" t="s">
        <v>246</v>
      </c>
    </row>
    <row r="82" spans="1:53" s="188" customFormat="1" ht="12.75">
      <c r="A82" s="200">
        <v>75</v>
      </c>
      <c r="B82" s="206" t="s">
        <v>138</v>
      </c>
      <c r="C82" s="207" t="s">
        <v>247</v>
      </c>
      <c r="D82" s="208" t="s">
        <v>113</v>
      </c>
      <c r="E82" s="209">
        <v>367.83</v>
      </c>
      <c r="F82" s="76"/>
      <c r="G82" s="210">
        <f t="shared" si="4"/>
        <v>0</v>
      </c>
      <c r="H82" s="135" t="str">
        <f t="shared" si="5"/>
        <v>zadajte jednotkovú cenu</v>
      </c>
      <c r="I82" s="150">
        <f t="shared" si="3"/>
        <v>1</v>
      </c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AF82" s="198" t="s">
        <v>92</v>
      </c>
      <c r="AH82" s="198" t="s">
        <v>138</v>
      </c>
      <c r="AI82" s="198" t="s">
        <v>72</v>
      </c>
      <c r="AM82" s="189" t="s">
        <v>89</v>
      </c>
      <c r="AS82" s="199" t="e">
        <f>IF(#REF!="základná",G82,0)</f>
        <v>#REF!</v>
      </c>
      <c r="AT82" s="199" t="e">
        <f>IF(#REF!="znížená",G82,0)</f>
        <v>#REF!</v>
      </c>
      <c r="AU82" s="199" t="e">
        <f>IF(#REF!="zákl. prenesená",G82,0)</f>
        <v>#REF!</v>
      </c>
      <c r="AV82" s="199" t="e">
        <f>IF(#REF!="zníž. prenesená",G82,0)</f>
        <v>#REF!</v>
      </c>
      <c r="AW82" s="199" t="e">
        <f>IF(#REF!="nulová",G82,0)</f>
        <v>#REF!</v>
      </c>
      <c r="AX82" s="189" t="s">
        <v>90</v>
      </c>
      <c r="AY82" s="199">
        <f>ROUND(F82*E82,2)</f>
        <v>0</v>
      </c>
      <c r="AZ82" s="189" t="s">
        <v>88</v>
      </c>
      <c r="BA82" s="198" t="s">
        <v>248</v>
      </c>
    </row>
    <row r="83" spans="1:53" s="188" customFormat="1" ht="12.75">
      <c r="A83" s="200">
        <v>76</v>
      </c>
      <c r="B83" s="201" t="s">
        <v>87</v>
      </c>
      <c r="C83" s="202" t="s">
        <v>249</v>
      </c>
      <c r="D83" s="203" t="s">
        <v>142</v>
      </c>
      <c r="E83" s="204">
        <v>5</v>
      </c>
      <c r="F83" s="75"/>
      <c r="G83" s="205">
        <f t="shared" si="4"/>
        <v>0</v>
      </c>
      <c r="H83" s="135" t="str">
        <f t="shared" si="5"/>
        <v>zadajte jednotkovú cenu</v>
      </c>
      <c r="I83" s="150">
        <f t="shared" si="3"/>
        <v>1</v>
      </c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AF83" s="198" t="s">
        <v>88</v>
      </c>
      <c r="AH83" s="198" t="s">
        <v>87</v>
      </c>
      <c r="AI83" s="198" t="s">
        <v>72</v>
      </c>
      <c r="AM83" s="189" t="s">
        <v>89</v>
      </c>
      <c r="AS83" s="199" t="e">
        <f>IF(#REF!="základná",G83,0)</f>
        <v>#REF!</v>
      </c>
      <c r="AT83" s="199" t="e">
        <f>IF(#REF!="znížená",G83,0)</f>
        <v>#REF!</v>
      </c>
      <c r="AU83" s="199" t="e">
        <f>IF(#REF!="zákl. prenesená",G83,0)</f>
        <v>#REF!</v>
      </c>
      <c r="AV83" s="199" t="e">
        <f>IF(#REF!="zníž. prenesená",G83,0)</f>
        <v>#REF!</v>
      </c>
      <c r="AW83" s="199" t="e">
        <f>IF(#REF!="nulová",G83,0)</f>
        <v>#REF!</v>
      </c>
      <c r="AX83" s="189" t="s">
        <v>90</v>
      </c>
      <c r="AY83" s="199">
        <f>ROUND(F83*E83,2)</f>
        <v>0</v>
      </c>
      <c r="AZ83" s="189" t="s">
        <v>88</v>
      </c>
      <c r="BA83" s="198" t="s">
        <v>250</v>
      </c>
    </row>
    <row r="84" spans="1:53" s="188" customFormat="1" ht="12.75">
      <c r="A84" s="200">
        <v>77</v>
      </c>
      <c r="B84" s="206" t="s">
        <v>138</v>
      </c>
      <c r="C84" s="207" t="s">
        <v>251</v>
      </c>
      <c r="D84" s="208" t="s">
        <v>142</v>
      </c>
      <c r="E84" s="209">
        <v>2</v>
      </c>
      <c r="F84" s="76"/>
      <c r="G84" s="210">
        <f t="shared" si="4"/>
        <v>0</v>
      </c>
      <c r="H84" s="135" t="str">
        <f t="shared" si="5"/>
        <v>zadajte jednotkovú cenu</v>
      </c>
      <c r="I84" s="150">
        <f t="shared" si="3"/>
        <v>1</v>
      </c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AF84" s="198" t="s">
        <v>92</v>
      </c>
      <c r="AH84" s="198" t="s">
        <v>138</v>
      </c>
      <c r="AI84" s="198" t="s">
        <v>72</v>
      </c>
      <c r="AM84" s="189" t="s">
        <v>89</v>
      </c>
      <c r="AS84" s="199" t="e">
        <f>IF(#REF!="základná",G84,0)</f>
        <v>#REF!</v>
      </c>
      <c r="AT84" s="199" t="e">
        <f>IF(#REF!="znížená",G84,0)</f>
        <v>#REF!</v>
      </c>
      <c r="AU84" s="199" t="e">
        <f>IF(#REF!="zákl. prenesená",G84,0)</f>
        <v>#REF!</v>
      </c>
      <c r="AV84" s="199" t="e">
        <f>IF(#REF!="zníž. prenesená",G84,0)</f>
        <v>#REF!</v>
      </c>
      <c r="AW84" s="199" t="e">
        <f>IF(#REF!="nulová",G84,0)</f>
        <v>#REF!</v>
      </c>
      <c r="AX84" s="189" t="s">
        <v>90</v>
      </c>
      <c r="AY84" s="199">
        <f>ROUND(F84*E84,2)</f>
        <v>0</v>
      </c>
      <c r="AZ84" s="189" t="s">
        <v>88</v>
      </c>
      <c r="BA84" s="198" t="s">
        <v>252</v>
      </c>
    </row>
    <row r="85" spans="1:53" s="188" customFormat="1" ht="12.75">
      <c r="A85" s="200">
        <v>78</v>
      </c>
      <c r="B85" s="206" t="s">
        <v>138</v>
      </c>
      <c r="C85" s="207" t="s">
        <v>253</v>
      </c>
      <c r="D85" s="208" t="s">
        <v>142</v>
      </c>
      <c r="E85" s="209">
        <v>3</v>
      </c>
      <c r="F85" s="76"/>
      <c r="G85" s="210">
        <f t="shared" si="4"/>
        <v>0</v>
      </c>
      <c r="H85" s="135" t="str">
        <f t="shared" si="5"/>
        <v>zadajte jednotkovú cenu</v>
      </c>
      <c r="I85" s="150">
        <f t="shared" si="3"/>
        <v>1</v>
      </c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AF85" s="198" t="s">
        <v>92</v>
      </c>
      <c r="AH85" s="198" t="s">
        <v>138</v>
      </c>
      <c r="AI85" s="198" t="s">
        <v>72</v>
      </c>
      <c r="AM85" s="189" t="s">
        <v>89</v>
      </c>
      <c r="AS85" s="199" t="e">
        <f>IF(#REF!="základná",G85,0)</f>
        <v>#REF!</v>
      </c>
      <c r="AT85" s="199" t="e">
        <f>IF(#REF!="znížená",G85,0)</f>
        <v>#REF!</v>
      </c>
      <c r="AU85" s="199" t="e">
        <f>IF(#REF!="zákl. prenesená",G85,0)</f>
        <v>#REF!</v>
      </c>
      <c r="AV85" s="199" t="e">
        <f>IF(#REF!="zníž. prenesená",G85,0)</f>
        <v>#REF!</v>
      </c>
      <c r="AW85" s="199" t="e">
        <f>IF(#REF!="nulová",G85,0)</f>
        <v>#REF!</v>
      </c>
      <c r="AX85" s="189" t="s">
        <v>90</v>
      </c>
      <c r="AY85" s="199">
        <f>ROUND(F85*E85,2)</f>
        <v>0</v>
      </c>
      <c r="AZ85" s="189" t="s">
        <v>88</v>
      </c>
      <c r="BA85" s="198" t="s">
        <v>254</v>
      </c>
    </row>
    <row r="86" spans="1:53" s="188" customFormat="1" ht="12.75">
      <c r="A86" s="200">
        <v>79</v>
      </c>
      <c r="B86" s="201" t="s">
        <v>87</v>
      </c>
      <c r="C86" s="202" t="s">
        <v>255</v>
      </c>
      <c r="D86" s="203" t="s">
        <v>113</v>
      </c>
      <c r="E86" s="204">
        <v>13.4</v>
      </c>
      <c r="F86" s="75"/>
      <c r="G86" s="205">
        <f t="shared" si="4"/>
        <v>0</v>
      </c>
      <c r="H86" s="135" t="str">
        <f t="shared" si="5"/>
        <v>zadajte jednotkovú cenu</v>
      </c>
      <c r="I86" s="150">
        <f t="shared" si="3"/>
        <v>1</v>
      </c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AF86" s="198" t="s">
        <v>88</v>
      </c>
      <c r="AH86" s="198" t="s">
        <v>87</v>
      </c>
      <c r="AI86" s="198" t="s">
        <v>72</v>
      </c>
      <c r="AM86" s="189" t="s">
        <v>89</v>
      </c>
      <c r="AS86" s="199" t="e">
        <f>IF(#REF!="základná",G86,0)</f>
        <v>#REF!</v>
      </c>
      <c r="AT86" s="199" t="e">
        <f>IF(#REF!="znížená",G86,0)</f>
        <v>#REF!</v>
      </c>
      <c r="AU86" s="199" t="e">
        <f>IF(#REF!="zákl. prenesená",G86,0)</f>
        <v>#REF!</v>
      </c>
      <c r="AV86" s="199" t="e">
        <f>IF(#REF!="zníž. prenesená",G86,0)</f>
        <v>#REF!</v>
      </c>
      <c r="AW86" s="199" t="e">
        <f>IF(#REF!="nulová",G86,0)</f>
        <v>#REF!</v>
      </c>
      <c r="AX86" s="189" t="s">
        <v>90</v>
      </c>
      <c r="AY86" s="199">
        <f>ROUND(F86*E86,2)</f>
        <v>0</v>
      </c>
      <c r="AZ86" s="189" t="s">
        <v>88</v>
      </c>
      <c r="BA86" s="198" t="s">
        <v>256</v>
      </c>
    </row>
    <row r="87" spans="1:53" s="188" customFormat="1" ht="12.75">
      <c r="A87" s="200">
        <v>80</v>
      </c>
      <c r="B87" s="201" t="s">
        <v>87</v>
      </c>
      <c r="C87" s="202" t="s">
        <v>257</v>
      </c>
      <c r="D87" s="203" t="s">
        <v>142</v>
      </c>
      <c r="E87" s="204">
        <v>14</v>
      </c>
      <c r="F87" s="75"/>
      <c r="G87" s="205">
        <f t="shared" si="4"/>
        <v>0</v>
      </c>
      <c r="H87" s="135" t="str">
        <f t="shared" si="5"/>
        <v>zadajte jednotkovú cenu</v>
      </c>
      <c r="I87" s="150">
        <f t="shared" si="3"/>
        <v>1</v>
      </c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AF87" s="198" t="s">
        <v>88</v>
      </c>
      <c r="AH87" s="198" t="s">
        <v>87</v>
      </c>
      <c r="AI87" s="198" t="s">
        <v>72</v>
      </c>
      <c r="AM87" s="189" t="s">
        <v>89</v>
      </c>
      <c r="AS87" s="199" t="e">
        <f>IF(#REF!="základná",G87,0)</f>
        <v>#REF!</v>
      </c>
      <c r="AT87" s="199" t="e">
        <f>IF(#REF!="znížená",G87,0)</f>
        <v>#REF!</v>
      </c>
      <c r="AU87" s="199" t="e">
        <f>IF(#REF!="zákl. prenesená",G87,0)</f>
        <v>#REF!</v>
      </c>
      <c r="AV87" s="199" t="e">
        <f>IF(#REF!="zníž. prenesená",G87,0)</f>
        <v>#REF!</v>
      </c>
      <c r="AW87" s="199" t="e">
        <f>IF(#REF!="nulová",G87,0)</f>
        <v>#REF!</v>
      </c>
      <c r="AX87" s="189" t="s">
        <v>90</v>
      </c>
      <c r="AY87" s="199">
        <f>ROUND(F87*E87,2)</f>
        <v>0</v>
      </c>
      <c r="AZ87" s="189" t="s">
        <v>88</v>
      </c>
      <c r="BA87" s="198" t="s">
        <v>258</v>
      </c>
    </row>
    <row r="88" spans="1:53" s="188" customFormat="1" ht="12.75">
      <c r="A88" s="200">
        <v>81</v>
      </c>
      <c r="B88" s="206" t="s">
        <v>138</v>
      </c>
      <c r="C88" s="207" t="s">
        <v>259</v>
      </c>
      <c r="D88" s="208" t="s">
        <v>142</v>
      </c>
      <c r="E88" s="209">
        <v>14</v>
      </c>
      <c r="F88" s="76"/>
      <c r="G88" s="210">
        <f t="shared" si="4"/>
        <v>0</v>
      </c>
      <c r="H88" s="135" t="str">
        <f t="shared" si="5"/>
        <v>zadajte jednotkovú cenu</v>
      </c>
      <c r="I88" s="150">
        <f t="shared" si="3"/>
        <v>1</v>
      </c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AF88" s="198" t="s">
        <v>92</v>
      </c>
      <c r="AH88" s="198" t="s">
        <v>138</v>
      </c>
      <c r="AI88" s="198" t="s">
        <v>72</v>
      </c>
      <c r="AM88" s="189" t="s">
        <v>89</v>
      </c>
      <c r="AS88" s="199" t="e">
        <f>IF(#REF!="základná",G88,0)</f>
        <v>#REF!</v>
      </c>
      <c r="AT88" s="199" t="e">
        <f>IF(#REF!="znížená",G88,0)</f>
        <v>#REF!</v>
      </c>
      <c r="AU88" s="199" t="e">
        <f>IF(#REF!="zákl. prenesená",G88,0)</f>
        <v>#REF!</v>
      </c>
      <c r="AV88" s="199" t="e">
        <f>IF(#REF!="zníž. prenesená",G88,0)</f>
        <v>#REF!</v>
      </c>
      <c r="AW88" s="199" t="e">
        <f>IF(#REF!="nulová",G88,0)</f>
        <v>#REF!</v>
      </c>
      <c r="AX88" s="189" t="s">
        <v>90</v>
      </c>
      <c r="AY88" s="199">
        <f>ROUND(F88*E88,2)</f>
        <v>0</v>
      </c>
      <c r="AZ88" s="189" t="s">
        <v>88</v>
      </c>
      <c r="BA88" s="198" t="s">
        <v>260</v>
      </c>
    </row>
    <row r="89" spans="1:53" s="188" customFormat="1" ht="24">
      <c r="A89" s="200">
        <v>82</v>
      </c>
      <c r="B89" s="201" t="s">
        <v>87</v>
      </c>
      <c r="C89" s="202" t="s">
        <v>261</v>
      </c>
      <c r="D89" s="203" t="s">
        <v>142</v>
      </c>
      <c r="E89" s="204">
        <v>1</v>
      </c>
      <c r="F89" s="75"/>
      <c r="G89" s="205">
        <f t="shared" si="4"/>
        <v>0</v>
      </c>
      <c r="H89" s="135" t="str">
        <f t="shared" si="5"/>
        <v>zadajte jednotkovú cenu</v>
      </c>
      <c r="I89" s="150">
        <f t="shared" si="3"/>
        <v>1</v>
      </c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AF89" s="198" t="s">
        <v>88</v>
      </c>
      <c r="AH89" s="198" t="s">
        <v>87</v>
      </c>
      <c r="AI89" s="198" t="s">
        <v>72</v>
      </c>
      <c r="AM89" s="189" t="s">
        <v>89</v>
      </c>
      <c r="AS89" s="199" t="e">
        <f>IF(#REF!="základná",G89,0)</f>
        <v>#REF!</v>
      </c>
      <c r="AT89" s="199" t="e">
        <f>IF(#REF!="znížená",G89,0)</f>
        <v>#REF!</v>
      </c>
      <c r="AU89" s="199" t="e">
        <f>IF(#REF!="zákl. prenesená",G89,0)</f>
        <v>#REF!</v>
      </c>
      <c r="AV89" s="199" t="e">
        <f>IF(#REF!="zníž. prenesená",G89,0)</f>
        <v>#REF!</v>
      </c>
      <c r="AW89" s="199" t="e">
        <f>IF(#REF!="nulová",G89,0)</f>
        <v>#REF!</v>
      </c>
      <c r="AX89" s="189" t="s">
        <v>90</v>
      </c>
      <c r="AY89" s="199">
        <f>ROUND(F89*E89,2)</f>
        <v>0</v>
      </c>
      <c r="AZ89" s="189" t="s">
        <v>88</v>
      </c>
      <c r="BA89" s="198" t="s">
        <v>262</v>
      </c>
    </row>
    <row r="90" spans="1:53" s="188" customFormat="1" ht="12.75">
      <c r="A90" s="200">
        <v>83</v>
      </c>
      <c r="B90" s="201" t="s">
        <v>87</v>
      </c>
      <c r="C90" s="202" t="s">
        <v>263</v>
      </c>
      <c r="D90" s="203" t="s">
        <v>142</v>
      </c>
      <c r="E90" s="204">
        <v>2</v>
      </c>
      <c r="F90" s="75"/>
      <c r="G90" s="205">
        <f t="shared" si="4"/>
        <v>0</v>
      </c>
      <c r="H90" s="135" t="str">
        <f t="shared" si="5"/>
        <v>zadajte jednotkovú cenu</v>
      </c>
      <c r="I90" s="150">
        <f t="shared" si="3"/>
        <v>1</v>
      </c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AF90" s="198" t="s">
        <v>88</v>
      </c>
      <c r="AH90" s="198" t="s">
        <v>87</v>
      </c>
      <c r="AI90" s="198" t="s">
        <v>72</v>
      </c>
      <c r="AM90" s="189" t="s">
        <v>89</v>
      </c>
      <c r="AS90" s="199" t="e">
        <f>IF(#REF!="základná",G90,0)</f>
        <v>#REF!</v>
      </c>
      <c r="AT90" s="199" t="e">
        <f>IF(#REF!="znížená",G90,0)</f>
        <v>#REF!</v>
      </c>
      <c r="AU90" s="199" t="e">
        <f>IF(#REF!="zákl. prenesená",G90,0)</f>
        <v>#REF!</v>
      </c>
      <c r="AV90" s="199" t="e">
        <f>IF(#REF!="zníž. prenesená",G90,0)</f>
        <v>#REF!</v>
      </c>
      <c r="AW90" s="199" t="e">
        <f>IF(#REF!="nulová",G90,0)</f>
        <v>#REF!</v>
      </c>
      <c r="AX90" s="189" t="s">
        <v>90</v>
      </c>
      <c r="AY90" s="199">
        <f>ROUND(F90*E90,2)</f>
        <v>0</v>
      </c>
      <c r="AZ90" s="189" t="s">
        <v>88</v>
      </c>
      <c r="BA90" s="198" t="s">
        <v>264</v>
      </c>
    </row>
    <row r="91" spans="1:53" s="188" customFormat="1" ht="12.75">
      <c r="A91" s="200">
        <v>84</v>
      </c>
      <c r="B91" s="201" t="s">
        <v>87</v>
      </c>
      <c r="C91" s="202" t="s">
        <v>265</v>
      </c>
      <c r="D91" s="203" t="s">
        <v>142</v>
      </c>
      <c r="E91" s="204">
        <v>1</v>
      </c>
      <c r="F91" s="75"/>
      <c r="G91" s="205">
        <f t="shared" si="4"/>
        <v>0</v>
      </c>
      <c r="H91" s="135" t="str">
        <f t="shared" si="5"/>
        <v>zadajte jednotkovú cenu</v>
      </c>
      <c r="I91" s="150">
        <f t="shared" si="3"/>
        <v>1</v>
      </c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AF91" s="198" t="s">
        <v>88</v>
      </c>
      <c r="AH91" s="198" t="s">
        <v>87</v>
      </c>
      <c r="AI91" s="198" t="s">
        <v>72</v>
      </c>
      <c r="AM91" s="189" t="s">
        <v>89</v>
      </c>
      <c r="AS91" s="199" t="e">
        <f>IF(#REF!="základná",G91,0)</f>
        <v>#REF!</v>
      </c>
      <c r="AT91" s="199" t="e">
        <f>IF(#REF!="znížená",G91,0)</f>
        <v>#REF!</v>
      </c>
      <c r="AU91" s="199" t="e">
        <f>IF(#REF!="zákl. prenesená",G91,0)</f>
        <v>#REF!</v>
      </c>
      <c r="AV91" s="199" t="e">
        <f>IF(#REF!="zníž. prenesená",G91,0)</f>
        <v>#REF!</v>
      </c>
      <c r="AW91" s="199" t="e">
        <f>IF(#REF!="nulová",G91,0)</f>
        <v>#REF!</v>
      </c>
      <c r="AX91" s="189" t="s">
        <v>90</v>
      </c>
      <c r="AY91" s="199">
        <f>ROUND(F91*E91,2)</f>
        <v>0</v>
      </c>
      <c r="AZ91" s="189" t="s">
        <v>88</v>
      </c>
      <c r="BA91" s="198" t="s">
        <v>266</v>
      </c>
    </row>
    <row r="92" spans="1:53" s="188" customFormat="1" ht="21" customHeight="1">
      <c r="A92" s="211"/>
      <c r="B92" s="212"/>
      <c r="C92" s="213" t="s">
        <v>267</v>
      </c>
      <c r="D92" s="214" t="s">
        <v>1</v>
      </c>
      <c r="E92" s="215"/>
      <c r="F92" s="77"/>
      <c r="G92" s="216"/>
      <c r="H92" s="135"/>
      <c r="I92" s="150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AF92" s="198" t="s">
        <v>88</v>
      </c>
      <c r="AH92" s="198" t="s">
        <v>87</v>
      </c>
      <c r="AI92" s="198" t="s">
        <v>72</v>
      </c>
      <c r="AM92" s="189" t="s">
        <v>89</v>
      </c>
      <c r="AS92" s="199" t="e">
        <f>IF(#REF!="základná",G92,0)</f>
        <v>#REF!</v>
      </c>
      <c r="AT92" s="199" t="e">
        <f>IF(#REF!="znížená",G92,0)</f>
        <v>#REF!</v>
      </c>
      <c r="AU92" s="199" t="e">
        <f>IF(#REF!="zákl. prenesená",G92,0)</f>
        <v>#REF!</v>
      </c>
      <c r="AV92" s="199" t="e">
        <f>IF(#REF!="zníž. prenesená",G92,0)</f>
        <v>#REF!</v>
      </c>
      <c r="AW92" s="199" t="e">
        <f>IF(#REF!="nulová",G92,0)</f>
        <v>#REF!</v>
      </c>
      <c r="AX92" s="189" t="s">
        <v>90</v>
      </c>
      <c r="AY92" s="199">
        <f>ROUND(F92*E92,2)</f>
        <v>0</v>
      </c>
      <c r="AZ92" s="189" t="s">
        <v>88</v>
      </c>
      <c r="BA92" s="198" t="s">
        <v>268</v>
      </c>
    </row>
    <row r="93" spans="1:53" s="188" customFormat="1" ht="48">
      <c r="A93" s="200">
        <v>85</v>
      </c>
      <c r="B93" s="201" t="s">
        <v>87</v>
      </c>
      <c r="C93" s="202" t="s">
        <v>269</v>
      </c>
      <c r="D93" s="203" t="s">
        <v>94</v>
      </c>
      <c r="E93" s="204">
        <v>14</v>
      </c>
      <c r="F93" s="75"/>
      <c r="G93" s="205">
        <f t="shared" ref="G93:G156" si="6">ROUND(F93*E93, 2)</f>
        <v>0</v>
      </c>
      <c r="H93" s="135" t="str">
        <f t="shared" si="5"/>
        <v>zadajte jednotkovú cenu</v>
      </c>
      <c r="I93" s="150">
        <f t="shared" si="3"/>
        <v>1</v>
      </c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AF93" s="198" t="s">
        <v>88</v>
      </c>
      <c r="AH93" s="198" t="s">
        <v>87</v>
      </c>
      <c r="AI93" s="198" t="s">
        <v>72</v>
      </c>
      <c r="AM93" s="189" t="s">
        <v>89</v>
      </c>
      <c r="AS93" s="199" t="e">
        <f>IF(#REF!="základná",G93,0)</f>
        <v>#REF!</v>
      </c>
      <c r="AT93" s="199" t="e">
        <f>IF(#REF!="znížená",G93,0)</f>
        <v>#REF!</v>
      </c>
      <c r="AU93" s="199" t="e">
        <f>IF(#REF!="zákl. prenesená",G93,0)</f>
        <v>#REF!</v>
      </c>
      <c r="AV93" s="199" t="e">
        <f>IF(#REF!="zníž. prenesená",G93,0)</f>
        <v>#REF!</v>
      </c>
      <c r="AW93" s="199" t="e">
        <f>IF(#REF!="nulová",G93,0)</f>
        <v>#REF!</v>
      </c>
      <c r="AX93" s="189" t="s">
        <v>90</v>
      </c>
      <c r="AY93" s="199">
        <f>ROUND(F93*E93,2)</f>
        <v>0</v>
      </c>
      <c r="AZ93" s="189" t="s">
        <v>88</v>
      </c>
      <c r="BA93" s="198" t="s">
        <v>270</v>
      </c>
    </row>
    <row r="94" spans="1:53" s="188" customFormat="1" ht="48">
      <c r="A94" s="200">
        <v>86</v>
      </c>
      <c r="B94" s="201" t="s">
        <v>87</v>
      </c>
      <c r="C94" s="202" t="s">
        <v>271</v>
      </c>
      <c r="D94" s="203" t="s">
        <v>94</v>
      </c>
      <c r="E94" s="204">
        <v>9.8000000000000007</v>
      </c>
      <c r="F94" s="75"/>
      <c r="G94" s="205">
        <f t="shared" si="6"/>
        <v>0</v>
      </c>
      <c r="H94" s="135" t="str">
        <f t="shared" si="5"/>
        <v>zadajte jednotkovú cenu</v>
      </c>
      <c r="I94" s="150">
        <f t="shared" si="3"/>
        <v>1</v>
      </c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AF94" s="198" t="s">
        <v>88</v>
      </c>
      <c r="AH94" s="198" t="s">
        <v>87</v>
      </c>
      <c r="AI94" s="198" t="s">
        <v>72</v>
      </c>
      <c r="AM94" s="189" t="s">
        <v>89</v>
      </c>
      <c r="AS94" s="199" t="e">
        <f>IF(#REF!="základná",G94,0)</f>
        <v>#REF!</v>
      </c>
      <c r="AT94" s="199" t="e">
        <f>IF(#REF!="znížená",G94,0)</f>
        <v>#REF!</v>
      </c>
      <c r="AU94" s="199" t="e">
        <f>IF(#REF!="zákl. prenesená",G94,0)</f>
        <v>#REF!</v>
      </c>
      <c r="AV94" s="199" t="e">
        <f>IF(#REF!="zníž. prenesená",G94,0)</f>
        <v>#REF!</v>
      </c>
      <c r="AW94" s="199" t="e">
        <f>IF(#REF!="nulová",G94,0)</f>
        <v>#REF!</v>
      </c>
      <c r="AX94" s="189" t="s">
        <v>90</v>
      </c>
      <c r="AY94" s="199">
        <f>ROUND(F94*E94,2)</f>
        <v>0</v>
      </c>
      <c r="AZ94" s="189" t="s">
        <v>88</v>
      </c>
      <c r="BA94" s="198" t="s">
        <v>272</v>
      </c>
    </row>
    <row r="95" spans="1:53" s="188" customFormat="1" ht="48">
      <c r="A95" s="200">
        <v>87</v>
      </c>
      <c r="B95" s="201" t="s">
        <v>87</v>
      </c>
      <c r="C95" s="202" t="s">
        <v>273</v>
      </c>
      <c r="D95" s="203" t="s">
        <v>94</v>
      </c>
      <c r="E95" s="204">
        <v>6.3</v>
      </c>
      <c r="F95" s="75"/>
      <c r="G95" s="205">
        <f t="shared" si="6"/>
        <v>0</v>
      </c>
      <c r="H95" s="135" t="str">
        <f t="shared" si="5"/>
        <v>zadajte jednotkovú cenu</v>
      </c>
      <c r="I95" s="150">
        <f t="shared" si="3"/>
        <v>1</v>
      </c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AF95" s="198" t="s">
        <v>88</v>
      </c>
      <c r="AH95" s="198" t="s">
        <v>87</v>
      </c>
      <c r="AI95" s="198" t="s">
        <v>72</v>
      </c>
      <c r="AM95" s="189" t="s">
        <v>89</v>
      </c>
      <c r="AS95" s="199" t="e">
        <f>IF(#REF!="základná",G95,0)</f>
        <v>#REF!</v>
      </c>
      <c r="AT95" s="199" t="e">
        <f>IF(#REF!="znížená",G95,0)</f>
        <v>#REF!</v>
      </c>
      <c r="AU95" s="199" t="e">
        <f>IF(#REF!="zákl. prenesená",G95,0)</f>
        <v>#REF!</v>
      </c>
      <c r="AV95" s="199" t="e">
        <f>IF(#REF!="zníž. prenesená",G95,0)</f>
        <v>#REF!</v>
      </c>
      <c r="AW95" s="199" t="e">
        <f>IF(#REF!="nulová",G95,0)</f>
        <v>#REF!</v>
      </c>
      <c r="AX95" s="189" t="s">
        <v>90</v>
      </c>
      <c r="AY95" s="199">
        <f>ROUND(F95*E95,2)</f>
        <v>0</v>
      </c>
      <c r="AZ95" s="189" t="s">
        <v>88</v>
      </c>
      <c r="BA95" s="198" t="s">
        <v>274</v>
      </c>
    </row>
    <row r="96" spans="1:53" s="188" customFormat="1" ht="36">
      <c r="A96" s="200">
        <v>88</v>
      </c>
      <c r="B96" s="201" t="s">
        <v>87</v>
      </c>
      <c r="C96" s="202" t="s">
        <v>275</v>
      </c>
      <c r="D96" s="203" t="s">
        <v>142</v>
      </c>
      <c r="E96" s="204">
        <v>1</v>
      </c>
      <c r="F96" s="75"/>
      <c r="G96" s="205">
        <f t="shared" si="6"/>
        <v>0</v>
      </c>
      <c r="H96" s="135" t="str">
        <f t="shared" si="5"/>
        <v>zadajte jednotkovú cenu</v>
      </c>
      <c r="I96" s="150">
        <f t="shared" si="3"/>
        <v>1</v>
      </c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AF96" s="198" t="s">
        <v>88</v>
      </c>
      <c r="AH96" s="198" t="s">
        <v>87</v>
      </c>
      <c r="AI96" s="198" t="s">
        <v>72</v>
      </c>
      <c r="AM96" s="189" t="s">
        <v>89</v>
      </c>
      <c r="AS96" s="199" t="e">
        <f>IF(#REF!="základná",G96,0)</f>
        <v>#REF!</v>
      </c>
      <c r="AT96" s="199" t="e">
        <f>IF(#REF!="znížená",G96,0)</f>
        <v>#REF!</v>
      </c>
      <c r="AU96" s="199" t="e">
        <f>IF(#REF!="zákl. prenesená",G96,0)</f>
        <v>#REF!</v>
      </c>
      <c r="AV96" s="199" t="e">
        <f>IF(#REF!="zníž. prenesená",G96,0)</f>
        <v>#REF!</v>
      </c>
      <c r="AW96" s="199" t="e">
        <f>IF(#REF!="nulová",G96,0)</f>
        <v>#REF!</v>
      </c>
      <c r="AX96" s="189" t="s">
        <v>90</v>
      </c>
      <c r="AY96" s="199">
        <f>ROUND(F96*E96,2)</f>
        <v>0</v>
      </c>
      <c r="AZ96" s="189" t="s">
        <v>88</v>
      </c>
      <c r="BA96" s="198" t="s">
        <v>276</v>
      </c>
    </row>
    <row r="97" spans="1:53" s="188" customFormat="1" ht="24">
      <c r="A97" s="200">
        <v>89</v>
      </c>
      <c r="B97" s="201" t="s">
        <v>87</v>
      </c>
      <c r="C97" s="202" t="s">
        <v>277</v>
      </c>
      <c r="D97" s="203" t="s">
        <v>278</v>
      </c>
      <c r="E97" s="204">
        <v>3250</v>
      </c>
      <c r="F97" s="75"/>
      <c r="G97" s="205">
        <f t="shared" si="6"/>
        <v>0</v>
      </c>
      <c r="H97" s="135" t="str">
        <f t="shared" si="5"/>
        <v>zadajte jednotkovú cenu</v>
      </c>
      <c r="I97" s="150">
        <f t="shared" si="3"/>
        <v>1</v>
      </c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AF97" s="198" t="s">
        <v>88</v>
      </c>
      <c r="AH97" s="198" t="s">
        <v>87</v>
      </c>
      <c r="AI97" s="198" t="s">
        <v>72</v>
      </c>
      <c r="AM97" s="189" t="s">
        <v>89</v>
      </c>
      <c r="AS97" s="199" t="e">
        <f>IF(#REF!="základná",G97,0)</f>
        <v>#REF!</v>
      </c>
      <c r="AT97" s="199" t="e">
        <f>IF(#REF!="znížená",G97,0)</f>
        <v>#REF!</v>
      </c>
      <c r="AU97" s="199" t="e">
        <f>IF(#REF!="zákl. prenesená",G97,0)</f>
        <v>#REF!</v>
      </c>
      <c r="AV97" s="199" t="e">
        <f>IF(#REF!="zníž. prenesená",G97,0)</f>
        <v>#REF!</v>
      </c>
      <c r="AW97" s="199" t="e">
        <f>IF(#REF!="nulová",G97,0)</f>
        <v>#REF!</v>
      </c>
      <c r="AX97" s="189" t="s">
        <v>90</v>
      </c>
      <c r="AY97" s="199">
        <f>ROUND(F97*E97,2)</f>
        <v>0</v>
      </c>
      <c r="AZ97" s="189" t="s">
        <v>88</v>
      </c>
      <c r="BA97" s="198" t="s">
        <v>279</v>
      </c>
    </row>
    <row r="98" spans="1:53" s="188" customFormat="1" ht="24">
      <c r="A98" s="200">
        <v>90</v>
      </c>
      <c r="B98" s="201" t="s">
        <v>87</v>
      </c>
      <c r="C98" s="202" t="s">
        <v>102</v>
      </c>
      <c r="D98" s="203" t="s">
        <v>103</v>
      </c>
      <c r="E98" s="204">
        <v>165.096</v>
      </c>
      <c r="F98" s="75"/>
      <c r="G98" s="205">
        <f t="shared" si="6"/>
        <v>0</v>
      </c>
      <c r="H98" s="135" t="str">
        <f t="shared" si="5"/>
        <v>zadajte jednotkovú cenu</v>
      </c>
      <c r="I98" s="150">
        <f t="shared" si="3"/>
        <v>1</v>
      </c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AF98" s="198" t="s">
        <v>88</v>
      </c>
      <c r="AH98" s="198" t="s">
        <v>87</v>
      </c>
      <c r="AI98" s="198" t="s">
        <v>72</v>
      </c>
      <c r="AM98" s="189" t="s">
        <v>89</v>
      </c>
      <c r="AS98" s="199" t="e">
        <f>IF(#REF!="základná",G98,0)</f>
        <v>#REF!</v>
      </c>
      <c r="AT98" s="199" t="e">
        <f>IF(#REF!="znížená",G98,0)</f>
        <v>#REF!</v>
      </c>
      <c r="AU98" s="199" t="e">
        <f>IF(#REF!="zákl. prenesená",G98,0)</f>
        <v>#REF!</v>
      </c>
      <c r="AV98" s="199" t="e">
        <f>IF(#REF!="zníž. prenesená",G98,0)</f>
        <v>#REF!</v>
      </c>
      <c r="AW98" s="199" t="e">
        <f>IF(#REF!="nulová",G98,0)</f>
        <v>#REF!</v>
      </c>
      <c r="AX98" s="189" t="s">
        <v>90</v>
      </c>
      <c r="AY98" s="199">
        <f>ROUND(F98*E98,2)</f>
        <v>0</v>
      </c>
      <c r="AZ98" s="189" t="s">
        <v>88</v>
      </c>
      <c r="BA98" s="198" t="s">
        <v>280</v>
      </c>
    </row>
    <row r="99" spans="1:53" s="188" customFormat="1" ht="12.75">
      <c r="A99" s="200">
        <v>91</v>
      </c>
      <c r="B99" s="201" t="s">
        <v>87</v>
      </c>
      <c r="C99" s="202" t="s">
        <v>281</v>
      </c>
      <c r="D99" s="203" t="s">
        <v>103</v>
      </c>
      <c r="E99" s="204">
        <v>10</v>
      </c>
      <c r="F99" s="75"/>
      <c r="G99" s="205">
        <f t="shared" si="6"/>
        <v>0</v>
      </c>
      <c r="H99" s="135" t="str">
        <f t="shared" si="5"/>
        <v>zadajte jednotkovú cenu</v>
      </c>
      <c r="I99" s="150">
        <f t="shared" si="3"/>
        <v>1</v>
      </c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AF99" s="198" t="s">
        <v>88</v>
      </c>
      <c r="AH99" s="198" t="s">
        <v>87</v>
      </c>
      <c r="AI99" s="198" t="s">
        <v>72</v>
      </c>
      <c r="AM99" s="189" t="s">
        <v>89</v>
      </c>
      <c r="AS99" s="199" t="e">
        <f>IF(#REF!="základná",G99,0)</f>
        <v>#REF!</v>
      </c>
      <c r="AT99" s="199" t="e">
        <f>IF(#REF!="znížená",G99,0)</f>
        <v>#REF!</v>
      </c>
      <c r="AU99" s="199" t="e">
        <f>IF(#REF!="zákl. prenesená",G99,0)</f>
        <v>#REF!</v>
      </c>
      <c r="AV99" s="199" t="e">
        <f>IF(#REF!="zníž. prenesená",G99,0)</f>
        <v>#REF!</v>
      </c>
      <c r="AW99" s="199" t="e">
        <f>IF(#REF!="nulová",G99,0)</f>
        <v>#REF!</v>
      </c>
      <c r="AX99" s="189" t="s">
        <v>90</v>
      </c>
      <c r="AY99" s="199">
        <f>ROUND(F99*E99,2)</f>
        <v>0</v>
      </c>
      <c r="AZ99" s="189" t="s">
        <v>88</v>
      </c>
      <c r="BA99" s="198" t="s">
        <v>282</v>
      </c>
    </row>
    <row r="100" spans="1:53" s="188" customFormat="1" ht="12.75">
      <c r="A100" s="200">
        <v>92</v>
      </c>
      <c r="B100" s="201" t="s">
        <v>87</v>
      </c>
      <c r="C100" s="202" t="s">
        <v>283</v>
      </c>
      <c r="D100" s="203" t="s">
        <v>103</v>
      </c>
      <c r="E100" s="204">
        <v>10</v>
      </c>
      <c r="F100" s="75"/>
      <c r="G100" s="205">
        <f t="shared" si="6"/>
        <v>0</v>
      </c>
      <c r="H100" s="135" t="str">
        <f t="shared" si="5"/>
        <v>zadajte jednotkovú cenu</v>
      </c>
      <c r="I100" s="150">
        <f t="shared" si="3"/>
        <v>1</v>
      </c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AF100" s="198" t="s">
        <v>88</v>
      </c>
      <c r="AH100" s="198" t="s">
        <v>87</v>
      </c>
      <c r="AI100" s="198" t="s">
        <v>72</v>
      </c>
      <c r="AM100" s="189" t="s">
        <v>89</v>
      </c>
      <c r="AS100" s="199" t="e">
        <f>IF(#REF!="základná",G100,0)</f>
        <v>#REF!</v>
      </c>
      <c r="AT100" s="199" t="e">
        <f>IF(#REF!="znížená",G100,0)</f>
        <v>#REF!</v>
      </c>
      <c r="AU100" s="199" t="e">
        <f>IF(#REF!="zákl. prenesená",G100,0)</f>
        <v>#REF!</v>
      </c>
      <c r="AV100" s="199" t="e">
        <f>IF(#REF!="zníž. prenesená",G100,0)</f>
        <v>#REF!</v>
      </c>
      <c r="AW100" s="199" t="e">
        <f>IF(#REF!="nulová",G100,0)</f>
        <v>#REF!</v>
      </c>
      <c r="AX100" s="189" t="s">
        <v>90</v>
      </c>
      <c r="AY100" s="199">
        <f>ROUND(F100*E100,2)</f>
        <v>0</v>
      </c>
      <c r="AZ100" s="189" t="s">
        <v>88</v>
      </c>
      <c r="BA100" s="198" t="s">
        <v>284</v>
      </c>
    </row>
    <row r="101" spans="1:53" s="188" customFormat="1" ht="12.75">
      <c r="A101" s="200">
        <v>93</v>
      </c>
      <c r="B101" s="201" t="s">
        <v>87</v>
      </c>
      <c r="C101" s="202" t="s">
        <v>104</v>
      </c>
      <c r="D101" s="203" t="s">
        <v>103</v>
      </c>
      <c r="E101" s="204">
        <v>79.92</v>
      </c>
      <c r="F101" s="75"/>
      <c r="G101" s="205">
        <f t="shared" si="6"/>
        <v>0</v>
      </c>
      <c r="H101" s="135" t="str">
        <f t="shared" si="5"/>
        <v>zadajte jednotkovú cenu</v>
      </c>
      <c r="I101" s="150">
        <f t="shared" si="3"/>
        <v>1</v>
      </c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AF101" s="198" t="s">
        <v>88</v>
      </c>
      <c r="AH101" s="198" t="s">
        <v>87</v>
      </c>
      <c r="AI101" s="198" t="s">
        <v>72</v>
      </c>
      <c r="AM101" s="189" t="s">
        <v>89</v>
      </c>
      <c r="AS101" s="199" t="e">
        <f>IF(#REF!="základná",G101,0)</f>
        <v>#REF!</v>
      </c>
      <c r="AT101" s="199" t="e">
        <f>IF(#REF!="znížená",G101,0)</f>
        <v>#REF!</v>
      </c>
      <c r="AU101" s="199" t="e">
        <f>IF(#REF!="zákl. prenesená",G101,0)</f>
        <v>#REF!</v>
      </c>
      <c r="AV101" s="199" t="e">
        <f>IF(#REF!="zníž. prenesená",G101,0)</f>
        <v>#REF!</v>
      </c>
      <c r="AW101" s="199" t="e">
        <f>IF(#REF!="nulová",G101,0)</f>
        <v>#REF!</v>
      </c>
      <c r="AX101" s="189" t="s">
        <v>90</v>
      </c>
      <c r="AY101" s="199">
        <f>ROUND(F101*E101,2)</f>
        <v>0</v>
      </c>
      <c r="AZ101" s="189" t="s">
        <v>88</v>
      </c>
      <c r="BA101" s="198" t="s">
        <v>285</v>
      </c>
    </row>
    <row r="102" spans="1:53" s="188" customFormat="1" ht="12.75">
      <c r="A102" s="200">
        <v>94</v>
      </c>
      <c r="B102" s="201" t="s">
        <v>87</v>
      </c>
      <c r="C102" s="202" t="s">
        <v>106</v>
      </c>
      <c r="D102" s="203" t="s">
        <v>103</v>
      </c>
      <c r="E102" s="204">
        <v>23.975999999999999</v>
      </c>
      <c r="F102" s="75"/>
      <c r="G102" s="205">
        <f t="shared" si="6"/>
        <v>0</v>
      </c>
      <c r="H102" s="135" t="str">
        <f t="shared" si="5"/>
        <v>zadajte jednotkovú cenu</v>
      </c>
      <c r="I102" s="150">
        <f t="shared" si="3"/>
        <v>1</v>
      </c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AF102" s="198" t="s">
        <v>88</v>
      </c>
      <c r="AH102" s="198" t="s">
        <v>87</v>
      </c>
      <c r="AI102" s="198" t="s">
        <v>72</v>
      </c>
      <c r="AM102" s="189" t="s">
        <v>89</v>
      </c>
      <c r="AS102" s="199" t="e">
        <f>IF(#REF!="základná",G102,0)</f>
        <v>#REF!</v>
      </c>
      <c r="AT102" s="199" t="e">
        <f>IF(#REF!="znížená",G102,0)</f>
        <v>#REF!</v>
      </c>
      <c r="AU102" s="199" t="e">
        <f>IF(#REF!="zákl. prenesená",G102,0)</f>
        <v>#REF!</v>
      </c>
      <c r="AV102" s="199" t="e">
        <f>IF(#REF!="zníž. prenesená",G102,0)</f>
        <v>#REF!</v>
      </c>
      <c r="AW102" s="199" t="e">
        <f>IF(#REF!="nulová",G102,0)</f>
        <v>#REF!</v>
      </c>
      <c r="AX102" s="189" t="s">
        <v>90</v>
      </c>
      <c r="AY102" s="199">
        <f>ROUND(F102*E102,2)</f>
        <v>0</v>
      </c>
      <c r="AZ102" s="189" t="s">
        <v>88</v>
      </c>
      <c r="BA102" s="198" t="s">
        <v>286</v>
      </c>
    </row>
    <row r="103" spans="1:53" s="188" customFormat="1" ht="12.75">
      <c r="A103" s="200">
        <v>95</v>
      </c>
      <c r="B103" s="201" t="s">
        <v>87</v>
      </c>
      <c r="C103" s="202" t="s">
        <v>287</v>
      </c>
      <c r="D103" s="203" t="s">
        <v>103</v>
      </c>
      <c r="E103" s="204">
        <v>4.8129999999999997</v>
      </c>
      <c r="F103" s="75"/>
      <c r="G103" s="205">
        <f t="shared" si="6"/>
        <v>0</v>
      </c>
      <c r="H103" s="135" t="str">
        <f t="shared" si="5"/>
        <v>zadajte jednotkovú cenu</v>
      </c>
      <c r="I103" s="150">
        <f t="shared" si="3"/>
        <v>1</v>
      </c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AF103" s="198" t="s">
        <v>88</v>
      </c>
      <c r="AH103" s="198" t="s">
        <v>87</v>
      </c>
      <c r="AI103" s="198" t="s">
        <v>72</v>
      </c>
      <c r="AM103" s="189" t="s">
        <v>89</v>
      </c>
      <c r="AS103" s="199" t="e">
        <f>IF(#REF!="základná",G103,0)</f>
        <v>#REF!</v>
      </c>
      <c r="AT103" s="199" t="e">
        <f>IF(#REF!="znížená",G103,0)</f>
        <v>#REF!</v>
      </c>
      <c r="AU103" s="199" t="e">
        <f>IF(#REF!="zákl. prenesená",G103,0)</f>
        <v>#REF!</v>
      </c>
      <c r="AV103" s="199" t="e">
        <f>IF(#REF!="zníž. prenesená",G103,0)</f>
        <v>#REF!</v>
      </c>
      <c r="AW103" s="199" t="e">
        <f>IF(#REF!="nulová",G103,0)</f>
        <v>#REF!</v>
      </c>
      <c r="AX103" s="189" t="s">
        <v>90</v>
      </c>
      <c r="AY103" s="199">
        <f>ROUND(F103*E103,2)</f>
        <v>0</v>
      </c>
      <c r="AZ103" s="189" t="s">
        <v>88</v>
      </c>
      <c r="BA103" s="198" t="s">
        <v>288</v>
      </c>
    </row>
    <row r="104" spans="1:53" s="188" customFormat="1" ht="12.75">
      <c r="A104" s="200">
        <v>96</v>
      </c>
      <c r="B104" s="201" t="s">
        <v>87</v>
      </c>
      <c r="C104" s="202" t="s">
        <v>289</v>
      </c>
      <c r="D104" s="203" t="s">
        <v>103</v>
      </c>
      <c r="E104" s="204">
        <v>1.444</v>
      </c>
      <c r="F104" s="75"/>
      <c r="G104" s="205">
        <f t="shared" si="6"/>
        <v>0</v>
      </c>
      <c r="H104" s="135" t="str">
        <f t="shared" si="5"/>
        <v>zadajte jednotkovú cenu</v>
      </c>
      <c r="I104" s="150">
        <f t="shared" si="3"/>
        <v>1</v>
      </c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AF104" s="198" t="s">
        <v>88</v>
      </c>
      <c r="AH104" s="198" t="s">
        <v>87</v>
      </c>
      <c r="AI104" s="198" t="s">
        <v>72</v>
      </c>
      <c r="AM104" s="189" t="s">
        <v>89</v>
      </c>
      <c r="AS104" s="199" t="e">
        <f>IF(#REF!="základná",G104,0)</f>
        <v>#REF!</v>
      </c>
      <c r="AT104" s="199" t="e">
        <f>IF(#REF!="znížená",G104,0)</f>
        <v>#REF!</v>
      </c>
      <c r="AU104" s="199" t="e">
        <f>IF(#REF!="zákl. prenesená",G104,0)</f>
        <v>#REF!</v>
      </c>
      <c r="AV104" s="199" t="e">
        <f>IF(#REF!="zníž. prenesená",G104,0)</f>
        <v>#REF!</v>
      </c>
      <c r="AW104" s="199" t="e">
        <f>IF(#REF!="nulová",G104,0)</f>
        <v>#REF!</v>
      </c>
      <c r="AX104" s="189" t="s">
        <v>90</v>
      </c>
      <c r="AY104" s="199">
        <f>ROUND(F104*E104,2)</f>
        <v>0</v>
      </c>
      <c r="AZ104" s="189" t="s">
        <v>88</v>
      </c>
      <c r="BA104" s="198" t="s">
        <v>290</v>
      </c>
    </row>
    <row r="105" spans="1:53" s="188" customFormat="1" ht="12.75">
      <c r="A105" s="200">
        <v>97</v>
      </c>
      <c r="B105" s="201" t="s">
        <v>87</v>
      </c>
      <c r="C105" s="202" t="s">
        <v>291</v>
      </c>
      <c r="D105" s="203" t="s">
        <v>103</v>
      </c>
      <c r="E105" s="204">
        <v>1525.26</v>
      </c>
      <c r="F105" s="75"/>
      <c r="G105" s="205">
        <f t="shared" si="6"/>
        <v>0</v>
      </c>
      <c r="H105" s="135" t="str">
        <f t="shared" si="5"/>
        <v>zadajte jednotkovú cenu</v>
      </c>
      <c r="I105" s="150">
        <f t="shared" si="3"/>
        <v>1</v>
      </c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AF105" s="198" t="s">
        <v>88</v>
      </c>
      <c r="AH105" s="198" t="s">
        <v>87</v>
      </c>
      <c r="AI105" s="198" t="s">
        <v>72</v>
      </c>
      <c r="AM105" s="189" t="s">
        <v>89</v>
      </c>
      <c r="AS105" s="199" t="e">
        <f>IF(#REF!="základná",G105,0)</f>
        <v>#REF!</v>
      </c>
      <c r="AT105" s="199" t="e">
        <f>IF(#REF!="znížená",G105,0)</f>
        <v>#REF!</v>
      </c>
      <c r="AU105" s="199" t="e">
        <f>IF(#REF!="zákl. prenesená",G105,0)</f>
        <v>#REF!</v>
      </c>
      <c r="AV105" s="199" t="e">
        <f>IF(#REF!="zníž. prenesená",G105,0)</f>
        <v>#REF!</v>
      </c>
      <c r="AW105" s="199" t="e">
        <f>IF(#REF!="nulová",G105,0)</f>
        <v>#REF!</v>
      </c>
      <c r="AX105" s="189" t="s">
        <v>90</v>
      </c>
      <c r="AY105" s="199">
        <f>ROUND(F105*E105,2)</f>
        <v>0</v>
      </c>
      <c r="AZ105" s="189" t="s">
        <v>88</v>
      </c>
      <c r="BA105" s="198" t="s">
        <v>292</v>
      </c>
    </row>
    <row r="106" spans="1:53" s="188" customFormat="1" ht="12.75">
      <c r="A106" s="200">
        <v>98</v>
      </c>
      <c r="B106" s="201" t="s">
        <v>87</v>
      </c>
      <c r="C106" s="202" t="s">
        <v>110</v>
      </c>
      <c r="D106" s="203" t="s">
        <v>103</v>
      </c>
      <c r="E106" s="204">
        <v>457.57799999999997</v>
      </c>
      <c r="F106" s="75"/>
      <c r="G106" s="205">
        <f t="shared" si="6"/>
        <v>0</v>
      </c>
      <c r="H106" s="135" t="str">
        <f t="shared" si="5"/>
        <v>zadajte jednotkovú cenu</v>
      </c>
      <c r="I106" s="150">
        <f t="shared" si="3"/>
        <v>1</v>
      </c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AF106" s="198" t="s">
        <v>88</v>
      </c>
      <c r="AH106" s="198" t="s">
        <v>87</v>
      </c>
      <c r="AI106" s="198" t="s">
        <v>72</v>
      </c>
      <c r="AM106" s="189" t="s">
        <v>89</v>
      </c>
      <c r="AS106" s="199" t="e">
        <f>IF(#REF!="základná",G106,0)</f>
        <v>#REF!</v>
      </c>
      <c r="AT106" s="199" t="e">
        <f>IF(#REF!="znížená",G106,0)</f>
        <v>#REF!</v>
      </c>
      <c r="AU106" s="199" t="e">
        <f>IF(#REF!="zákl. prenesená",G106,0)</f>
        <v>#REF!</v>
      </c>
      <c r="AV106" s="199" t="e">
        <f>IF(#REF!="zníž. prenesená",G106,0)</f>
        <v>#REF!</v>
      </c>
      <c r="AW106" s="199" t="e">
        <f>IF(#REF!="nulová",G106,0)</f>
        <v>#REF!</v>
      </c>
      <c r="AX106" s="189" t="s">
        <v>90</v>
      </c>
      <c r="AY106" s="199">
        <f>ROUND(F106*E106,2)</f>
        <v>0</v>
      </c>
      <c r="AZ106" s="189" t="s">
        <v>88</v>
      </c>
      <c r="BA106" s="198" t="s">
        <v>293</v>
      </c>
    </row>
    <row r="107" spans="1:53" s="188" customFormat="1" ht="12.75">
      <c r="A107" s="200">
        <v>99</v>
      </c>
      <c r="B107" s="201" t="s">
        <v>87</v>
      </c>
      <c r="C107" s="202" t="s">
        <v>117</v>
      </c>
      <c r="D107" s="203" t="s">
        <v>94</v>
      </c>
      <c r="E107" s="204">
        <v>3389.4659999999999</v>
      </c>
      <c r="F107" s="75"/>
      <c r="G107" s="205">
        <f t="shared" si="6"/>
        <v>0</v>
      </c>
      <c r="H107" s="135" t="str">
        <f t="shared" si="5"/>
        <v>zadajte jednotkovú cenu</v>
      </c>
      <c r="I107" s="150">
        <f t="shared" si="3"/>
        <v>1</v>
      </c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AF107" s="198" t="s">
        <v>88</v>
      </c>
      <c r="AH107" s="198" t="s">
        <v>87</v>
      </c>
      <c r="AI107" s="198" t="s">
        <v>72</v>
      </c>
      <c r="AM107" s="189" t="s">
        <v>89</v>
      </c>
      <c r="AS107" s="199" t="e">
        <f>IF(#REF!="základná",G107,0)</f>
        <v>#REF!</v>
      </c>
      <c r="AT107" s="199" t="e">
        <f>IF(#REF!="znížená",G107,0)</f>
        <v>#REF!</v>
      </c>
      <c r="AU107" s="199" t="e">
        <f>IF(#REF!="zákl. prenesená",G107,0)</f>
        <v>#REF!</v>
      </c>
      <c r="AV107" s="199" t="e">
        <f>IF(#REF!="zníž. prenesená",G107,0)</f>
        <v>#REF!</v>
      </c>
      <c r="AW107" s="199" t="e">
        <f>IF(#REF!="nulová",G107,0)</f>
        <v>#REF!</v>
      </c>
      <c r="AX107" s="189" t="s">
        <v>90</v>
      </c>
      <c r="AY107" s="199">
        <f>ROUND(F107*E107,2)</f>
        <v>0</v>
      </c>
      <c r="AZ107" s="189" t="s">
        <v>88</v>
      </c>
      <c r="BA107" s="198" t="s">
        <v>294</v>
      </c>
    </row>
    <row r="108" spans="1:53" s="188" customFormat="1" ht="12.75">
      <c r="A108" s="200">
        <v>100</v>
      </c>
      <c r="B108" s="201" t="s">
        <v>87</v>
      </c>
      <c r="C108" s="202" t="s">
        <v>119</v>
      </c>
      <c r="D108" s="203" t="s">
        <v>94</v>
      </c>
      <c r="E108" s="204">
        <v>3389.4659999999999</v>
      </c>
      <c r="F108" s="75"/>
      <c r="G108" s="205">
        <f t="shared" si="6"/>
        <v>0</v>
      </c>
      <c r="H108" s="135" t="str">
        <f t="shared" si="5"/>
        <v>zadajte jednotkovú cenu</v>
      </c>
      <c r="I108" s="150">
        <f t="shared" si="3"/>
        <v>1</v>
      </c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AF108" s="198" t="s">
        <v>88</v>
      </c>
      <c r="AH108" s="198" t="s">
        <v>87</v>
      </c>
      <c r="AI108" s="198" t="s">
        <v>72</v>
      </c>
      <c r="AM108" s="189" t="s">
        <v>89</v>
      </c>
      <c r="AS108" s="199" t="e">
        <f>IF(#REF!="základná",G108,0)</f>
        <v>#REF!</v>
      </c>
      <c r="AT108" s="199" t="e">
        <f>IF(#REF!="znížená",G108,0)</f>
        <v>#REF!</v>
      </c>
      <c r="AU108" s="199" t="e">
        <f>IF(#REF!="zákl. prenesená",G108,0)</f>
        <v>#REF!</v>
      </c>
      <c r="AV108" s="199" t="e">
        <f>IF(#REF!="zníž. prenesená",G108,0)</f>
        <v>#REF!</v>
      </c>
      <c r="AW108" s="199" t="e">
        <f>IF(#REF!="nulová",G108,0)</f>
        <v>#REF!</v>
      </c>
      <c r="AX108" s="189" t="s">
        <v>90</v>
      </c>
      <c r="AY108" s="199">
        <f>ROUND(F108*E108,2)</f>
        <v>0</v>
      </c>
      <c r="AZ108" s="189" t="s">
        <v>88</v>
      </c>
      <c r="BA108" s="198" t="s">
        <v>295</v>
      </c>
    </row>
    <row r="109" spans="1:53" s="188" customFormat="1" ht="12.75">
      <c r="A109" s="200">
        <v>101</v>
      </c>
      <c r="B109" s="201" t="s">
        <v>87</v>
      </c>
      <c r="C109" s="202" t="s">
        <v>121</v>
      </c>
      <c r="D109" s="203" t="s">
        <v>94</v>
      </c>
      <c r="E109" s="204">
        <v>69.56</v>
      </c>
      <c r="F109" s="75"/>
      <c r="G109" s="205">
        <f t="shared" si="6"/>
        <v>0</v>
      </c>
      <c r="H109" s="135" t="str">
        <f t="shared" si="5"/>
        <v>zadajte jednotkovú cenu</v>
      </c>
      <c r="I109" s="150">
        <f t="shared" si="3"/>
        <v>1</v>
      </c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AF109" s="198" t="s">
        <v>88</v>
      </c>
      <c r="AH109" s="198" t="s">
        <v>87</v>
      </c>
      <c r="AI109" s="198" t="s">
        <v>72</v>
      </c>
      <c r="AM109" s="189" t="s">
        <v>89</v>
      </c>
      <c r="AS109" s="199" t="e">
        <f>IF(#REF!="základná",G109,0)</f>
        <v>#REF!</v>
      </c>
      <c r="AT109" s="199" t="e">
        <f>IF(#REF!="znížená",G109,0)</f>
        <v>#REF!</v>
      </c>
      <c r="AU109" s="199" t="e">
        <f>IF(#REF!="zákl. prenesená",G109,0)</f>
        <v>#REF!</v>
      </c>
      <c r="AV109" s="199" t="e">
        <f>IF(#REF!="zníž. prenesená",G109,0)</f>
        <v>#REF!</v>
      </c>
      <c r="AW109" s="199" t="e">
        <f>IF(#REF!="nulová",G109,0)</f>
        <v>#REF!</v>
      </c>
      <c r="AX109" s="189" t="s">
        <v>90</v>
      </c>
      <c r="AY109" s="199">
        <f>ROUND(F109*E109,2)</f>
        <v>0</v>
      </c>
      <c r="AZ109" s="189" t="s">
        <v>88</v>
      </c>
      <c r="BA109" s="198" t="s">
        <v>296</v>
      </c>
    </row>
    <row r="110" spans="1:53" s="188" customFormat="1" ht="12.75">
      <c r="A110" s="200">
        <v>102</v>
      </c>
      <c r="B110" s="201" t="s">
        <v>87</v>
      </c>
      <c r="C110" s="202" t="s">
        <v>123</v>
      </c>
      <c r="D110" s="203" t="s">
        <v>94</v>
      </c>
      <c r="E110" s="204">
        <v>69.56</v>
      </c>
      <c r="F110" s="75"/>
      <c r="G110" s="205">
        <f t="shared" si="6"/>
        <v>0</v>
      </c>
      <c r="H110" s="135" t="str">
        <f t="shared" si="5"/>
        <v>zadajte jednotkovú cenu</v>
      </c>
      <c r="I110" s="150">
        <f t="shared" si="3"/>
        <v>1</v>
      </c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AF110" s="198" t="s">
        <v>88</v>
      </c>
      <c r="AH110" s="198" t="s">
        <v>87</v>
      </c>
      <c r="AI110" s="198" t="s">
        <v>72</v>
      </c>
      <c r="AM110" s="189" t="s">
        <v>89</v>
      </c>
      <c r="AS110" s="199" t="e">
        <f>IF(#REF!="základná",G110,0)</f>
        <v>#REF!</v>
      </c>
      <c r="AT110" s="199" t="e">
        <f>IF(#REF!="znížená",G110,0)</f>
        <v>#REF!</v>
      </c>
      <c r="AU110" s="199" t="e">
        <f>IF(#REF!="zákl. prenesená",G110,0)</f>
        <v>#REF!</v>
      </c>
      <c r="AV110" s="199" t="e">
        <f>IF(#REF!="zníž. prenesená",G110,0)</f>
        <v>#REF!</v>
      </c>
      <c r="AW110" s="199" t="e">
        <f>IF(#REF!="nulová",G110,0)</f>
        <v>#REF!</v>
      </c>
      <c r="AX110" s="189" t="s">
        <v>90</v>
      </c>
      <c r="AY110" s="199">
        <f>ROUND(F110*E110,2)</f>
        <v>0</v>
      </c>
      <c r="AZ110" s="189" t="s">
        <v>88</v>
      </c>
      <c r="BA110" s="198" t="s">
        <v>297</v>
      </c>
    </row>
    <row r="111" spans="1:53" s="188" customFormat="1" ht="24">
      <c r="A111" s="200">
        <v>103</v>
      </c>
      <c r="B111" s="201" t="s">
        <v>87</v>
      </c>
      <c r="C111" s="202" t="s">
        <v>125</v>
      </c>
      <c r="D111" s="203" t="s">
        <v>103</v>
      </c>
      <c r="E111" s="204">
        <v>79.92</v>
      </c>
      <c r="F111" s="75"/>
      <c r="G111" s="205">
        <f t="shared" si="6"/>
        <v>0</v>
      </c>
      <c r="H111" s="135" t="str">
        <f t="shared" si="5"/>
        <v>zadajte jednotkovú cenu</v>
      </c>
      <c r="I111" s="150">
        <f t="shared" si="3"/>
        <v>1</v>
      </c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AF111" s="198" t="s">
        <v>88</v>
      </c>
      <c r="AH111" s="198" t="s">
        <v>87</v>
      </c>
      <c r="AI111" s="198" t="s">
        <v>72</v>
      </c>
      <c r="AM111" s="189" t="s">
        <v>89</v>
      </c>
      <c r="AS111" s="199" t="e">
        <f>IF(#REF!="základná",G111,0)</f>
        <v>#REF!</v>
      </c>
      <c r="AT111" s="199" t="e">
        <f>IF(#REF!="znížená",G111,0)</f>
        <v>#REF!</v>
      </c>
      <c r="AU111" s="199" t="e">
        <f>IF(#REF!="zákl. prenesená",G111,0)</f>
        <v>#REF!</v>
      </c>
      <c r="AV111" s="199" t="e">
        <f>IF(#REF!="zníž. prenesená",G111,0)</f>
        <v>#REF!</v>
      </c>
      <c r="AW111" s="199" t="e">
        <f>IF(#REF!="nulová",G111,0)</f>
        <v>#REF!</v>
      </c>
      <c r="AX111" s="189" t="s">
        <v>90</v>
      </c>
      <c r="AY111" s="199">
        <f>ROUND(F111*E111,2)</f>
        <v>0</v>
      </c>
      <c r="AZ111" s="189" t="s">
        <v>88</v>
      </c>
      <c r="BA111" s="198" t="s">
        <v>298</v>
      </c>
    </row>
    <row r="112" spans="1:53" s="188" customFormat="1" ht="24">
      <c r="A112" s="200">
        <v>104</v>
      </c>
      <c r="B112" s="201" t="s">
        <v>87</v>
      </c>
      <c r="C112" s="202" t="s">
        <v>127</v>
      </c>
      <c r="D112" s="203" t="s">
        <v>103</v>
      </c>
      <c r="E112" s="204">
        <v>136.989</v>
      </c>
      <c r="F112" s="75"/>
      <c r="G112" s="205">
        <f t="shared" si="6"/>
        <v>0</v>
      </c>
      <c r="H112" s="135" t="str">
        <f t="shared" si="5"/>
        <v>zadajte jednotkovú cenu</v>
      </c>
      <c r="I112" s="150">
        <f t="shared" si="3"/>
        <v>1</v>
      </c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AF112" s="198" t="s">
        <v>88</v>
      </c>
      <c r="AH112" s="198" t="s">
        <v>87</v>
      </c>
      <c r="AI112" s="198" t="s">
        <v>72</v>
      </c>
      <c r="AM112" s="189" t="s">
        <v>89</v>
      </c>
      <c r="AS112" s="199" t="e">
        <f>IF(#REF!="základná",G112,0)</f>
        <v>#REF!</v>
      </c>
      <c r="AT112" s="199" t="e">
        <f>IF(#REF!="znížená",G112,0)</f>
        <v>#REF!</v>
      </c>
      <c r="AU112" s="199" t="e">
        <f>IF(#REF!="zákl. prenesená",G112,0)</f>
        <v>#REF!</v>
      </c>
      <c r="AV112" s="199" t="e">
        <f>IF(#REF!="zníž. prenesená",G112,0)</f>
        <v>#REF!</v>
      </c>
      <c r="AW112" s="199" t="e">
        <f>IF(#REF!="nulová",G112,0)</f>
        <v>#REF!</v>
      </c>
      <c r="AX112" s="189" t="s">
        <v>90</v>
      </c>
      <c r="AY112" s="199">
        <f>ROUND(F112*E112,2)</f>
        <v>0</v>
      </c>
      <c r="AZ112" s="189" t="s">
        <v>88</v>
      </c>
      <c r="BA112" s="198" t="s">
        <v>299</v>
      </c>
    </row>
    <row r="113" spans="1:53" s="188" customFormat="1" ht="24">
      <c r="A113" s="200">
        <v>105</v>
      </c>
      <c r="B113" s="201" t="s">
        <v>87</v>
      </c>
      <c r="C113" s="202" t="s">
        <v>300</v>
      </c>
      <c r="D113" s="203" t="s">
        <v>103</v>
      </c>
      <c r="E113" s="204">
        <v>10</v>
      </c>
      <c r="F113" s="75"/>
      <c r="G113" s="205">
        <f t="shared" si="6"/>
        <v>0</v>
      </c>
      <c r="H113" s="135" t="str">
        <f t="shared" si="5"/>
        <v>zadajte jednotkovú cenu</v>
      </c>
      <c r="I113" s="150">
        <f t="shared" si="3"/>
        <v>1</v>
      </c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AF113" s="198" t="s">
        <v>88</v>
      </c>
      <c r="AH113" s="198" t="s">
        <v>87</v>
      </c>
      <c r="AI113" s="198" t="s">
        <v>72</v>
      </c>
      <c r="AM113" s="189" t="s">
        <v>89</v>
      </c>
      <c r="AS113" s="199" t="e">
        <f>IF(#REF!="základná",G113,0)</f>
        <v>#REF!</v>
      </c>
      <c r="AT113" s="199" t="e">
        <f>IF(#REF!="znížená",G113,0)</f>
        <v>#REF!</v>
      </c>
      <c r="AU113" s="199" t="e">
        <f>IF(#REF!="zákl. prenesená",G113,0)</f>
        <v>#REF!</v>
      </c>
      <c r="AV113" s="199" t="e">
        <f>IF(#REF!="zníž. prenesená",G113,0)</f>
        <v>#REF!</v>
      </c>
      <c r="AW113" s="199" t="e">
        <f>IF(#REF!="nulová",G113,0)</f>
        <v>#REF!</v>
      </c>
      <c r="AX113" s="189" t="s">
        <v>90</v>
      </c>
      <c r="AY113" s="199">
        <f>ROUND(F113*E113,2)</f>
        <v>0</v>
      </c>
      <c r="AZ113" s="189" t="s">
        <v>88</v>
      </c>
      <c r="BA113" s="198" t="s">
        <v>301</v>
      </c>
    </row>
    <row r="114" spans="1:53" s="188" customFormat="1" ht="12.75">
      <c r="A114" s="200">
        <v>106</v>
      </c>
      <c r="B114" s="201" t="s">
        <v>87</v>
      </c>
      <c r="C114" s="202" t="s">
        <v>129</v>
      </c>
      <c r="D114" s="203" t="s">
        <v>103</v>
      </c>
      <c r="E114" s="204">
        <v>136.989</v>
      </c>
      <c r="F114" s="75"/>
      <c r="G114" s="205">
        <f t="shared" si="6"/>
        <v>0</v>
      </c>
      <c r="H114" s="135" t="str">
        <f t="shared" si="5"/>
        <v>zadajte jednotkovú cenu</v>
      </c>
      <c r="I114" s="150">
        <f t="shared" si="3"/>
        <v>1</v>
      </c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AF114" s="198" t="s">
        <v>88</v>
      </c>
      <c r="AH114" s="198" t="s">
        <v>87</v>
      </c>
      <c r="AI114" s="198" t="s">
        <v>72</v>
      </c>
      <c r="AM114" s="189" t="s">
        <v>89</v>
      </c>
      <c r="AS114" s="199" t="e">
        <f>IF(#REF!="základná",G114,0)</f>
        <v>#REF!</v>
      </c>
      <c r="AT114" s="199" t="e">
        <f>IF(#REF!="znížená",G114,0)</f>
        <v>#REF!</v>
      </c>
      <c r="AU114" s="199" t="e">
        <f>IF(#REF!="zákl. prenesená",G114,0)</f>
        <v>#REF!</v>
      </c>
      <c r="AV114" s="199" t="e">
        <f>IF(#REF!="zníž. prenesená",G114,0)</f>
        <v>#REF!</v>
      </c>
      <c r="AW114" s="199" t="e">
        <f>IF(#REF!="nulová",G114,0)</f>
        <v>#REF!</v>
      </c>
      <c r="AX114" s="189" t="s">
        <v>90</v>
      </c>
      <c r="AY114" s="199">
        <f>ROUND(F114*E114,2)</f>
        <v>0</v>
      </c>
      <c r="AZ114" s="189" t="s">
        <v>88</v>
      </c>
      <c r="BA114" s="198" t="s">
        <v>302</v>
      </c>
    </row>
    <row r="115" spans="1:53" s="188" customFormat="1" ht="12.75">
      <c r="A115" s="200">
        <v>107</v>
      </c>
      <c r="B115" s="201" t="s">
        <v>87</v>
      </c>
      <c r="C115" s="202" t="s">
        <v>303</v>
      </c>
      <c r="D115" s="203" t="s">
        <v>132</v>
      </c>
      <c r="E115" s="204">
        <v>273.97800000000001</v>
      </c>
      <c r="F115" s="75"/>
      <c r="G115" s="205">
        <f t="shared" si="6"/>
        <v>0</v>
      </c>
      <c r="H115" s="135" t="str">
        <f t="shared" si="5"/>
        <v>zadajte jednotkovú cenu</v>
      </c>
      <c r="I115" s="150">
        <f t="shared" si="3"/>
        <v>1</v>
      </c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AF115" s="198" t="s">
        <v>88</v>
      </c>
      <c r="AH115" s="198" t="s">
        <v>87</v>
      </c>
      <c r="AI115" s="198" t="s">
        <v>72</v>
      </c>
      <c r="AM115" s="189" t="s">
        <v>89</v>
      </c>
      <c r="AS115" s="199" t="e">
        <f>IF(#REF!="základná",G115,0)</f>
        <v>#REF!</v>
      </c>
      <c r="AT115" s="199" t="e">
        <f>IF(#REF!="znížená",G115,0)</f>
        <v>#REF!</v>
      </c>
      <c r="AU115" s="199" t="e">
        <f>IF(#REF!="zákl. prenesená",G115,0)</f>
        <v>#REF!</v>
      </c>
      <c r="AV115" s="199" t="e">
        <f>IF(#REF!="zníž. prenesená",G115,0)</f>
        <v>#REF!</v>
      </c>
      <c r="AW115" s="199" t="e">
        <f>IF(#REF!="nulová",G115,0)</f>
        <v>#REF!</v>
      </c>
      <c r="AX115" s="189" t="s">
        <v>90</v>
      </c>
      <c r="AY115" s="199">
        <f>ROUND(F115*E115,2)</f>
        <v>0</v>
      </c>
      <c r="AZ115" s="189" t="s">
        <v>88</v>
      </c>
      <c r="BA115" s="198" t="s">
        <v>304</v>
      </c>
    </row>
    <row r="116" spans="1:53" s="188" customFormat="1" ht="24">
      <c r="A116" s="200">
        <v>108</v>
      </c>
      <c r="B116" s="201" t="s">
        <v>87</v>
      </c>
      <c r="C116" s="202" t="s">
        <v>305</v>
      </c>
      <c r="D116" s="203" t="s">
        <v>103</v>
      </c>
      <c r="E116" s="204">
        <v>1047.6980000000001</v>
      </c>
      <c r="F116" s="75"/>
      <c r="G116" s="205">
        <f t="shared" si="6"/>
        <v>0</v>
      </c>
      <c r="H116" s="135" t="str">
        <f t="shared" si="5"/>
        <v>zadajte jednotkovú cenu</v>
      </c>
      <c r="I116" s="150">
        <f t="shared" si="3"/>
        <v>1</v>
      </c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AF116" s="198" t="s">
        <v>88</v>
      </c>
      <c r="AH116" s="198" t="s">
        <v>87</v>
      </c>
      <c r="AI116" s="198" t="s">
        <v>72</v>
      </c>
      <c r="AM116" s="189" t="s">
        <v>89</v>
      </c>
      <c r="AS116" s="199" t="e">
        <f>IF(#REF!="základná",G116,0)</f>
        <v>#REF!</v>
      </c>
      <c r="AT116" s="199" t="e">
        <f>IF(#REF!="znížená",G116,0)</f>
        <v>#REF!</v>
      </c>
      <c r="AU116" s="199" t="e">
        <f>IF(#REF!="zákl. prenesená",G116,0)</f>
        <v>#REF!</v>
      </c>
      <c r="AV116" s="199" t="e">
        <f>IF(#REF!="zníž. prenesená",G116,0)</f>
        <v>#REF!</v>
      </c>
      <c r="AW116" s="199" t="e">
        <f>IF(#REF!="nulová",G116,0)</f>
        <v>#REF!</v>
      </c>
      <c r="AX116" s="189" t="s">
        <v>90</v>
      </c>
      <c r="AY116" s="199">
        <f>ROUND(F116*E116,2)</f>
        <v>0</v>
      </c>
      <c r="AZ116" s="189" t="s">
        <v>88</v>
      </c>
      <c r="BA116" s="198" t="s">
        <v>306</v>
      </c>
    </row>
    <row r="117" spans="1:53" s="188" customFormat="1" ht="24">
      <c r="A117" s="200">
        <v>109</v>
      </c>
      <c r="B117" s="201" t="s">
        <v>87</v>
      </c>
      <c r="C117" s="202" t="s">
        <v>305</v>
      </c>
      <c r="D117" s="203" t="s">
        <v>103</v>
      </c>
      <c r="E117" s="204">
        <v>94.527000000000001</v>
      </c>
      <c r="F117" s="75"/>
      <c r="G117" s="205">
        <f t="shared" si="6"/>
        <v>0</v>
      </c>
      <c r="H117" s="135" t="str">
        <f t="shared" si="5"/>
        <v>zadajte jednotkovú cenu</v>
      </c>
      <c r="I117" s="150">
        <f t="shared" si="3"/>
        <v>1</v>
      </c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AF117" s="198" t="s">
        <v>88</v>
      </c>
      <c r="AH117" s="198" t="s">
        <v>87</v>
      </c>
      <c r="AI117" s="198" t="s">
        <v>72</v>
      </c>
      <c r="AM117" s="189" t="s">
        <v>89</v>
      </c>
      <c r="AS117" s="199" t="e">
        <f>IF(#REF!="základná",G117,0)</f>
        <v>#REF!</v>
      </c>
      <c r="AT117" s="199" t="e">
        <f>IF(#REF!="znížená",G117,0)</f>
        <v>#REF!</v>
      </c>
      <c r="AU117" s="199" t="e">
        <f>IF(#REF!="zákl. prenesená",G117,0)</f>
        <v>#REF!</v>
      </c>
      <c r="AV117" s="199" t="e">
        <f>IF(#REF!="zníž. prenesená",G117,0)</f>
        <v>#REF!</v>
      </c>
      <c r="AW117" s="199" t="e">
        <f>IF(#REF!="nulová",G117,0)</f>
        <v>#REF!</v>
      </c>
      <c r="AX117" s="189" t="s">
        <v>90</v>
      </c>
      <c r="AY117" s="199">
        <f>ROUND(F117*E117,2)</f>
        <v>0</v>
      </c>
      <c r="AZ117" s="189" t="s">
        <v>88</v>
      </c>
      <c r="BA117" s="198" t="s">
        <v>307</v>
      </c>
    </row>
    <row r="118" spans="1:53" s="188" customFormat="1" ht="12.75">
      <c r="A118" s="200">
        <v>110</v>
      </c>
      <c r="B118" s="206" t="s">
        <v>138</v>
      </c>
      <c r="C118" s="207" t="s">
        <v>139</v>
      </c>
      <c r="D118" s="208" t="s">
        <v>132</v>
      </c>
      <c r="E118" s="209">
        <v>40.57</v>
      </c>
      <c r="F118" s="76"/>
      <c r="G118" s="210">
        <f t="shared" si="6"/>
        <v>0</v>
      </c>
      <c r="H118" s="135" t="str">
        <f t="shared" si="5"/>
        <v>zadajte jednotkovú cenu</v>
      </c>
      <c r="I118" s="150">
        <f t="shared" si="3"/>
        <v>1</v>
      </c>
      <c r="J118" s="184"/>
      <c r="K118" s="184"/>
      <c r="L118" s="184"/>
      <c r="M118" s="184"/>
      <c r="N118" s="184"/>
      <c r="O118" s="184"/>
      <c r="P118" s="184"/>
      <c r="Q118" s="184"/>
      <c r="R118" s="184"/>
      <c r="S118" s="184"/>
      <c r="AF118" s="198" t="s">
        <v>92</v>
      </c>
      <c r="AH118" s="198" t="s">
        <v>138</v>
      </c>
      <c r="AI118" s="198" t="s">
        <v>72</v>
      </c>
      <c r="AM118" s="189" t="s">
        <v>89</v>
      </c>
      <c r="AS118" s="199" t="e">
        <f>IF(#REF!="základná",G118,0)</f>
        <v>#REF!</v>
      </c>
      <c r="AT118" s="199" t="e">
        <f>IF(#REF!="znížená",G118,0)</f>
        <v>#REF!</v>
      </c>
      <c r="AU118" s="199" t="e">
        <f>IF(#REF!="zákl. prenesená",G118,0)</f>
        <v>#REF!</v>
      </c>
      <c r="AV118" s="199" t="e">
        <f>IF(#REF!="zníž. prenesená",G118,0)</f>
        <v>#REF!</v>
      </c>
      <c r="AW118" s="199" t="e">
        <f>IF(#REF!="nulová",G118,0)</f>
        <v>#REF!</v>
      </c>
      <c r="AX118" s="189" t="s">
        <v>90</v>
      </c>
      <c r="AY118" s="199">
        <f>ROUND(F118*E118,2)</f>
        <v>0</v>
      </c>
      <c r="AZ118" s="189" t="s">
        <v>88</v>
      </c>
      <c r="BA118" s="198" t="s">
        <v>308</v>
      </c>
    </row>
    <row r="119" spans="1:53" s="188" customFormat="1" ht="24">
      <c r="A119" s="200">
        <v>111</v>
      </c>
      <c r="B119" s="201" t="s">
        <v>87</v>
      </c>
      <c r="C119" s="202" t="s">
        <v>136</v>
      </c>
      <c r="D119" s="203" t="s">
        <v>103</v>
      </c>
      <c r="E119" s="204">
        <v>251.87</v>
      </c>
      <c r="F119" s="75"/>
      <c r="G119" s="205">
        <f t="shared" si="6"/>
        <v>0</v>
      </c>
      <c r="H119" s="135" t="str">
        <f t="shared" si="5"/>
        <v>zadajte jednotkovú cenu</v>
      </c>
      <c r="I119" s="150">
        <f t="shared" si="3"/>
        <v>1</v>
      </c>
      <c r="J119" s="184"/>
      <c r="K119" s="184"/>
      <c r="L119" s="184"/>
      <c r="M119" s="184"/>
      <c r="N119" s="184"/>
      <c r="O119" s="184"/>
      <c r="P119" s="184"/>
      <c r="Q119" s="184"/>
      <c r="R119" s="184"/>
      <c r="S119" s="184"/>
      <c r="AF119" s="198" t="s">
        <v>88</v>
      </c>
      <c r="AH119" s="198" t="s">
        <v>87</v>
      </c>
      <c r="AI119" s="198" t="s">
        <v>72</v>
      </c>
      <c r="AM119" s="189" t="s">
        <v>89</v>
      </c>
      <c r="AS119" s="199" t="e">
        <f>IF(#REF!="základná",G119,0)</f>
        <v>#REF!</v>
      </c>
      <c r="AT119" s="199" t="e">
        <f>IF(#REF!="znížená",G119,0)</f>
        <v>#REF!</v>
      </c>
      <c r="AU119" s="199" t="e">
        <f>IF(#REF!="zákl. prenesená",G119,0)</f>
        <v>#REF!</v>
      </c>
      <c r="AV119" s="199" t="e">
        <f>IF(#REF!="zníž. prenesená",G119,0)</f>
        <v>#REF!</v>
      </c>
      <c r="AW119" s="199" t="e">
        <f>IF(#REF!="nulová",G119,0)</f>
        <v>#REF!</v>
      </c>
      <c r="AX119" s="189" t="s">
        <v>90</v>
      </c>
      <c r="AY119" s="199">
        <f>ROUND(F119*E119,2)</f>
        <v>0</v>
      </c>
      <c r="AZ119" s="189" t="s">
        <v>88</v>
      </c>
      <c r="BA119" s="198" t="s">
        <v>309</v>
      </c>
    </row>
    <row r="120" spans="1:53" s="188" customFormat="1" ht="24">
      <c r="A120" s="200">
        <v>112</v>
      </c>
      <c r="B120" s="201" t="s">
        <v>87</v>
      </c>
      <c r="C120" s="202" t="s">
        <v>310</v>
      </c>
      <c r="D120" s="203" t="s">
        <v>103</v>
      </c>
      <c r="E120" s="204">
        <v>61.628</v>
      </c>
      <c r="F120" s="75"/>
      <c r="G120" s="205">
        <f t="shared" si="6"/>
        <v>0</v>
      </c>
      <c r="H120" s="135" t="str">
        <f t="shared" si="5"/>
        <v>zadajte jednotkovú cenu</v>
      </c>
      <c r="I120" s="150">
        <f t="shared" si="3"/>
        <v>1</v>
      </c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AF120" s="198" t="s">
        <v>88</v>
      </c>
      <c r="AH120" s="198" t="s">
        <v>87</v>
      </c>
      <c r="AI120" s="198" t="s">
        <v>72</v>
      </c>
      <c r="AM120" s="189" t="s">
        <v>89</v>
      </c>
      <c r="AS120" s="199" t="e">
        <f>IF(#REF!="základná",G120,0)</f>
        <v>#REF!</v>
      </c>
      <c r="AT120" s="199" t="e">
        <f>IF(#REF!="znížená",G120,0)</f>
        <v>#REF!</v>
      </c>
      <c r="AU120" s="199" t="e">
        <f>IF(#REF!="zákl. prenesená",G120,0)</f>
        <v>#REF!</v>
      </c>
      <c r="AV120" s="199" t="e">
        <f>IF(#REF!="zníž. prenesená",G120,0)</f>
        <v>#REF!</v>
      </c>
      <c r="AW120" s="199" t="e">
        <f>IF(#REF!="nulová",G120,0)</f>
        <v>#REF!</v>
      </c>
      <c r="AX120" s="189" t="s">
        <v>90</v>
      </c>
      <c r="AY120" s="199">
        <f>ROUND(F120*E120,2)</f>
        <v>0</v>
      </c>
      <c r="AZ120" s="189" t="s">
        <v>88</v>
      </c>
      <c r="BA120" s="198" t="s">
        <v>311</v>
      </c>
    </row>
    <row r="121" spans="1:53" s="188" customFormat="1" ht="24">
      <c r="A121" s="200">
        <v>113</v>
      </c>
      <c r="B121" s="201" t="s">
        <v>87</v>
      </c>
      <c r="C121" s="202" t="s">
        <v>141</v>
      </c>
      <c r="D121" s="203" t="s">
        <v>142</v>
      </c>
      <c r="E121" s="204">
        <v>19</v>
      </c>
      <c r="F121" s="75"/>
      <c r="G121" s="205">
        <f t="shared" si="6"/>
        <v>0</v>
      </c>
      <c r="H121" s="135" t="str">
        <f t="shared" si="5"/>
        <v>zadajte jednotkovú cenu</v>
      </c>
      <c r="I121" s="150">
        <f t="shared" si="3"/>
        <v>1</v>
      </c>
      <c r="J121" s="184"/>
      <c r="K121" s="184"/>
      <c r="L121" s="184"/>
      <c r="M121" s="184"/>
      <c r="N121" s="184"/>
      <c r="O121" s="184"/>
      <c r="P121" s="184"/>
      <c r="Q121" s="184"/>
      <c r="R121" s="184"/>
      <c r="S121" s="184"/>
      <c r="AF121" s="198" t="s">
        <v>88</v>
      </c>
      <c r="AH121" s="198" t="s">
        <v>87</v>
      </c>
      <c r="AI121" s="198" t="s">
        <v>72</v>
      </c>
      <c r="AM121" s="189" t="s">
        <v>89</v>
      </c>
      <c r="AS121" s="199" t="e">
        <f>IF(#REF!="základná",G121,0)</f>
        <v>#REF!</v>
      </c>
      <c r="AT121" s="199" t="e">
        <f>IF(#REF!="znížená",G121,0)</f>
        <v>#REF!</v>
      </c>
      <c r="AU121" s="199" t="e">
        <f>IF(#REF!="zákl. prenesená",G121,0)</f>
        <v>#REF!</v>
      </c>
      <c r="AV121" s="199" t="e">
        <f>IF(#REF!="zníž. prenesená",G121,0)</f>
        <v>#REF!</v>
      </c>
      <c r="AW121" s="199" t="e">
        <f>IF(#REF!="nulová",G121,0)</f>
        <v>#REF!</v>
      </c>
      <c r="AX121" s="189" t="s">
        <v>90</v>
      </c>
      <c r="AY121" s="199">
        <f>ROUND(F121*E121,2)</f>
        <v>0</v>
      </c>
      <c r="AZ121" s="189" t="s">
        <v>88</v>
      </c>
      <c r="BA121" s="198" t="s">
        <v>312</v>
      </c>
    </row>
    <row r="122" spans="1:53" s="188" customFormat="1" ht="24">
      <c r="A122" s="200">
        <v>114</v>
      </c>
      <c r="B122" s="201" t="s">
        <v>87</v>
      </c>
      <c r="C122" s="202" t="s">
        <v>313</v>
      </c>
      <c r="D122" s="203" t="s">
        <v>103</v>
      </c>
      <c r="E122" s="204">
        <v>6.48</v>
      </c>
      <c r="F122" s="75"/>
      <c r="G122" s="205">
        <f t="shared" si="6"/>
        <v>0</v>
      </c>
      <c r="H122" s="135" t="str">
        <f t="shared" si="5"/>
        <v>zadajte jednotkovú cenu</v>
      </c>
      <c r="I122" s="150">
        <f t="shared" si="3"/>
        <v>1</v>
      </c>
      <c r="J122" s="184"/>
      <c r="K122" s="184"/>
      <c r="L122" s="184"/>
      <c r="M122" s="184"/>
      <c r="N122" s="184"/>
      <c r="O122" s="184"/>
      <c r="P122" s="184"/>
      <c r="Q122" s="184"/>
      <c r="R122" s="184"/>
      <c r="S122" s="184"/>
      <c r="AF122" s="198" t="s">
        <v>88</v>
      </c>
      <c r="AH122" s="198" t="s">
        <v>87</v>
      </c>
      <c r="AI122" s="198" t="s">
        <v>72</v>
      </c>
      <c r="AM122" s="189" t="s">
        <v>89</v>
      </c>
      <c r="AS122" s="199" t="e">
        <f>IF(#REF!="základná",G122,0)</f>
        <v>#REF!</v>
      </c>
      <c r="AT122" s="199" t="e">
        <f>IF(#REF!="znížená",G122,0)</f>
        <v>#REF!</v>
      </c>
      <c r="AU122" s="199" t="e">
        <f>IF(#REF!="zákl. prenesená",G122,0)</f>
        <v>#REF!</v>
      </c>
      <c r="AV122" s="199" t="e">
        <f>IF(#REF!="zníž. prenesená",G122,0)</f>
        <v>#REF!</v>
      </c>
      <c r="AW122" s="199" t="e">
        <f>IF(#REF!="nulová",G122,0)</f>
        <v>#REF!</v>
      </c>
      <c r="AX122" s="189" t="s">
        <v>90</v>
      </c>
      <c r="AY122" s="199">
        <f>ROUND(F122*E122,2)</f>
        <v>0</v>
      </c>
      <c r="AZ122" s="189" t="s">
        <v>88</v>
      </c>
      <c r="BA122" s="198" t="s">
        <v>314</v>
      </c>
    </row>
    <row r="123" spans="1:53" s="188" customFormat="1" ht="24">
      <c r="A123" s="200">
        <v>115</v>
      </c>
      <c r="B123" s="201" t="s">
        <v>87</v>
      </c>
      <c r="C123" s="202" t="s">
        <v>144</v>
      </c>
      <c r="D123" s="203" t="s">
        <v>103</v>
      </c>
      <c r="E123" s="204">
        <v>83.88</v>
      </c>
      <c r="F123" s="75"/>
      <c r="G123" s="205">
        <f t="shared" si="6"/>
        <v>0</v>
      </c>
      <c r="H123" s="135" t="str">
        <f t="shared" si="5"/>
        <v>zadajte jednotkovú cenu</v>
      </c>
      <c r="I123" s="150">
        <f t="shared" si="3"/>
        <v>1</v>
      </c>
      <c r="J123" s="184"/>
      <c r="K123" s="184"/>
      <c r="L123" s="184"/>
      <c r="M123" s="184"/>
      <c r="N123" s="184"/>
      <c r="O123" s="184"/>
      <c r="P123" s="184"/>
      <c r="Q123" s="184"/>
      <c r="R123" s="184"/>
      <c r="S123" s="184"/>
      <c r="AF123" s="198" t="s">
        <v>88</v>
      </c>
      <c r="AH123" s="198" t="s">
        <v>87</v>
      </c>
      <c r="AI123" s="198" t="s">
        <v>72</v>
      </c>
      <c r="AM123" s="189" t="s">
        <v>89</v>
      </c>
      <c r="AS123" s="199" t="e">
        <f>IF(#REF!="základná",G123,0)</f>
        <v>#REF!</v>
      </c>
      <c r="AT123" s="199" t="e">
        <f>IF(#REF!="znížená",G123,0)</f>
        <v>#REF!</v>
      </c>
      <c r="AU123" s="199" t="e">
        <f>IF(#REF!="zákl. prenesená",G123,0)</f>
        <v>#REF!</v>
      </c>
      <c r="AV123" s="199" t="e">
        <f>IF(#REF!="zníž. prenesená",G123,0)</f>
        <v>#REF!</v>
      </c>
      <c r="AW123" s="199" t="e">
        <f>IF(#REF!="nulová",G123,0)</f>
        <v>#REF!</v>
      </c>
      <c r="AX123" s="189" t="s">
        <v>90</v>
      </c>
      <c r="AY123" s="199">
        <f>ROUND(F123*E123,2)</f>
        <v>0</v>
      </c>
      <c r="AZ123" s="189" t="s">
        <v>88</v>
      </c>
      <c r="BA123" s="198" t="s">
        <v>315</v>
      </c>
    </row>
    <row r="124" spans="1:53" s="188" customFormat="1" ht="24">
      <c r="A124" s="200">
        <v>116</v>
      </c>
      <c r="B124" s="201" t="s">
        <v>87</v>
      </c>
      <c r="C124" s="202" t="s">
        <v>316</v>
      </c>
      <c r="D124" s="203" t="s">
        <v>94</v>
      </c>
      <c r="E124" s="204">
        <v>3</v>
      </c>
      <c r="F124" s="75"/>
      <c r="G124" s="205">
        <f t="shared" si="6"/>
        <v>0</v>
      </c>
      <c r="H124" s="135" t="str">
        <f t="shared" si="5"/>
        <v>zadajte jednotkovú cenu</v>
      </c>
      <c r="I124" s="150">
        <f t="shared" si="3"/>
        <v>1</v>
      </c>
      <c r="J124" s="184"/>
      <c r="K124" s="184"/>
      <c r="L124" s="184"/>
      <c r="M124" s="184"/>
      <c r="N124" s="184"/>
      <c r="O124" s="184"/>
      <c r="P124" s="184"/>
      <c r="Q124" s="184"/>
      <c r="R124" s="184"/>
      <c r="S124" s="184"/>
      <c r="AF124" s="198" t="s">
        <v>88</v>
      </c>
      <c r="AH124" s="198" t="s">
        <v>87</v>
      </c>
      <c r="AI124" s="198" t="s">
        <v>72</v>
      </c>
      <c r="AM124" s="189" t="s">
        <v>89</v>
      </c>
      <c r="AS124" s="199" t="e">
        <f>IF(#REF!="základná",G124,0)</f>
        <v>#REF!</v>
      </c>
      <c r="AT124" s="199" t="e">
        <f>IF(#REF!="znížená",G124,0)</f>
        <v>#REF!</v>
      </c>
      <c r="AU124" s="199" t="e">
        <f>IF(#REF!="zákl. prenesená",G124,0)</f>
        <v>#REF!</v>
      </c>
      <c r="AV124" s="199" t="e">
        <f>IF(#REF!="zníž. prenesená",G124,0)</f>
        <v>#REF!</v>
      </c>
      <c r="AW124" s="199" t="e">
        <f>IF(#REF!="nulová",G124,0)</f>
        <v>#REF!</v>
      </c>
      <c r="AX124" s="189" t="s">
        <v>90</v>
      </c>
      <c r="AY124" s="199">
        <f>ROUND(F124*E124,2)</f>
        <v>0</v>
      </c>
      <c r="AZ124" s="189" t="s">
        <v>88</v>
      </c>
      <c r="BA124" s="198" t="s">
        <v>317</v>
      </c>
    </row>
    <row r="125" spans="1:53" s="188" customFormat="1" ht="12.75">
      <c r="A125" s="200">
        <v>117</v>
      </c>
      <c r="B125" s="201" t="s">
        <v>87</v>
      </c>
      <c r="C125" s="202" t="s">
        <v>318</v>
      </c>
      <c r="D125" s="203" t="s">
        <v>142</v>
      </c>
      <c r="E125" s="204">
        <v>2</v>
      </c>
      <c r="F125" s="75"/>
      <c r="G125" s="205">
        <f t="shared" si="6"/>
        <v>0</v>
      </c>
      <c r="H125" s="135" t="str">
        <f t="shared" si="5"/>
        <v>zadajte jednotkovú cenu</v>
      </c>
      <c r="I125" s="150">
        <f t="shared" si="3"/>
        <v>1</v>
      </c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AF125" s="198" t="s">
        <v>88</v>
      </c>
      <c r="AH125" s="198" t="s">
        <v>87</v>
      </c>
      <c r="AI125" s="198" t="s">
        <v>72</v>
      </c>
      <c r="AM125" s="189" t="s">
        <v>89</v>
      </c>
      <c r="AS125" s="199" t="e">
        <f>IF(#REF!="základná",G125,0)</f>
        <v>#REF!</v>
      </c>
      <c r="AT125" s="199" t="e">
        <f>IF(#REF!="znížená",G125,0)</f>
        <v>#REF!</v>
      </c>
      <c r="AU125" s="199" t="e">
        <f>IF(#REF!="zákl. prenesená",G125,0)</f>
        <v>#REF!</v>
      </c>
      <c r="AV125" s="199" t="e">
        <f>IF(#REF!="zníž. prenesená",G125,0)</f>
        <v>#REF!</v>
      </c>
      <c r="AW125" s="199" t="e">
        <f>IF(#REF!="nulová",G125,0)</f>
        <v>#REF!</v>
      </c>
      <c r="AX125" s="189" t="s">
        <v>90</v>
      </c>
      <c r="AY125" s="199">
        <f>ROUND(F125*E125,2)</f>
        <v>0</v>
      </c>
      <c r="AZ125" s="189" t="s">
        <v>88</v>
      </c>
      <c r="BA125" s="198" t="s">
        <v>319</v>
      </c>
    </row>
    <row r="126" spans="1:53" s="188" customFormat="1" ht="12.75">
      <c r="A126" s="200">
        <v>118</v>
      </c>
      <c r="B126" s="206" t="s">
        <v>138</v>
      </c>
      <c r="C126" s="207" t="s">
        <v>320</v>
      </c>
      <c r="D126" s="208" t="s">
        <v>142</v>
      </c>
      <c r="E126" s="209">
        <v>2</v>
      </c>
      <c r="F126" s="76"/>
      <c r="G126" s="210">
        <f t="shared" si="6"/>
        <v>0</v>
      </c>
      <c r="H126" s="135" t="str">
        <f t="shared" si="5"/>
        <v>zadajte jednotkovú cenu</v>
      </c>
      <c r="I126" s="150">
        <f t="shared" si="3"/>
        <v>1</v>
      </c>
      <c r="J126" s="184"/>
      <c r="K126" s="184"/>
      <c r="L126" s="184"/>
      <c r="M126" s="184"/>
      <c r="N126" s="184"/>
      <c r="O126" s="184"/>
      <c r="P126" s="184"/>
      <c r="Q126" s="184"/>
      <c r="R126" s="184"/>
      <c r="S126" s="184"/>
      <c r="AF126" s="198" t="s">
        <v>92</v>
      </c>
      <c r="AH126" s="198" t="s">
        <v>138</v>
      </c>
      <c r="AI126" s="198" t="s">
        <v>72</v>
      </c>
      <c r="AM126" s="189" t="s">
        <v>89</v>
      </c>
      <c r="AS126" s="199" t="e">
        <f>IF(#REF!="základná",G126,0)</f>
        <v>#REF!</v>
      </c>
      <c r="AT126" s="199" t="e">
        <f>IF(#REF!="znížená",G126,0)</f>
        <v>#REF!</v>
      </c>
      <c r="AU126" s="199" t="e">
        <f>IF(#REF!="zákl. prenesená",G126,0)</f>
        <v>#REF!</v>
      </c>
      <c r="AV126" s="199" t="e">
        <f>IF(#REF!="zníž. prenesená",G126,0)</f>
        <v>#REF!</v>
      </c>
      <c r="AW126" s="199" t="e">
        <f>IF(#REF!="nulová",G126,0)</f>
        <v>#REF!</v>
      </c>
      <c r="AX126" s="189" t="s">
        <v>90</v>
      </c>
      <c r="AY126" s="199">
        <f>ROUND(F126*E126,2)</f>
        <v>0</v>
      </c>
      <c r="AZ126" s="189" t="s">
        <v>88</v>
      </c>
      <c r="BA126" s="198" t="s">
        <v>321</v>
      </c>
    </row>
    <row r="127" spans="1:53" s="188" customFormat="1" ht="12.75">
      <c r="A127" s="200">
        <v>119</v>
      </c>
      <c r="B127" s="201" t="s">
        <v>87</v>
      </c>
      <c r="C127" s="202" t="s">
        <v>322</v>
      </c>
      <c r="D127" s="203" t="s">
        <v>103</v>
      </c>
      <c r="E127" s="204">
        <v>1.296</v>
      </c>
      <c r="F127" s="75"/>
      <c r="G127" s="205">
        <f t="shared" si="6"/>
        <v>0</v>
      </c>
      <c r="H127" s="135" t="str">
        <f t="shared" si="5"/>
        <v>zadajte jednotkovú cenu</v>
      </c>
      <c r="I127" s="150">
        <f t="shared" si="3"/>
        <v>1</v>
      </c>
      <c r="J127" s="184"/>
      <c r="K127" s="184"/>
      <c r="L127" s="184"/>
      <c r="M127" s="184"/>
      <c r="N127" s="184"/>
      <c r="O127" s="184"/>
      <c r="P127" s="184"/>
      <c r="Q127" s="184"/>
      <c r="R127" s="184"/>
      <c r="S127" s="184"/>
      <c r="AF127" s="198" t="s">
        <v>88</v>
      </c>
      <c r="AH127" s="198" t="s">
        <v>87</v>
      </c>
      <c r="AI127" s="198" t="s">
        <v>72</v>
      </c>
      <c r="AM127" s="189" t="s">
        <v>89</v>
      </c>
      <c r="AS127" s="199" t="e">
        <f>IF(#REF!="základná",G127,0)</f>
        <v>#REF!</v>
      </c>
      <c r="AT127" s="199" t="e">
        <f>IF(#REF!="znížená",G127,0)</f>
        <v>#REF!</v>
      </c>
      <c r="AU127" s="199" t="e">
        <f>IF(#REF!="zákl. prenesená",G127,0)</f>
        <v>#REF!</v>
      </c>
      <c r="AV127" s="199" t="e">
        <f>IF(#REF!="zníž. prenesená",G127,0)</f>
        <v>#REF!</v>
      </c>
      <c r="AW127" s="199" t="e">
        <f>IF(#REF!="nulová",G127,0)</f>
        <v>#REF!</v>
      </c>
      <c r="AX127" s="189" t="s">
        <v>90</v>
      </c>
      <c r="AY127" s="199">
        <f>ROUND(F127*E127,2)</f>
        <v>0</v>
      </c>
      <c r="AZ127" s="189" t="s">
        <v>88</v>
      </c>
      <c r="BA127" s="198" t="s">
        <v>323</v>
      </c>
    </row>
    <row r="128" spans="1:53" s="188" customFormat="1" ht="24">
      <c r="A128" s="200">
        <v>120</v>
      </c>
      <c r="B128" s="201" t="s">
        <v>87</v>
      </c>
      <c r="C128" s="202" t="s">
        <v>324</v>
      </c>
      <c r="D128" s="203" t="s">
        <v>103</v>
      </c>
      <c r="E128" s="204">
        <v>18</v>
      </c>
      <c r="F128" s="75"/>
      <c r="G128" s="205">
        <f t="shared" si="6"/>
        <v>0</v>
      </c>
      <c r="H128" s="135" t="str">
        <f t="shared" si="5"/>
        <v>zadajte jednotkovú cenu</v>
      </c>
      <c r="I128" s="150">
        <f t="shared" si="3"/>
        <v>1</v>
      </c>
      <c r="J128" s="184"/>
      <c r="K128" s="184"/>
      <c r="L128" s="184"/>
      <c r="M128" s="184"/>
      <c r="N128" s="184"/>
      <c r="O128" s="184"/>
      <c r="P128" s="184"/>
      <c r="Q128" s="184"/>
      <c r="R128" s="184"/>
      <c r="S128" s="184"/>
      <c r="AF128" s="198" t="s">
        <v>88</v>
      </c>
      <c r="AH128" s="198" t="s">
        <v>87</v>
      </c>
      <c r="AI128" s="198" t="s">
        <v>72</v>
      </c>
      <c r="AM128" s="189" t="s">
        <v>89</v>
      </c>
      <c r="AS128" s="199" t="e">
        <f>IF(#REF!="základná",G128,0)</f>
        <v>#REF!</v>
      </c>
      <c r="AT128" s="199" t="e">
        <f>IF(#REF!="znížená",G128,0)</f>
        <v>#REF!</v>
      </c>
      <c r="AU128" s="199" t="e">
        <f>IF(#REF!="zákl. prenesená",G128,0)</f>
        <v>#REF!</v>
      </c>
      <c r="AV128" s="199" t="e">
        <f>IF(#REF!="zníž. prenesená",G128,0)</f>
        <v>#REF!</v>
      </c>
      <c r="AW128" s="199" t="e">
        <f>IF(#REF!="nulová",G128,0)</f>
        <v>#REF!</v>
      </c>
      <c r="AX128" s="189" t="s">
        <v>90</v>
      </c>
      <c r="AY128" s="199">
        <f>ROUND(F128*E128,2)</f>
        <v>0</v>
      </c>
      <c r="AZ128" s="189" t="s">
        <v>88</v>
      </c>
      <c r="BA128" s="198" t="s">
        <v>325</v>
      </c>
    </row>
    <row r="129" spans="1:53" s="188" customFormat="1" ht="24">
      <c r="A129" s="200">
        <v>121</v>
      </c>
      <c r="B129" s="201" t="s">
        <v>87</v>
      </c>
      <c r="C129" s="202" t="s">
        <v>326</v>
      </c>
      <c r="D129" s="203" t="s">
        <v>94</v>
      </c>
      <c r="E129" s="204">
        <v>45</v>
      </c>
      <c r="F129" s="75"/>
      <c r="G129" s="205">
        <f t="shared" si="6"/>
        <v>0</v>
      </c>
      <c r="H129" s="135" t="str">
        <f t="shared" si="5"/>
        <v>zadajte jednotkovú cenu</v>
      </c>
      <c r="I129" s="150">
        <f t="shared" si="3"/>
        <v>1</v>
      </c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AF129" s="198" t="s">
        <v>88</v>
      </c>
      <c r="AH129" s="198" t="s">
        <v>87</v>
      </c>
      <c r="AI129" s="198" t="s">
        <v>72</v>
      </c>
      <c r="AM129" s="189" t="s">
        <v>89</v>
      </c>
      <c r="AS129" s="199" t="e">
        <f>IF(#REF!="základná",G129,0)</f>
        <v>#REF!</v>
      </c>
      <c r="AT129" s="199" t="e">
        <f>IF(#REF!="znížená",G129,0)</f>
        <v>#REF!</v>
      </c>
      <c r="AU129" s="199" t="e">
        <f>IF(#REF!="zákl. prenesená",G129,0)</f>
        <v>#REF!</v>
      </c>
      <c r="AV129" s="199" t="e">
        <f>IF(#REF!="zníž. prenesená",G129,0)</f>
        <v>#REF!</v>
      </c>
      <c r="AW129" s="199" t="e">
        <f>IF(#REF!="nulová",G129,0)</f>
        <v>#REF!</v>
      </c>
      <c r="AX129" s="189" t="s">
        <v>90</v>
      </c>
      <c r="AY129" s="199">
        <f>ROUND(F129*E129,2)</f>
        <v>0</v>
      </c>
      <c r="AZ129" s="189" t="s">
        <v>88</v>
      </c>
      <c r="BA129" s="198" t="s">
        <v>327</v>
      </c>
    </row>
    <row r="130" spans="1:53" s="188" customFormat="1" ht="24">
      <c r="A130" s="200">
        <v>122</v>
      </c>
      <c r="B130" s="201" t="s">
        <v>87</v>
      </c>
      <c r="C130" s="202" t="s">
        <v>328</v>
      </c>
      <c r="D130" s="203" t="s">
        <v>94</v>
      </c>
      <c r="E130" s="204">
        <v>17.916</v>
      </c>
      <c r="F130" s="75"/>
      <c r="G130" s="205">
        <f t="shared" si="6"/>
        <v>0</v>
      </c>
      <c r="H130" s="135" t="str">
        <f t="shared" si="5"/>
        <v>zadajte jednotkovú cenu</v>
      </c>
      <c r="I130" s="150">
        <f t="shared" si="3"/>
        <v>1</v>
      </c>
      <c r="J130" s="184"/>
      <c r="K130" s="184"/>
      <c r="L130" s="184"/>
      <c r="M130" s="184"/>
      <c r="N130" s="184"/>
      <c r="O130" s="184"/>
      <c r="P130" s="184"/>
      <c r="Q130" s="184"/>
      <c r="R130" s="184"/>
      <c r="S130" s="184"/>
      <c r="AF130" s="198" t="s">
        <v>88</v>
      </c>
      <c r="AH130" s="198" t="s">
        <v>87</v>
      </c>
      <c r="AI130" s="198" t="s">
        <v>72</v>
      </c>
      <c r="AM130" s="189" t="s">
        <v>89</v>
      </c>
      <c r="AS130" s="199" t="e">
        <f>IF(#REF!="základná",G130,0)</f>
        <v>#REF!</v>
      </c>
      <c r="AT130" s="199" t="e">
        <f>IF(#REF!="znížená",G130,0)</f>
        <v>#REF!</v>
      </c>
      <c r="AU130" s="199" t="e">
        <f>IF(#REF!="zákl. prenesená",G130,0)</f>
        <v>#REF!</v>
      </c>
      <c r="AV130" s="199" t="e">
        <f>IF(#REF!="zníž. prenesená",G130,0)</f>
        <v>#REF!</v>
      </c>
      <c r="AW130" s="199" t="e">
        <f>IF(#REF!="nulová",G130,0)</f>
        <v>#REF!</v>
      </c>
      <c r="AX130" s="189" t="s">
        <v>90</v>
      </c>
      <c r="AY130" s="199">
        <f>ROUND(F130*E130,2)</f>
        <v>0</v>
      </c>
      <c r="AZ130" s="189" t="s">
        <v>88</v>
      </c>
      <c r="BA130" s="198" t="s">
        <v>329</v>
      </c>
    </row>
    <row r="131" spans="1:53" s="188" customFormat="1" ht="24">
      <c r="A131" s="200">
        <v>123</v>
      </c>
      <c r="B131" s="201" t="s">
        <v>87</v>
      </c>
      <c r="C131" s="202" t="s">
        <v>152</v>
      </c>
      <c r="D131" s="203" t="s">
        <v>94</v>
      </c>
      <c r="E131" s="204">
        <v>17.916</v>
      </c>
      <c r="F131" s="75"/>
      <c r="G131" s="205">
        <f t="shared" si="6"/>
        <v>0</v>
      </c>
      <c r="H131" s="135" t="str">
        <f t="shared" si="5"/>
        <v>zadajte jednotkovú cenu</v>
      </c>
      <c r="I131" s="150">
        <f t="shared" si="3"/>
        <v>1</v>
      </c>
      <c r="J131" s="184"/>
      <c r="K131" s="184"/>
      <c r="L131" s="184"/>
      <c r="M131" s="184"/>
      <c r="N131" s="184"/>
      <c r="O131" s="184"/>
      <c r="P131" s="184"/>
      <c r="Q131" s="184"/>
      <c r="R131" s="184"/>
      <c r="S131" s="184"/>
      <c r="AF131" s="198" t="s">
        <v>88</v>
      </c>
      <c r="AH131" s="198" t="s">
        <v>87</v>
      </c>
      <c r="AI131" s="198" t="s">
        <v>72</v>
      </c>
      <c r="AM131" s="189" t="s">
        <v>89</v>
      </c>
      <c r="AS131" s="199" t="e">
        <f>IF(#REF!="základná",G131,0)</f>
        <v>#REF!</v>
      </c>
      <c r="AT131" s="199" t="e">
        <f>IF(#REF!="znížená",G131,0)</f>
        <v>#REF!</v>
      </c>
      <c r="AU131" s="199" t="e">
        <f>IF(#REF!="zákl. prenesená",G131,0)</f>
        <v>#REF!</v>
      </c>
      <c r="AV131" s="199" t="e">
        <f>IF(#REF!="zníž. prenesená",G131,0)</f>
        <v>#REF!</v>
      </c>
      <c r="AW131" s="199" t="e">
        <f>IF(#REF!="nulová",G131,0)</f>
        <v>#REF!</v>
      </c>
      <c r="AX131" s="189" t="s">
        <v>90</v>
      </c>
      <c r="AY131" s="199">
        <f>ROUND(F131*E131,2)</f>
        <v>0</v>
      </c>
      <c r="AZ131" s="189" t="s">
        <v>88</v>
      </c>
      <c r="BA131" s="198" t="s">
        <v>330</v>
      </c>
    </row>
    <row r="132" spans="1:53" s="188" customFormat="1" ht="24">
      <c r="A132" s="200">
        <v>124</v>
      </c>
      <c r="B132" s="201" t="s">
        <v>87</v>
      </c>
      <c r="C132" s="202" t="s">
        <v>158</v>
      </c>
      <c r="D132" s="203" t="s">
        <v>94</v>
      </c>
      <c r="E132" s="204">
        <v>17.916</v>
      </c>
      <c r="F132" s="75"/>
      <c r="G132" s="205">
        <f t="shared" si="6"/>
        <v>0</v>
      </c>
      <c r="H132" s="135" t="str">
        <f t="shared" si="5"/>
        <v>zadajte jednotkovú cenu</v>
      </c>
      <c r="I132" s="150">
        <f t="shared" si="3"/>
        <v>1</v>
      </c>
      <c r="J132" s="184"/>
      <c r="K132" s="184"/>
      <c r="L132" s="184"/>
      <c r="M132" s="184"/>
      <c r="N132" s="184"/>
      <c r="O132" s="184"/>
      <c r="P132" s="184"/>
      <c r="Q132" s="184"/>
      <c r="R132" s="184"/>
      <c r="S132" s="184"/>
      <c r="AF132" s="198" t="s">
        <v>88</v>
      </c>
      <c r="AH132" s="198" t="s">
        <v>87</v>
      </c>
      <c r="AI132" s="198" t="s">
        <v>72</v>
      </c>
      <c r="AM132" s="189" t="s">
        <v>89</v>
      </c>
      <c r="AS132" s="199" t="e">
        <f>IF(#REF!="základná",G132,0)</f>
        <v>#REF!</v>
      </c>
      <c r="AT132" s="199" t="e">
        <f>IF(#REF!="znížená",G132,0)</f>
        <v>#REF!</v>
      </c>
      <c r="AU132" s="199" t="e">
        <f>IF(#REF!="zákl. prenesená",G132,0)</f>
        <v>#REF!</v>
      </c>
      <c r="AV132" s="199" t="e">
        <f>IF(#REF!="zníž. prenesená",G132,0)</f>
        <v>#REF!</v>
      </c>
      <c r="AW132" s="199" t="e">
        <f>IF(#REF!="nulová",G132,0)</f>
        <v>#REF!</v>
      </c>
      <c r="AX132" s="189" t="s">
        <v>90</v>
      </c>
      <c r="AY132" s="199">
        <f>ROUND(F132*E132,2)</f>
        <v>0</v>
      </c>
      <c r="AZ132" s="189" t="s">
        <v>88</v>
      </c>
      <c r="BA132" s="198" t="s">
        <v>331</v>
      </c>
    </row>
    <row r="133" spans="1:53" s="188" customFormat="1" ht="12.75">
      <c r="A133" s="200">
        <v>125</v>
      </c>
      <c r="B133" s="201" t="s">
        <v>87</v>
      </c>
      <c r="C133" s="202" t="s">
        <v>160</v>
      </c>
      <c r="D133" s="203" t="s">
        <v>94</v>
      </c>
      <c r="E133" s="204">
        <v>17.916</v>
      </c>
      <c r="F133" s="75"/>
      <c r="G133" s="205">
        <f t="shared" si="6"/>
        <v>0</v>
      </c>
      <c r="H133" s="135" t="str">
        <f t="shared" si="5"/>
        <v>zadajte jednotkovú cenu</v>
      </c>
      <c r="I133" s="150">
        <f t="shared" si="3"/>
        <v>1</v>
      </c>
      <c r="J133" s="184"/>
      <c r="K133" s="184"/>
      <c r="L133" s="184"/>
      <c r="M133" s="184"/>
      <c r="N133" s="184"/>
      <c r="O133" s="184"/>
      <c r="P133" s="184"/>
      <c r="Q133" s="184"/>
      <c r="R133" s="184"/>
      <c r="S133" s="184"/>
      <c r="AF133" s="198" t="s">
        <v>88</v>
      </c>
      <c r="AH133" s="198" t="s">
        <v>87</v>
      </c>
      <c r="AI133" s="198" t="s">
        <v>72</v>
      </c>
      <c r="AM133" s="189" t="s">
        <v>89</v>
      </c>
      <c r="AS133" s="199" t="e">
        <f>IF(#REF!="základná",G133,0)</f>
        <v>#REF!</v>
      </c>
      <c r="AT133" s="199" t="e">
        <f>IF(#REF!="znížená",G133,0)</f>
        <v>#REF!</v>
      </c>
      <c r="AU133" s="199" t="e">
        <f>IF(#REF!="zákl. prenesená",G133,0)</f>
        <v>#REF!</v>
      </c>
      <c r="AV133" s="199" t="e">
        <f>IF(#REF!="zníž. prenesená",G133,0)</f>
        <v>#REF!</v>
      </c>
      <c r="AW133" s="199" t="e">
        <f>IF(#REF!="nulová",G133,0)</f>
        <v>#REF!</v>
      </c>
      <c r="AX133" s="189" t="s">
        <v>90</v>
      </c>
      <c r="AY133" s="199">
        <f>ROUND(F133*E133,2)</f>
        <v>0</v>
      </c>
      <c r="AZ133" s="189" t="s">
        <v>88</v>
      </c>
      <c r="BA133" s="198" t="s">
        <v>332</v>
      </c>
    </row>
    <row r="134" spans="1:53" s="188" customFormat="1" ht="24">
      <c r="A134" s="200">
        <v>126</v>
      </c>
      <c r="B134" s="201" t="s">
        <v>87</v>
      </c>
      <c r="C134" s="202" t="s">
        <v>333</v>
      </c>
      <c r="D134" s="203" t="s">
        <v>94</v>
      </c>
      <c r="E134" s="204">
        <v>12</v>
      </c>
      <c r="F134" s="75"/>
      <c r="G134" s="205">
        <f t="shared" si="6"/>
        <v>0</v>
      </c>
      <c r="H134" s="135" t="str">
        <f t="shared" si="5"/>
        <v>zadajte jednotkovú cenu</v>
      </c>
      <c r="I134" s="150">
        <f t="shared" si="3"/>
        <v>1</v>
      </c>
      <c r="J134" s="184"/>
      <c r="K134" s="184"/>
      <c r="L134" s="184"/>
      <c r="M134" s="184"/>
      <c r="N134" s="184"/>
      <c r="O134" s="184"/>
      <c r="P134" s="184"/>
      <c r="Q134" s="184"/>
      <c r="R134" s="184"/>
      <c r="S134" s="184"/>
      <c r="AF134" s="198" t="s">
        <v>88</v>
      </c>
      <c r="AH134" s="198" t="s">
        <v>87</v>
      </c>
      <c r="AI134" s="198" t="s">
        <v>72</v>
      </c>
      <c r="AM134" s="189" t="s">
        <v>89</v>
      </c>
      <c r="AS134" s="199" t="e">
        <f>IF(#REF!="základná",G134,0)</f>
        <v>#REF!</v>
      </c>
      <c r="AT134" s="199" t="e">
        <f>IF(#REF!="znížená",G134,0)</f>
        <v>#REF!</v>
      </c>
      <c r="AU134" s="199" t="e">
        <f>IF(#REF!="zákl. prenesená",G134,0)</f>
        <v>#REF!</v>
      </c>
      <c r="AV134" s="199" t="e">
        <f>IF(#REF!="zníž. prenesená",G134,0)</f>
        <v>#REF!</v>
      </c>
      <c r="AW134" s="199" t="e">
        <f>IF(#REF!="nulová",G134,0)</f>
        <v>#REF!</v>
      </c>
      <c r="AX134" s="189" t="s">
        <v>90</v>
      </c>
      <c r="AY134" s="199">
        <f>ROUND(F134*E134,2)</f>
        <v>0</v>
      </c>
      <c r="AZ134" s="189" t="s">
        <v>88</v>
      </c>
      <c r="BA134" s="198" t="s">
        <v>334</v>
      </c>
    </row>
    <row r="135" spans="1:53" s="188" customFormat="1" ht="12.75">
      <c r="A135" s="200">
        <v>127</v>
      </c>
      <c r="B135" s="201" t="s">
        <v>87</v>
      </c>
      <c r="C135" s="202" t="s">
        <v>335</v>
      </c>
      <c r="D135" s="203" t="s">
        <v>94</v>
      </c>
      <c r="E135" s="204">
        <v>17.916</v>
      </c>
      <c r="F135" s="75"/>
      <c r="G135" s="205">
        <f t="shared" si="6"/>
        <v>0</v>
      </c>
      <c r="H135" s="135" t="str">
        <f t="shared" si="5"/>
        <v>zadajte jednotkovú cenu</v>
      </c>
      <c r="I135" s="150">
        <f t="shared" si="3"/>
        <v>1</v>
      </c>
      <c r="J135" s="184"/>
      <c r="K135" s="184"/>
      <c r="L135" s="184"/>
      <c r="M135" s="184"/>
      <c r="N135" s="184"/>
      <c r="O135" s="184"/>
      <c r="P135" s="184"/>
      <c r="Q135" s="184"/>
      <c r="R135" s="184"/>
      <c r="S135" s="184"/>
      <c r="AF135" s="198" t="s">
        <v>88</v>
      </c>
      <c r="AH135" s="198" t="s">
        <v>87</v>
      </c>
      <c r="AI135" s="198" t="s">
        <v>72</v>
      </c>
      <c r="AM135" s="189" t="s">
        <v>89</v>
      </c>
      <c r="AS135" s="199" t="e">
        <f>IF(#REF!="základná",G135,0)</f>
        <v>#REF!</v>
      </c>
      <c r="AT135" s="199" t="e">
        <f>IF(#REF!="znížená",G135,0)</f>
        <v>#REF!</v>
      </c>
      <c r="AU135" s="199" t="e">
        <f>IF(#REF!="zákl. prenesená",G135,0)</f>
        <v>#REF!</v>
      </c>
      <c r="AV135" s="199" t="e">
        <f>IF(#REF!="zníž. prenesená",G135,0)</f>
        <v>#REF!</v>
      </c>
      <c r="AW135" s="199" t="e">
        <f>IF(#REF!="nulová",G135,0)</f>
        <v>#REF!</v>
      </c>
      <c r="AX135" s="189" t="s">
        <v>90</v>
      </c>
      <c r="AY135" s="199">
        <f>ROUND(F135*E135,2)</f>
        <v>0</v>
      </c>
      <c r="AZ135" s="189" t="s">
        <v>88</v>
      </c>
      <c r="BA135" s="198" t="s">
        <v>336</v>
      </c>
    </row>
    <row r="136" spans="1:53" s="188" customFormat="1" ht="24">
      <c r="A136" s="200">
        <v>128</v>
      </c>
      <c r="B136" s="201" t="s">
        <v>87</v>
      </c>
      <c r="C136" s="202" t="s">
        <v>337</v>
      </c>
      <c r="D136" s="203" t="s">
        <v>94</v>
      </c>
      <c r="E136" s="204">
        <v>3</v>
      </c>
      <c r="F136" s="75"/>
      <c r="G136" s="205">
        <f t="shared" si="6"/>
        <v>0</v>
      </c>
      <c r="H136" s="135" t="str">
        <f t="shared" si="5"/>
        <v>zadajte jednotkovú cenu</v>
      </c>
      <c r="I136" s="150">
        <f t="shared" ref="I136:I199" si="7">IF(H136="", "", 1)</f>
        <v>1</v>
      </c>
      <c r="J136" s="184"/>
      <c r="K136" s="184"/>
      <c r="L136" s="184"/>
      <c r="M136" s="184"/>
      <c r="N136" s="184"/>
      <c r="O136" s="184"/>
      <c r="P136" s="184"/>
      <c r="Q136" s="184"/>
      <c r="R136" s="184"/>
      <c r="S136" s="184"/>
      <c r="AF136" s="198" t="s">
        <v>88</v>
      </c>
      <c r="AH136" s="198" t="s">
        <v>87</v>
      </c>
      <c r="AI136" s="198" t="s">
        <v>72</v>
      </c>
      <c r="AM136" s="189" t="s">
        <v>89</v>
      </c>
      <c r="AS136" s="199" t="e">
        <f>IF(#REF!="základná",G136,0)</f>
        <v>#REF!</v>
      </c>
      <c r="AT136" s="199" t="e">
        <f>IF(#REF!="znížená",G136,0)</f>
        <v>#REF!</v>
      </c>
      <c r="AU136" s="199" t="e">
        <f>IF(#REF!="zákl. prenesená",G136,0)</f>
        <v>#REF!</v>
      </c>
      <c r="AV136" s="199" t="e">
        <f>IF(#REF!="zníž. prenesená",G136,0)</f>
        <v>#REF!</v>
      </c>
      <c r="AW136" s="199" t="e">
        <f>IF(#REF!="nulová",G136,0)</f>
        <v>#REF!</v>
      </c>
      <c r="AX136" s="189" t="s">
        <v>90</v>
      </c>
      <c r="AY136" s="199">
        <f>ROUND(F136*E136,2)</f>
        <v>0</v>
      </c>
      <c r="AZ136" s="189" t="s">
        <v>88</v>
      </c>
      <c r="BA136" s="198" t="s">
        <v>338</v>
      </c>
    </row>
    <row r="137" spans="1:53" s="188" customFormat="1" ht="12.75">
      <c r="A137" s="200">
        <v>129</v>
      </c>
      <c r="B137" s="206" t="s">
        <v>138</v>
      </c>
      <c r="C137" s="207" t="s">
        <v>339</v>
      </c>
      <c r="D137" s="208" t="s">
        <v>94</v>
      </c>
      <c r="E137" s="209">
        <v>3</v>
      </c>
      <c r="F137" s="76"/>
      <c r="G137" s="210">
        <f t="shared" si="6"/>
        <v>0</v>
      </c>
      <c r="H137" s="135" t="str">
        <f t="shared" ref="H137:H200" si="8">IF(F137="", "zadajte jednotkovú cenu", IF(F137=0, "jednotková cena nemôže byť nulová!!!", IF(F137&lt;0, "jednotková cena nemôže byť záporná!!!", "")))</f>
        <v>zadajte jednotkovú cenu</v>
      </c>
      <c r="I137" s="150">
        <f t="shared" si="7"/>
        <v>1</v>
      </c>
      <c r="J137" s="184"/>
      <c r="K137" s="184"/>
      <c r="L137" s="184"/>
      <c r="M137" s="184"/>
      <c r="N137" s="184"/>
      <c r="O137" s="184"/>
      <c r="P137" s="184"/>
      <c r="Q137" s="184"/>
      <c r="R137" s="184"/>
      <c r="S137" s="184"/>
      <c r="AF137" s="198" t="s">
        <v>92</v>
      </c>
      <c r="AH137" s="198" t="s">
        <v>138</v>
      </c>
      <c r="AI137" s="198" t="s">
        <v>72</v>
      </c>
      <c r="AM137" s="189" t="s">
        <v>89</v>
      </c>
      <c r="AS137" s="199" t="e">
        <f>IF(#REF!="základná",G137,0)</f>
        <v>#REF!</v>
      </c>
      <c r="AT137" s="199" t="e">
        <f>IF(#REF!="znížená",G137,0)</f>
        <v>#REF!</v>
      </c>
      <c r="AU137" s="199" t="e">
        <f>IF(#REF!="zákl. prenesená",G137,0)</f>
        <v>#REF!</v>
      </c>
      <c r="AV137" s="199" t="e">
        <f>IF(#REF!="zníž. prenesená",G137,0)</f>
        <v>#REF!</v>
      </c>
      <c r="AW137" s="199" t="e">
        <f>IF(#REF!="nulová",G137,0)</f>
        <v>#REF!</v>
      </c>
      <c r="AX137" s="189" t="s">
        <v>90</v>
      </c>
      <c r="AY137" s="199">
        <f>ROUND(F137*E137,2)</f>
        <v>0</v>
      </c>
      <c r="AZ137" s="189" t="s">
        <v>88</v>
      </c>
      <c r="BA137" s="198" t="s">
        <v>340</v>
      </c>
    </row>
    <row r="138" spans="1:53" s="188" customFormat="1" ht="12.75">
      <c r="A138" s="200">
        <v>130</v>
      </c>
      <c r="B138" s="201" t="s">
        <v>87</v>
      </c>
      <c r="C138" s="202" t="s">
        <v>164</v>
      </c>
      <c r="D138" s="203" t="s">
        <v>142</v>
      </c>
      <c r="E138" s="204">
        <v>8</v>
      </c>
      <c r="F138" s="75"/>
      <c r="G138" s="205">
        <f t="shared" si="6"/>
        <v>0</v>
      </c>
      <c r="H138" s="135" t="str">
        <f t="shared" si="8"/>
        <v>zadajte jednotkovú cenu</v>
      </c>
      <c r="I138" s="150">
        <f t="shared" si="7"/>
        <v>1</v>
      </c>
      <c r="J138" s="184"/>
      <c r="K138" s="184"/>
      <c r="L138" s="184"/>
      <c r="M138" s="184"/>
      <c r="N138" s="184"/>
      <c r="O138" s="184"/>
      <c r="P138" s="184"/>
      <c r="Q138" s="184"/>
      <c r="R138" s="184"/>
      <c r="S138" s="184"/>
      <c r="AF138" s="198" t="s">
        <v>88</v>
      </c>
      <c r="AH138" s="198" t="s">
        <v>87</v>
      </c>
      <c r="AI138" s="198" t="s">
        <v>72</v>
      </c>
      <c r="AM138" s="189" t="s">
        <v>89</v>
      </c>
      <c r="AS138" s="199" t="e">
        <f>IF(#REF!="základná",G138,0)</f>
        <v>#REF!</v>
      </c>
      <c r="AT138" s="199" t="e">
        <f>IF(#REF!="znížená",G138,0)</f>
        <v>#REF!</v>
      </c>
      <c r="AU138" s="199" t="e">
        <f>IF(#REF!="zákl. prenesená",G138,0)</f>
        <v>#REF!</v>
      </c>
      <c r="AV138" s="199" t="e">
        <f>IF(#REF!="zníž. prenesená",G138,0)</f>
        <v>#REF!</v>
      </c>
      <c r="AW138" s="199" t="e">
        <f>IF(#REF!="nulová",G138,0)</f>
        <v>#REF!</v>
      </c>
      <c r="AX138" s="189" t="s">
        <v>90</v>
      </c>
      <c r="AY138" s="199">
        <f>ROUND(F138*E138,2)</f>
        <v>0</v>
      </c>
      <c r="AZ138" s="189" t="s">
        <v>88</v>
      </c>
      <c r="BA138" s="198" t="s">
        <v>341</v>
      </c>
    </row>
    <row r="139" spans="1:53" s="188" customFormat="1" ht="12.75">
      <c r="A139" s="200">
        <v>131</v>
      </c>
      <c r="B139" s="206" t="s">
        <v>138</v>
      </c>
      <c r="C139" s="207" t="s">
        <v>166</v>
      </c>
      <c r="D139" s="208" t="s">
        <v>142</v>
      </c>
      <c r="E139" s="209">
        <v>2</v>
      </c>
      <c r="F139" s="76"/>
      <c r="G139" s="210">
        <f t="shared" si="6"/>
        <v>0</v>
      </c>
      <c r="H139" s="135" t="str">
        <f t="shared" si="8"/>
        <v>zadajte jednotkovú cenu</v>
      </c>
      <c r="I139" s="150">
        <f t="shared" si="7"/>
        <v>1</v>
      </c>
      <c r="J139" s="184"/>
      <c r="K139" s="184"/>
      <c r="L139" s="184"/>
      <c r="M139" s="184"/>
      <c r="N139" s="184"/>
      <c r="O139" s="184"/>
      <c r="P139" s="184"/>
      <c r="Q139" s="184"/>
      <c r="R139" s="184"/>
      <c r="S139" s="184"/>
      <c r="AF139" s="198" t="s">
        <v>92</v>
      </c>
      <c r="AH139" s="198" t="s">
        <v>138</v>
      </c>
      <c r="AI139" s="198" t="s">
        <v>72</v>
      </c>
      <c r="AM139" s="189" t="s">
        <v>89</v>
      </c>
      <c r="AS139" s="199" t="e">
        <f>IF(#REF!="základná",G139,0)</f>
        <v>#REF!</v>
      </c>
      <c r="AT139" s="199" t="e">
        <f>IF(#REF!="znížená",G139,0)</f>
        <v>#REF!</v>
      </c>
      <c r="AU139" s="199" t="e">
        <f>IF(#REF!="zákl. prenesená",G139,0)</f>
        <v>#REF!</v>
      </c>
      <c r="AV139" s="199" t="e">
        <f>IF(#REF!="zníž. prenesená",G139,0)</f>
        <v>#REF!</v>
      </c>
      <c r="AW139" s="199" t="e">
        <f>IF(#REF!="nulová",G139,0)</f>
        <v>#REF!</v>
      </c>
      <c r="AX139" s="189" t="s">
        <v>90</v>
      </c>
      <c r="AY139" s="199">
        <f>ROUND(F139*E139,2)</f>
        <v>0</v>
      </c>
      <c r="AZ139" s="189" t="s">
        <v>88</v>
      </c>
      <c r="BA139" s="198" t="s">
        <v>342</v>
      </c>
    </row>
    <row r="140" spans="1:53" s="188" customFormat="1" ht="36">
      <c r="A140" s="200">
        <v>132</v>
      </c>
      <c r="B140" s="206" t="s">
        <v>138</v>
      </c>
      <c r="C140" s="207" t="s">
        <v>343</v>
      </c>
      <c r="D140" s="208" t="s">
        <v>142</v>
      </c>
      <c r="E140" s="209">
        <v>2</v>
      </c>
      <c r="F140" s="76"/>
      <c r="G140" s="210">
        <f t="shared" si="6"/>
        <v>0</v>
      </c>
      <c r="H140" s="135" t="str">
        <f t="shared" si="8"/>
        <v>zadajte jednotkovú cenu</v>
      </c>
      <c r="I140" s="150">
        <f t="shared" si="7"/>
        <v>1</v>
      </c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AF140" s="198" t="s">
        <v>92</v>
      </c>
      <c r="AH140" s="198" t="s">
        <v>138</v>
      </c>
      <c r="AI140" s="198" t="s">
        <v>72</v>
      </c>
      <c r="AM140" s="189" t="s">
        <v>89</v>
      </c>
      <c r="AS140" s="199" t="e">
        <f>IF(#REF!="základná",G140,0)</f>
        <v>#REF!</v>
      </c>
      <c r="AT140" s="199" t="e">
        <f>IF(#REF!="znížená",G140,0)</f>
        <v>#REF!</v>
      </c>
      <c r="AU140" s="199" t="e">
        <f>IF(#REF!="zákl. prenesená",G140,0)</f>
        <v>#REF!</v>
      </c>
      <c r="AV140" s="199" t="e">
        <f>IF(#REF!="zníž. prenesená",G140,0)</f>
        <v>#REF!</v>
      </c>
      <c r="AW140" s="199" t="e">
        <f>IF(#REF!="nulová",G140,0)</f>
        <v>#REF!</v>
      </c>
      <c r="AX140" s="189" t="s">
        <v>90</v>
      </c>
      <c r="AY140" s="199">
        <f>ROUND(F140*E140,2)</f>
        <v>0</v>
      </c>
      <c r="AZ140" s="189" t="s">
        <v>88</v>
      </c>
      <c r="BA140" s="198" t="s">
        <v>344</v>
      </c>
    </row>
    <row r="141" spans="1:53" s="188" customFormat="1" ht="12.75">
      <c r="A141" s="200">
        <v>133</v>
      </c>
      <c r="B141" s="206" t="s">
        <v>138</v>
      </c>
      <c r="C141" s="207" t="s">
        <v>345</v>
      </c>
      <c r="D141" s="208" t="s">
        <v>142</v>
      </c>
      <c r="E141" s="209">
        <v>1</v>
      </c>
      <c r="F141" s="76"/>
      <c r="G141" s="210">
        <f t="shared" si="6"/>
        <v>0</v>
      </c>
      <c r="H141" s="135" t="str">
        <f t="shared" si="8"/>
        <v>zadajte jednotkovú cenu</v>
      </c>
      <c r="I141" s="150">
        <f t="shared" si="7"/>
        <v>1</v>
      </c>
      <c r="J141" s="184"/>
      <c r="K141" s="184"/>
      <c r="L141" s="184"/>
      <c r="M141" s="184"/>
      <c r="N141" s="184"/>
      <c r="O141" s="184"/>
      <c r="P141" s="184"/>
      <c r="Q141" s="184"/>
      <c r="R141" s="184"/>
      <c r="S141" s="184"/>
      <c r="AF141" s="198" t="s">
        <v>92</v>
      </c>
      <c r="AH141" s="198" t="s">
        <v>138</v>
      </c>
      <c r="AI141" s="198" t="s">
        <v>72</v>
      </c>
      <c r="AM141" s="189" t="s">
        <v>89</v>
      </c>
      <c r="AS141" s="199" t="e">
        <f>IF(#REF!="základná",G141,0)</f>
        <v>#REF!</v>
      </c>
      <c r="AT141" s="199" t="e">
        <f>IF(#REF!="znížená",G141,0)</f>
        <v>#REF!</v>
      </c>
      <c r="AU141" s="199" t="e">
        <f>IF(#REF!="zákl. prenesená",G141,0)</f>
        <v>#REF!</v>
      </c>
      <c r="AV141" s="199" t="e">
        <f>IF(#REF!="zníž. prenesená",G141,0)</f>
        <v>#REF!</v>
      </c>
      <c r="AW141" s="199" t="e">
        <f>IF(#REF!="nulová",G141,0)</f>
        <v>#REF!</v>
      </c>
      <c r="AX141" s="189" t="s">
        <v>90</v>
      </c>
      <c r="AY141" s="199">
        <f>ROUND(F141*E141,2)</f>
        <v>0</v>
      </c>
      <c r="AZ141" s="189" t="s">
        <v>88</v>
      </c>
      <c r="BA141" s="198" t="s">
        <v>346</v>
      </c>
    </row>
    <row r="142" spans="1:53" s="188" customFormat="1" ht="12.75">
      <c r="A142" s="200">
        <v>134</v>
      </c>
      <c r="B142" s="206" t="s">
        <v>138</v>
      </c>
      <c r="C142" s="207" t="s">
        <v>347</v>
      </c>
      <c r="D142" s="208" t="s">
        <v>142</v>
      </c>
      <c r="E142" s="209">
        <v>1</v>
      </c>
      <c r="F142" s="76"/>
      <c r="G142" s="210">
        <f t="shared" si="6"/>
        <v>0</v>
      </c>
      <c r="H142" s="135" t="str">
        <f t="shared" si="8"/>
        <v>zadajte jednotkovú cenu</v>
      </c>
      <c r="I142" s="150">
        <f t="shared" si="7"/>
        <v>1</v>
      </c>
      <c r="J142" s="184"/>
      <c r="K142" s="184"/>
      <c r="L142" s="184"/>
      <c r="M142" s="184"/>
      <c r="N142" s="184"/>
      <c r="O142" s="184"/>
      <c r="P142" s="184"/>
      <c r="Q142" s="184"/>
      <c r="R142" s="184"/>
      <c r="S142" s="184"/>
      <c r="AF142" s="198" t="s">
        <v>92</v>
      </c>
      <c r="AH142" s="198" t="s">
        <v>138</v>
      </c>
      <c r="AI142" s="198" t="s">
        <v>72</v>
      </c>
      <c r="AM142" s="189" t="s">
        <v>89</v>
      </c>
      <c r="AS142" s="199" t="e">
        <f>IF(#REF!="základná",G142,0)</f>
        <v>#REF!</v>
      </c>
      <c r="AT142" s="199" t="e">
        <f>IF(#REF!="znížená",G142,0)</f>
        <v>#REF!</v>
      </c>
      <c r="AU142" s="199" t="e">
        <f>IF(#REF!="zákl. prenesená",G142,0)</f>
        <v>#REF!</v>
      </c>
      <c r="AV142" s="199" t="e">
        <f>IF(#REF!="zníž. prenesená",G142,0)</f>
        <v>#REF!</v>
      </c>
      <c r="AW142" s="199" t="e">
        <f>IF(#REF!="nulová",G142,0)</f>
        <v>#REF!</v>
      </c>
      <c r="AX142" s="189" t="s">
        <v>90</v>
      </c>
      <c r="AY142" s="199">
        <f>ROUND(F142*E142,2)</f>
        <v>0</v>
      </c>
      <c r="AZ142" s="189" t="s">
        <v>88</v>
      </c>
      <c r="BA142" s="198" t="s">
        <v>348</v>
      </c>
    </row>
    <row r="143" spans="1:53" s="188" customFormat="1" ht="12.75">
      <c r="A143" s="200">
        <v>135</v>
      </c>
      <c r="B143" s="206" t="s">
        <v>138</v>
      </c>
      <c r="C143" s="207" t="s">
        <v>349</v>
      </c>
      <c r="D143" s="208" t="s">
        <v>142</v>
      </c>
      <c r="E143" s="209">
        <v>2</v>
      </c>
      <c r="F143" s="76"/>
      <c r="G143" s="210">
        <f t="shared" si="6"/>
        <v>0</v>
      </c>
      <c r="H143" s="135" t="str">
        <f t="shared" si="8"/>
        <v>zadajte jednotkovú cenu</v>
      </c>
      <c r="I143" s="150">
        <f t="shared" si="7"/>
        <v>1</v>
      </c>
      <c r="J143" s="184"/>
      <c r="K143" s="184"/>
      <c r="L143" s="184"/>
      <c r="M143" s="184"/>
      <c r="N143" s="184"/>
      <c r="O143" s="184"/>
      <c r="P143" s="184"/>
      <c r="Q143" s="184"/>
      <c r="R143" s="184"/>
      <c r="S143" s="184"/>
      <c r="AF143" s="198" t="s">
        <v>92</v>
      </c>
      <c r="AH143" s="198" t="s">
        <v>138</v>
      </c>
      <c r="AI143" s="198" t="s">
        <v>72</v>
      </c>
      <c r="AM143" s="189" t="s">
        <v>89</v>
      </c>
      <c r="AS143" s="199" t="e">
        <f>IF(#REF!="základná",G143,0)</f>
        <v>#REF!</v>
      </c>
      <c r="AT143" s="199" t="e">
        <f>IF(#REF!="znížená",G143,0)</f>
        <v>#REF!</v>
      </c>
      <c r="AU143" s="199" t="e">
        <f>IF(#REF!="zákl. prenesená",G143,0)</f>
        <v>#REF!</v>
      </c>
      <c r="AV143" s="199" t="e">
        <f>IF(#REF!="zníž. prenesená",G143,0)</f>
        <v>#REF!</v>
      </c>
      <c r="AW143" s="199" t="e">
        <f>IF(#REF!="nulová",G143,0)</f>
        <v>#REF!</v>
      </c>
      <c r="AX143" s="189" t="s">
        <v>90</v>
      </c>
      <c r="AY143" s="199">
        <f>ROUND(F143*E143,2)</f>
        <v>0</v>
      </c>
      <c r="AZ143" s="189" t="s">
        <v>88</v>
      </c>
      <c r="BA143" s="198" t="s">
        <v>350</v>
      </c>
    </row>
    <row r="144" spans="1:53" s="188" customFormat="1" ht="24">
      <c r="A144" s="200">
        <v>136</v>
      </c>
      <c r="B144" s="201" t="s">
        <v>87</v>
      </c>
      <c r="C144" s="202" t="s">
        <v>351</v>
      </c>
      <c r="D144" s="203" t="s">
        <v>142</v>
      </c>
      <c r="E144" s="204">
        <v>2</v>
      </c>
      <c r="F144" s="75"/>
      <c r="G144" s="205">
        <f t="shared" si="6"/>
        <v>0</v>
      </c>
      <c r="H144" s="135" t="str">
        <f t="shared" si="8"/>
        <v>zadajte jednotkovú cenu</v>
      </c>
      <c r="I144" s="150">
        <f t="shared" si="7"/>
        <v>1</v>
      </c>
      <c r="J144" s="184"/>
      <c r="K144" s="184"/>
      <c r="L144" s="184"/>
      <c r="M144" s="184"/>
      <c r="N144" s="184"/>
      <c r="O144" s="184"/>
      <c r="P144" s="184"/>
      <c r="Q144" s="184"/>
      <c r="R144" s="184"/>
      <c r="S144" s="184"/>
      <c r="AF144" s="198" t="s">
        <v>88</v>
      </c>
      <c r="AH144" s="198" t="s">
        <v>87</v>
      </c>
      <c r="AI144" s="198" t="s">
        <v>72</v>
      </c>
      <c r="AM144" s="189" t="s">
        <v>89</v>
      </c>
      <c r="AS144" s="199" t="e">
        <f>IF(#REF!="základná",G144,0)</f>
        <v>#REF!</v>
      </c>
      <c r="AT144" s="199" t="e">
        <f>IF(#REF!="znížená",G144,0)</f>
        <v>#REF!</v>
      </c>
      <c r="AU144" s="199" t="e">
        <f>IF(#REF!="zákl. prenesená",G144,0)</f>
        <v>#REF!</v>
      </c>
      <c r="AV144" s="199" t="e">
        <f>IF(#REF!="zníž. prenesená",G144,0)</f>
        <v>#REF!</v>
      </c>
      <c r="AW144" s="199" t="e">
        <f>IF(#REF!="nulová",G144,0)</f>
        <v>#REF!</v>
      </c>
      <c r="AX144" s="189" t="s">
        <v>90</v>
      </c>
      <c r="AY144" s="199">
        <f>ROUND(F144*E144,2)</f>
        <v>0</v>
      </c>
      <c r="AZ144" s="189" t="s">
        <v>88</v>
      </c>
      <c r="BA144" s="198" t="s">
        <v>352</v>
      </c>
    </row>
    <row r="145" spans="1:53" s="188" customFormat="1" ht="12.75">
      <c r="A145" s="200">
        <v>137</v>
      </c>
      <c r="B145" s="206" t="s">
        <v>138</v>
      </c>
      <c r="C145" s="207" t="s">
        <v>353</v>
      </c>
      <c r="D145" s="208" t="s">
        <v>142</v>
      </c>
      <c r="E145" s="209">
        <v>2</v>
      </c>
      <c r="F145" s="76"/>
      <c r="G145" s="210">
        <f t="shared" si="6"/>
        <v>0</v>
      </c>
      <c r="H145" s="135" t="str">
        <f t="shared" si="8"/>
        <v>zadajte jednotkovú cenu</v>
      </c>
      <c r="I145" s="150">
        <f t="shared" si="7"/>
        <v>1</v>
      </c>
      <c r="J145" s="184"/>
      <c r="K145" s="184"/>
      <c r="L145" s="184"/>
      <c r="M145" s="184"/>
      <c r="N145" s="184"/>
      <c r="O145" s="184"/>
      <c r="P145" s="184"/>
      <c r="Q145" s="184"/>
      <c r="R145" s="184"/>
      <c r="S145" s="184"/>
      <c r="AF145" s="198" t="s">
        <v>92</v>
      </c>
      <c r="AH145" s="198" t="s">
        <v>138</v>
      </c>
      <c r="AI145" s="198" t="s">
        <v>72</v>
      </c>
      <c r="AM145" s="189" t="s">
        <v>89</v>
      </c>
      <c r="AS145" s="199" t="e">
        <f>IF(#REF!="základná",G145,0)</f>
        <v>#REF!</v>
      </c>
      <c r="AT145" s="199" t="e">
        <f>IF(#REF!="znížená",G145,0)</f>
        <v>#REF!</v>
      </c>
      <c r="AU145" s="199" t="e">
        <f>IF(#REF!="zákl. prenesená",G145,0)</f>
        <v>#REF!</v>
      </c>
      <c r="AV145" s="199" t="e">
        <f>IF(#REF!="zníž. prenesená",G145,0)</f>
        <v>#REF!</v>
      </c>
      <c r="AW145" s="199" t="e">
        <f>IF(#REF!="nulová",G145,0)</f>
        <v>#REF!</v>
      </c>
      <c r="AX145" s="189" t="s">
        <v>90</v>
      </c>
      <c r="AY145" s="199">
        <f>ROUND(F145*E145,2)</f>
        <v>0</v>
      </c>
      <c r="AZ145" s="189" t="s">
        <v>88</v>
      </c>
      <c r="BA145" s="198" t="s">
        <v>354</v>
      </c>
    </row>
    <row r="146" spans="1:53" s="188" customFormat="1" ht="12.75">
      <c r="A146" s="200">
        <v>138</v>
      </c>
      <c r="B146" s="201" t="s">
        <v>87</v>
      </c>
      <c r="C146" s="202" t="s">
        <v>355</v>
      </c>
      <c r="D146" s="203" t="s">
        <v>142</v>
      </c>
      <c r="E146" s="204">
        <v>4</v>
      </c>
      <c r="F146" s="75"/>
      <c r="G146" s="205">
        <f t="shared" si="6"/>
        <v>0</v>
      </c>
      <c r="H146" s="135" t="str">
        <f t="shared" si="8"/>
        <v>zadajte jednotkovú cenu</v>
      </c>
      <c r="I146" s="150">
        <f t="shared" si="7"/>
        <v>1</v>
      </c>
      <c r="J146" s="184"/>
      <c r="K146" s="184"/>
      <c r="L146" s="184"/>
      <c r="M146" s="184"/>
      <c r="N146" s="184"/>
      <c r="O146" s="184"/>
      <c r="P146" s="184"/>
      <c r="Q146" s="184"/>
      <c r="R146" s="184"/>
      <c r="S146" s="184"/>
      <c r="AF146" s="198" t="s">
        <v>88</v>
      </c>
      <c r="AH146" s="198" t="s">
        <v>87</v>
      </c>
      <c r="AI146" s="198" t="s">
        <v>72</v>
      </c>
      <c r="AM146" s="189" t="s">
        <v>89</v>
      </c>
      <c r="AS146" s="199" t="e">
        <f>IF(#REF!="základná",G146,0)</f>
        <v>#REF!</v>
      </c>
      <c r="AT146" s="199" t="e">
        <f>IF(#REF!="znížená",G146,0)</f>
        <v>#REF!</v>
      </c>
      <c r="AU146" s="199" t="e">
        <f>IF(#REF!="zákl. prenesená",G146,0)</f>
        <v>#REF!</v>
      </c>
      <c r="AV146" s="199" t="e">
        <f>IF(#REF!="zníž. prenesená",G146,0)</f>
        <v>#REF!</v>
      </c>
      <c r="AW146" s="199" t="e">
        <f>IF(#REF!="nulová",G146,0)</f>
        <v>#REF!</v>
      </c>
      <c r="AX146" s="189" t="s">
        <v>90</v>
      </c>
      <c r="AY146" s="199">
        <f>ROUND(F146*E146,2)</f>
        <v>0</v>
      </c>
      <c r="AZ146" s="189" t="s">
        <v>88</v>
      </c>
      <c r="BA146" s="198" t="s">
        <v>356</v>
      </c>
    </row>
    <row r="147" spans="1:53" s="188" customFormat="1" ht="12.75">
      <c r="A147" s="200">
        <v>139</v>
      </c>
      <c r="B147" s="206" t="s">
        <v>138</v>
      </c>
      <c r="C147" s="207" t="s">
        <v>357</v>
      </c>
      <c r="D147" s="208" t="s">
        <v>142</v>
      </c>
      <c r="E147" s="209">
        <v>3</v>
      </c>
      <c r="F147" s="76"/>
      <c r="G147" s="210">
        <f t="shared" si="6"/>
        <v>0</v>
      </c>
      <c r="H147" s="135" t="str">
        <f t="shared" si="8"/>
        <v>zadajte jednotkovú cenu</v>
      </c>
      <c r="I147" s="150">
        <f t="shared" si="7"/>
        <v>1</v>
      </c>
      <c r="J147" s="184"/>
      <c r="K147" s="184"/>
      <c r="L147" s="184"/>
      <c r="M147" s="184"/>
      <c r="N147" s="184"/>
      <c r="O147" s="184"/>
      <c r="P147" s="184"/>
      <c r="Q147" s="184"/>
      <c r="R147" s="184"/>
      <c r="S147" s="184"/>
      <c r="AF147" s="198" t="s">
        <v>92</v>
      </c>
      <c r="AH147" s="198" t="s">
        <v>138</v>
      </c>
      <c r="AI147" s="198" t="s">
        <v>72</v>
      </c>
      <c r="AM147" s="189" t="s">
        <v>89</v>
      </c>
      <c r="AS147" s="199" t="e">
        <f>IF(#REF!="základná",G147,0)</f>
        <v>#REF!</v>
      </c>
      <c r="AT147" s="199" t="e">
        <f>IF(#REF!="znížená",G147,0)</f>
        <v>#REF!</v>
      </c>
      <c r="AU147" s="199" t="e">
        <f>IF(#REF!="zákl. prenesená",G147,0)</f>
        <v>#REF!</v>
      </c>
      <c r="AV147" s="199" t="e">
        <f>IF(#REF!="zníž. prenesená",G147,0)</f>
        <v>#REF!</v>
      </c>
      <c r="AW147" s="199" t="e">
        <f>IF(#REF!="nulová",G147,0)</f>
        <v>#REF!</v>
      </c>
      <c r="AX147" s="189" t="s">
        <v>90</v>
      </c>
      <c r="AY147" s="199">
        <f>ROUND(F147*E147,2)</f>
        <v>0</v>
      </c>
      <c r="AZ147" s="189" t="s">
        <v>88</v>
      </c>
      <c r="BA147" s="198" t="s">
        <v>358</v>
      </c>
    </row>
    <row r="148" spans="1:53" s="188" customFormat="1" ht="36">
      <c r="A148" s="200">
        <v>140</v>
      </c>
      <c r="B148" s="206" t="s">
        <v>138</v>
      </c>
      <c r="C148" s="207" t="s">
        <v>359</v>
      </c>
      <c r="D148" s="208" t="s">
        <v>142</v>
      </c>
      <c r="E148" s="209">
        <v>1</v>
      </c>
      <c r="F148" s="76"/>
      <c r="G148" s="210">
        <f t="shared" si="6"/>
        <v>0</v>
      </c>
      <c r="H148" s="135" t="str">
        <f t="shared" si="8"/>
        <v>zadajte jednotkovú cenu</v>
      </c>
      <c r="I148" s="150">
        <f t="shared" si="7"/>
        <v>1</v>
      </c>
      <c r="J148" s="184"/>
      <c r="K148" s="184"/>
      <c r="L148" s="184"/>
      <c r="M148" s="184"/>
      <c r="N148" s="184"/>
      <c r="O148" s="184"/>
      <c r="P148" s="184"/>
      <c r="Q148" s="184"/>
      <c r="R148" s="184"/>
      <c r="S148" s="184"/>
      <c r="AF148" s="198" t="s">
        <v>92</v>
      </c>
      <c r="AH148" s="198" t="s">
        <v>138</v>
      </c>
      <c r="AI148" s="198" t="s">
        <v>72</v>
      </c>
      <c r="AM148" s="189" t="s">
        <v>89</v>
      </c>
      <c r="AS148" s="199" t="e">
        <f>IF(#REF!="základná",G148,0)</f>
        <v>#REF!</v>
      </c>
      <c r="AT148" s="199" t="e">
        <f>IF(#REF!="znížená",G148,0)</f>
        <v>#REF!</v>
      </c>
      <c r="AU148" s="199" t="e">
        <f>IF(#REF!="zákl. prenesená",G148,0)</f>
        <v>#REF!</v>
      </c>
      <c r="AV148" s="199" t="e">
        <f>IF(#REF!="zníž. prenesená",G148,0)</f>
        <v>#REF!</v>
      </c>
      <c r="AW148" s="199" t="e">
        <f>IF(#REF!="nulová",G148,0)</f>
        <v>#REF!</v>
      </c>
      <c r="AX148" s="189" t="s">
        <v>90</v>
      </c>
      <c r="AY148" s="199">
        <f>ROUND(F148*E148,2)</f>
        <v>0</v>
      </c>
      <c r="AZ148" s="189" t="s">
        <v>88</v>
      </c>
      <c r="BA148" s="198" t="s">
        <v>360</v>
      </c>
    </row>
    <row r="149" spans="1:53" s="188" customFormat="1" ht="36">
      <c r="A149" s="200">
        <v>141</v>
      </c>
      <c r="B149" s="201" t="s">
        <v>87</v>
      </c>
      <c r="C149" s="202" t="s">
        <v>361</v>
      </c>
      <c r="D149" s="203" t="s">
        <v>142</v>
      </c>
      <c r="E149" s="204">
        <v>1</v>
      </c>
      <c r="F149" s="75"/>
      <c r="G149" s="205">
        <f t="shared" si="6"/>
        <v>0</v>
      </c>
      <c r="H149" s="135" t="str">
        <f t="shared" si="8"/>
        <v>zadajte jednotkovú cenu</v>
      </c>
      <c r="I149" s="150">
        <f t="shared" si="7"/>
        <v>1</v>
      </c>
      <c r="J149" s="184"/>
      <c r="K149" s="184"/>
      <c r="L149" s="184"/>
      <c r="M149" s="184"/>
      <c r="N149" s="184"/>
      <c r="O149" s="184"/>
      <c r="P149" s="184"/>
      <c r="Q149" s="184"/>
      <c r="R149" s="184"/>
      <c r="S149" s="184"/>
      <c r="AF149" s="198" t="s">
        <v>88</v>
      </c>
      <c r="AH149" s="198" t="s">
        <v>87</v>
      </c>
      <c r="AI149" s="198" t="s">
        <v>72</v>
      </c>
      <c r="AM149" s="189" t="s">
        <v>89</v>
      </c>
      <c r="AS149" s="199" t="e">
        <f>IF(#REF!="základná",G149,0)</f>
        <v>#REF!</v>
      </c>
      <c r="AT149" s="199" t="e">
        <f>IF(#REF!="znížená",G149,0)</f>
        <v>#REF!</v>
      </c>
      <c r="AU149" s="199" t="e">
        <f>IF(#REF!="zákl. prenesená",G149,0)</f>
        <v>#REF!</v>
      </c>
      <c r="AV149" s="199" t="e">
        <f>IF(#REF!="zníž. prenesená",G149,0)</f>
        <v>#REF!</v>
      </c>
      <c r="AW149" s="199" t="e">
        <f>IF(#REF!="nulová",G149,0)</f>
        <v>#REF!</v>
      </c>
      <c r="AX149" s="189" t="s">
        <v>90</v>
      </c>
      <c r="AY149" s="199">
        <f>ROUND(F149*E149,2)</f>
        <v>0</v>
      </c>
      <c r="AZ149" s="189" t="s">
        <v>88</v>
      </c>
      <c r="BA149" s="198" t="s">
        <v>362</v>
      </c>
    </row>
    <row r="150" spans="1:53" s="188" customFormat="1" ht="36">
      <c r="A150" s="200">
        <v>142</v>
      </c>
      <c r="B150" s="206" t="s">
        <v>138</v>
      </c>
      <c r="C150" s="207" t="s">
        <v>363</v>
      </c>
      <c r="D150" s="208" t="s">
        <v>142</v>
      </c>
      <c r="E150" s="209">
        <v>1</v>
      </c>
      <c r="F150" s="76"/>
      <c r="G150" s="210">
        <f t="shared" si="6"/>
        <v>0</v>
      </c>
      <c r="H150" s="135" t="str">
        <f t="shared" si="8"/>
        <v>zadajte jednotkovú cenu</v>
      </c>
      <c r="I150" s="150">
        <f t="shared" si="7"/>
        <v>1</v>
      </c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AF150" s="198" t="s">
        <v>92</v>
      </c>
      <c r="AH150" s="198" t="s">
        <v>138</v>
      </c>
      <c r="AI150" s="198" t="s">
        <v>72</v>
      </c>
      <c r="AM150" s="189" t="s">
        <v>89</v>
      </c>
      <c r="AS150" s="199" t="e">
        <f>IF(#REF!="základná",G150,0)</f>
        <v>#REF!</v>
      </c>
      <c r="AT150" s="199" t="e">
        <f>IF(#REF!="znížená",G150,0)</f>
        <v>#REF!</v>
      </c>
      <c r="AU150" s="199" t="e">
        <f>IF(#REF!="zákl. prenesená",G150,0)</f>
        <v>#REF!</v>
      </c>
      <c r="AV150" s="199" t="e">
        <f>IF(#REF!="zníž. prenesená",G150,0)</f>
        <v>#REF!</v>
      </c>
      <c r="AW150" s="199" t="e">
        <f>IF(#REF!="nulová",G150,0)</f>
        <v>#REF!</v>
      </c>
      <c r="AX150" s="189" t="s">
        <v>90</v>
      </c>
      <c r="AY150" s="199">
        <f>ROUND(F150*E150,2)</f>
        <v>0</v>
      </c>
      <c r="AZ150" s="189" t="s">
        <v>88</v>
      </c>
      <c r="BA150" s="198" t="s">
        <v>364</v>
      </c>
    </row>
    <row r="151" spans="1:53" s="188" customFormat="1" ht="12.75">
      <c r="A151" s="200">
        <v>143</v>
      </c>
      <c r="B151" s="201" t="s">
        <v>87</v>
      </c>
      <c r="C151" s="202" t="s">
        <v>172</v>
      </c>
      <c r="D151" s="203" t="s">
        <v>142</v>
      </c>
      <c r="E151" s="204">
        <v>6</v>
      </c>
      <c r="F151" s="75"/>
      <c r="G151" s="205">
        <f t="shared" si="6"/>
        <v>0</v>
      </c>
      <c r="H151" s="135" t="str">
        <f t="shared" si="8"/>
        <v>zadajte jednotkovú cenu</v>
      </c>
      <c r="I151" s="150">
        <f t="shared" si="7"/>
        <v>1</v>
      </c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AF151" s="198" t="s">
        <v>88</v>
      </c>
      <c r="AH151" s="198" t="s">
        <v>87</v>
      </c>
      <c r="AI151" s="198" t="s">
        <v>72</v>
      </c>
      <c r="AM151" s="189" t="s">
        <v>89</v>
      </c>
      <c r="AS151" s="199" t="e">
        <f>IF(#REF!="základná",G151,0)</f>
        <v>#REF!</v>
      </c>
      <c r="AT151" s="199" t="e">
        <f>IF(#REF!="znížená",G151,0)</f>
        <v>#REF!</v>
      </c>
      <c r="AU151" s="199" t="e">
        <f>IF(#REF!="zákl. prenesená",G151,0)</f>
        <v>#REF!</v>
      </c>
      <c r="AV151" s="199" t="e">
        <f>IF(#REF!="zníž. prenesená",G151,0)</f>
        <v>#REF!</v>
      </c>
      <c r="AW151" s="199" t="e">
        <f>IF(#REF!="nulová",G151,0)</f>
        <v>#REF!</v>
      </c>
      <c r="AX151" s="189" t="s">
        <v>90</v>
      </c>
      <c r="AY151" s="199">
        <f>ROUND(F151*E151,2)</f>
        <v>0</v>
      </c>
      <c r="AZ151" s="189" t="s">
        <v>88</v>
      </c>
      <c r="BA151" s="198" t="s">
        <v>365</v>
      </c>
    </row>
    <row r="152" spans="1:53" s="188" customFormat="1" ht="36">
      <c r="A152" s="200">
        <v>144</v>
      </c>
      <c r="B152" s="206" t="s">
        <v>138</v>
      </c>
      <c r="C152" s="207" t="s">
        <v>366</v>
      </c>
      <c r="D152" s="208" t="s">
        <v>142</v>
      </c>
      <c r="E152" s="209">
        <v>3</v>
      </c>
      <c r="F152" s="76"/>
      <c r="G152" s="210">
        <f t="shared" si="6"/>
        <v>0</v>
      </c>
      <c r="H152" s="135" t="str">
        <f t="shared" si="8"/>
        <v>zadajte jednotkovú cenu</v>
      </c>
      <c r="I152" s="150">
        <f t="shared" si="7"/>
        <v>1</v>
      </c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  <c r="AF152" s="198" t="s">
        <v>92</v>
      </c>
      <c r="AH152" s="198" t="s">
        <v>138</v>
      </c>
      <c r="AI152" s="198" t="s">
        <v>72</v>
      </c>
      <c r="AM152" s="189" t="s">
        <v>89</v>
      </c>
      <c r="AS152" s="199" t="e">
        <f>IF(#REF!="základná",G152,0)</f>
        <v>#REF!</v>
      </c>
      <c r="AT152" s="199" t="e">
        <f>IF(#REF!="znížená",G152,0)</f>
        <v>#REF!</v>
      </c>
      <c r="AU152" s="199" t="e">
        <f>IF(#REF!="zákl. prenesená",G152,0)</f>
        <v>#REF!</v>
      </c>
      <c r="AV152" s="199" t="e">
        <f>IF(#REF!="zníž. prenesená",G152,0)</f>
        <v>#REF!</v>
      </c>
      <c r="AW152" s="199" t="e">
        <f>IF(#REF!="nulová",G152,0)</f>
        <v>#REF!</v>
      </c>
      <c r="AX152" s="189" t="s">
        <v>90</v>
      </c>
      <c r="AY152" s="199">
        <f>ROUND(F152*E152,2)</f>
        <v>0</v>
      </c>
      <c r="AZ152" s="189" t="s">
        <v>88</v>
      </c>
      <c r="BA152" s="198" t="s">
        <v>367</v>
      </c>
    </row>
    <row r="153" spans="1:53" s="188" customFormat="1" ht="36">
      <c r="A153" s="200">
        <v>145</v>
      </c>
      <c r="B153" s="206" t="s">
        <v>138</v>
      </c>
      <c r="C153" s="207" t="s">
        <v>368</v>
      </c>
      <c r="D153" s="208" t="s">
        <v>142</v>
      </c>
      <c r="E153" s="209">
        <v>3</v>
      </c>
      <c r="F153" s="76"/>
      <c r="G153" s="210">
        <f t="shared" si="6"/>
        <v>0</v>
      </c>
      <c r="H153" s="135" t="str">
        <f t="shared" si="8"/>
        <v>zadajte jednotkovú cenu</v>
      </c>
      <c r="I153" s="150">
        <f t="shared" si="7"/>
        <v>1</v>
      </c>
      <c r="J153" s="184"/>
      <c r="K153" s="184"/>
      <c r="L153" s="184"/>
      <c r="M153" s="184"/>
      <c r="N153" s="184"/>
      <c r="O153" s="184"/>
      <c r="P153" s="184"/>
      <c r="Q153" s="184"/>
      <c r="R153" s="184"/>
      <c r="S153" s="184"/>
      <c r="AF153" s="198" t="s">
        <v>92</v>
      </c>
      <c r="AH153" s="198" t="s">
        <v>138</v>
      </c>
      <c r="AI153" s="198" t="s">
        <v>72</v>
      </c>
      <c r="AM153" s="189" t="s">
        <v>89</v>
      </c>
      <c r="AS153" s="199" t="e">
        <f>IF(#REF!="základná",G153,0)</f>
        <v>#REF!</v>
      </c>
      <c r="AT153" s="199" t="e">
        <f>IF(#REF!="znížená",G153,0)</f>
        <v>#REF!</v>
      </c>
      <c r="AU153" s="199" t="e">
        <f>IF(#REF!="zákl. prenesená",G153,0)</f>
        <v>#REF!</v>
      </c>
      <c r="AV153" s="199" t="e">
        <f>IF(#REF!="zníž. prenesená",G153,0)</f>
        <v>#REF!</v>
      </c>
      <c r="AW153" s="199" t="e">
        <f>IF(#REF!="nulová",G153,0)</f>
        <v>#REF!</v>
      </c>
      <c r="AX153" s="189" t="s">
        <v>90</v>
      </c>
      <c r="AY153" s="199">
        <f>ROUND(F153*E153,2)</f>
        <v>0</v>
      </c>
      <c r="AZ153" s="189" t="s">
        <v>88</v>
      </c>
      <c r="BA153" s="198" t="s">
        <v>369</v>
      </c>
    </row>
    <row r="154" spans="1:53" s="188" customFormat="1" ht="12.75">
      <c r="A154" s="200">
        <v>146</v>
      </c>
      <c r="B154" s="201" t="s">
        <v>87</v>
      </c>
      <c r="C154" s="202" t="s">
        <v>176</v>
      </c>
      <c r="D154" s="203" t="s">
        <v>142</v>
      </c>
      <c r="E154" s="204">
        <v>4</v>
      </c>
      <c r="F154" s="75"/>
      <c r="G154" s="205">
        <f t="shared" si="6"/>
        <v>0</v>
      </c>
      <c r="H154" s="135" t="str">
        <f t="shared" si="8"/>
        <v>zadajte jednotkovú cenu</v>
      </c>
      <c r="I154" s="150">
        <f t="shared" si="7"/>
        <v>1</v>
      </c>
      <c r="J154" s="184"/>
      <c r="K154" s="184"/>
      <c r="L154" s="184"/>
      <c r="M154" s="184"/>
      <c r="N154" s="184"/>
      <c r="O154" s="184"/>
      <c r="P154" s="184"/>
      <c r="Q154" s="184"/>
      <c r="R154" s="184"/>
      <c r="S154" s="184"/>
      <c r="AF154" s="198" t="s">
        <v>88</v>
      </c>
      <c r="AH154" s="198" t="s">
        <v>87</v>
      </c>
      <c r="AI154" s="198" t="s">
        <v>72</v>
      </c>
      <c r="AM154" s="189" t="s">
        <v>89</v>
      </c>
      <c r="AS154" s="199" t="e">
        <f>IF(#REF!="základná",G154,0)</f>
        <v>#REF!</v>
      </c>
      <c r="AT154" s="199" t="e">
        <f>IF(#REF!="znížená",G154,0)</f>
        <v>#REF!</v>
      </c>
      <c r="AU154" s="199" t="e">
        <f>IF(#REF!="zákl. prenesená",G154,0)</f>
        <v>#REF!</v>
      </c>
      <c r="AV154" s="199" t="e">
        <f>IF(#REF!="zníž. prenesená",G154,0)</f>
        <v>#REF!</v>
      </c>
      <c r="AW154" s="199" t="e">
        <f>IF(#REF!="nulová",G154,0)</f>
        <v>#REF!</v>
      </c>
      <c r="AX154" s="189" t="s">
        <v>90</v>
      </c>
      <c r="AY154" s="199">
        <f>ROUND(F154*E154,2)</f>
        <v>0</v>
      </c>
      <c r="AZ154" s="189" t="s">
        <v>88</v>
      </c>
      <c r="BA154" s="198" t="s">
        <v>370</v>
      </c>
    </row>
    <row r="155" spans="1:53" s="188" customFormat="1" ht="36">
      <c r="A155" s="200">
        <v>147</v>
      </c>
      <c r="B155" s="206" t="s">
        <v>138</v>
      </c>
      <c r="C155" s="207" t="s">
        <v>371</v>
      </c>
      <c r="D155" s="208" t="s">
        <v>142</v>
      </c>
      <c r="E155" s="209">
        <v>2</v>
      </c>
      <c r="F155" s="76"/>
      <c r="G155" s="210">
        <f t="shared" si="6"/>
        <v>0</v>
      </c>
      <c r="H155" s="135" t="str">
        <f t="shared" si="8"/>
        <v>zadajte jednotkovú cenu</v>
      </c>
      <c r="I155" s="150">
        <f t="shared" si="7"/>
        <v>1</v>
      </c>
      <c r="J155" s="184"/>
      <c r="K155" s="184"/>
      <c r="L155" s="184"/>
      <c r="M155" s="184"/>
      <c r="N155" s="184"/>
      <c r="O155" s="184"/>
      <c r="P155" s="184"/>
      <c r="Q155" s="184"/>
      <c r="R155" s="184"/>
      <c r="S155" s="184"/>
      <c r="AF155" s="198" t="s">
        <v>92</v>
      </c>
      <c r="AH155" s="198" t="s">
        <v>138</v>
      </c>
      <c r="AI155" s="198" t="s">
        <v>72</v>
      </c>
      <c r="AM155" s="189" t="s">
        <v>89</v>
      </c>
      <c r="AS155" s="199" t="e">
        <f>IF(#REF!="základná",G155,0)</f>
        <v>#REF!</v>
      </c>
      <c r="AT155" s="199" t="e">
        <f>IF(#REF!="znížená",G155,0)</f>
        <v>#REF!</v>
      </c>
      <c r="AU155" s="199" t="e">
        <f>IF(#REF!="zákl. prenesená",G155,0)</f>
        <v>#REF!</v>
      </c>
      <c r="AV155" s="199" t="e">
        <f>IF(#REF!="zníž. prenesená",G155,0)</f>
        <v>#REF!</v>
      </c>
      <c r="AW155" s="199" t="e">
        <f>IF(#REF!="nulová",G155,0)</f>
        <v>#REF!</v>
      </c>
      <c r="AX155" s="189" t="s">
        <v>90</v>
      </c>
      <c r="AY155" s="199">
        <f>ROUND(F155*E155,2)</f>
        <v>0</v>
      </c>
      <c r="AZ155" s="189" t="s">
        <v>88</v>
      </c>
      <c r="BA155" s="198" t="s">
        <v>372</v>
      </c>
    </row>
    <row r="156" spans="1:53" s="188" customFormat="1" ht="12.75">
      <c r="A156" s="200">
        <v>148</v>
      </c>
      <c r="B156" s="206" t="s">
        <v>138</v>
      </c>
      <c r="C156" s="207" t="s">
        <v>373</v>
      </c>
      <c r="D156" s="208" t="s">
        <v>142</v>
      </c>
      <c r="E156" s="209">
        <v>2</v>
      </c>
      <c r="F156" s="76"/>
      <c r="G156" s="210">
        <f t="shared" si="6"/>
        <v>0</v>
      </c>
      <c r="H156" s="135" t="str">
        <f t="shared" si="8"/>
        <v>zadajte jednotkovú cenu</v>
      </c>
      <c r="I156" s="150">
        <f t="shared" si="7"/>
        <v>1</v>
      </c>
      <c r="J156" s="184"/>
      <c r="K156" s="184"/>
      <c r="L156" s="184"/>
      <c r="M156" s="184"/>
      <c r="N156" s="184"/>
      <c r="O156" s="184"/>
      <c r="P156" s="184"/>
      <c r="Q156" s="184"/>
      <c r="R156" s="184"/>
      <c r="S156" s="184"/>
      <c r="AF156" s="198" t="s">
        <v>92</v>
      </c>
      <c r="AH156" s="198" t="s">
        <v>138</v>
      </c>
      <c r="AI156" s="198" t="s">
        <v>72</v>
      </c>
      <c r="AM156" s="189" t="s">
        <v>89</v>
      </c>
      <c r="AS156" s="199" t="e">
        <f>IF(#REF!="základná",G156,0)</f>
        <v>#REF!</v>
      </c>
      <c r="AT156" s="199" t="e">
        <f>IF(#REF!="znížená",G156,0)</f>
        <v>#REF!</v>
      </c>
      <c r="AU156" s="199" t="e">
        <f>IF(#REF!="zákl. prenesená",G156,0)</f>
        <v>#REF!</v>
      </c>
      <c r="AV156" s="199" t="e">
        <f>IF(#REF!="zníž. prenesená",G156,0)</f>
        <v>#REF!</v>
      </c>
      <c r="AW156" s="199" t="e">
        <f>IF(#REF!="nulová",G156,0)</f>
        <v>#REF!</v>
      </c>
      <c r="AX156" s="189" t="s">
        <v>90</v>
      </c>
      <c r="AY156" s="199">
        <f>ROUND(F156*E156,2)</f>
        <v>0</v>
      </c>
      <c r="AZ156" s="189" t="s">
        <v>88</v>
      </c>
      <c r="BA156" s="198" t="s">
        <v>374</v>
      </c>
    </row>
    <row r="157" spans="1:53" s="188" customFormat="1" ht="12.75">
      <c r="A157" s="200">
        <v>149</v>
      </c>
      <c r="B157" s="201" t="s">
        <v>87</v>
      </c>
      <c r="C157" s="202" t="s">
        <v>216</v>
      </c>
      <c r="D157" s="203" t="s">
        <v>142</v>
      </c>
      <c r="E157" s="204">
        <v>4</v>
      </c>
      <c r="F157" s="75"/>
      <c r="G157" s="205">
        <f t="shared" ref="G157:G220" si="9">ROUND(F157*E157, 2)</f>
        <v>0</v>
      </c>
      <c r="H157" s="135" t="str">
        <f t="shared" si="8"/>
        <v>zadajte jednotkovú cenu</v>
      </c>
      <c r="I157" s="150">
        <f t="shared" si="7"/>
        <v>1</v>
      </c>
      <c r="J157" s="184"/>
      <c r="K157" s="184"/>
      <c r="L157" s="184"/>
      <c r="M157" s="184"/>
      <c r="N157" s="184"/>
      <c r="O157" s="184"/>
      <c r="P157" s="184"/>
      <c r="Q157" s="184"/>
      <c r="R157" s="184"/>
      <c r="S157" s="184"/>
      <c r="AF157" s="198" t="s">
        <v>88</v>
      </c>
      <c r="AH157" s="198" t="s">
        <v>87</v>
      </c>
      <c r="AI157" s="198" t="s">
        <v>72</v>
      </c>
      <c r="AM157" s="189" t="s">
        <v>89</v>
      </c>
      <c r="AS157" s="199" t="e">
        <f>IF(#REF!="základná",G157,0)</f>
        <v>#REF!</v>
      </c>
      <c r="AT157" s="199" t="e">
        <f>IF(#REF!="znížená",G157,0)</f>
        <v>#REF!</v>
      </c>
      <c r="AU157" s="199" t="e">
        <f>IF(#REF!="zákl. prenesená",G157,0)</f>
        <v>#REF!</v>
      </c>
      <c r="AV157" s="199" t="e">
        <f>IF(#REF!="zníž. prenesená",G157,0)</f>
        <v>#REF!</v>
      </c>
      <c r="AW157" s="199" t="e">
        <f>IF(#REF!="nulová",G157,0)</f>
        <v>#REF!</v>
      </c>
      <c r="AX157" s="189" t="s">
        <v>90</v>
      </c>
      <c r="AY157" s="199">
        <f>ROUND(F157*E157,2)</f>
        <v>0</v>
      </c>
      <c r="AZ157" s="189" t="s">
        <v>88</v>
      </c>
      <c r="BA157" s="198" t="s">
        <v>375</v>
      </c>
    </row>
    <row r="158" spans="1:53" s="188" customFormat="1" ht="12.75">
      <c r="A158" s="200">
        <v>150</v>
      </c>
      <c r="B158" s="206" t="s">
        <v>138</v>
      </c>
      <c r="C158" s="207" t="s">
        <v>376</v>
      </c>
      <c r="D158" s="208" t="s">
        <v>142</v>
      </c>
      <c r="E158" s="209">
        <v>3</v>
      </c>
      <c r="F158" s="76"/>
      <c r="G158" s="210">
        <f t="shared" si="9"/>
        <v>0</v>
      </c>
      <c r="H158" s="135" t="str">
        <f t="shared" si="8"/>
        <v>zadajte jednotkovú cenu</v>
      </c>
      <c r="I158" s="150">
        <f t="shared" si="7"/>
        <v>1</v>
      </c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AF158" s="198" t="s">
        <v>92</v>
      </c>
      <c r="AH158" s="198" t="s">
        <v>138</v>
      </c>
      <c r="AI158" s="198" t="s">
        <v>72</v>
      </c>
      <c r="AM158" s="189" t="s">
        <v>89</v>
      </c>
      <c r="AS158" s="199" t="e">
        <f>IF(#REF!="základná",G158,0)</f>
        <v>#REF!</v>
      </c>
      <c r="AT158" s="199" t="e">
        <f>IF(#REF!="znížená",G158,0)</f>
        <v>#REF!</v>
      </c>
      <c r="AU158" s="199" t="e">
        <f>IF(#REF!="zákl. prenesená",G158,0)</f>
        <v>#REF!</v>
      </c>
      <c r="AV158" s="199" t="e">
        <f>IF(#REF!="zníž. prenesená",G158,0)</f>
        <v>#REF!</v>
      </c>
      <c r="AW158" s="199" t="e">
        <f>IF(#REF!="nulová",G158,0)</f>
        <v>#REF!</v>
      </c>
      <c r="AX158" s="189" t="s">
        <v>90</v>
      </c>
      <c r="AY158" s="199">
        <f>ROUND(F158*E158,2)</f>
        <v>0</v>
      </c>
      <c r="AZ158" s="189" t="s">
        <v>88</v>
      </c>
      <c r="BA158" s="198" t="s">
        <v>377</v>
      </c>
    </row>
    <row r="159" spans="1:53" s="188" customFormat="1" ht="36">
      <c r="A159" s="200">
        <v>151</v>
      </c>
      <c r="B159" s="206" t="s">
        <v>138</v>
      </c>
      <c r="C159" s="207" t="s">
        <v>378</v>
      </c>
      <c r="D159" s="208" t="s">
        <v>142</v>
      </c>
      <c r="E159" s="209">
        <v>1</v>
      </c>
      <c r="F159" s="76"/>
      <c r="G159" s="210">
        <f t="shared" si="9"/>
        <v>0</v>
      </c>
      <c r="H159" s="135" t="str">
        <f t="shared" si="8"/>
        <v>zadajte jednotkovú cenu</v>
      </c>
      <c r="I159" s="150">
        <f t="shared" si="7"/>
        <v>1</v>
      </c>
      <c r="J159" s="184"/>
      <c r="K159" s="184"/>
      <c r="L159" s="184"/>
      <c r="M159" s="184"/>
      <c r="N159" s="184"/>
      <c r="O159" s="184"/>
      <c r="P159" s="184"/>
      <c r="Q159" s="184"/>
      <c r="R159" s="184"/>
      <c r="S159" s="184"/>
      <c r="AF159" s="198" t="s">
        <v>92</v>
      </c>
      <c r="AH159" s="198" t="s">
        <v>138</v>
      </c>
      <c r="AI159" s="198" t="s">
        <v>72</v>
      </c>
      <c r="AM159" s="189" t="s">
        <v>89</v>
      </c>
      <c r="AS159" s="199" t="e">
        <f>IF(#REF!="základná",G159,0)</f>
        <v>#REF!</v>
      </c>
      <c r="AT159" s="199" t="e">
        <f>IF(#REF!="znížená",G159,0)</f>
        <v>#REF!</v>
      </c>
      <c r="AU159" s="199" t="e">
        <f>IF(#REF!="zákl. prenesená",G159,0)</f>
        <v>#REF!</v>
      </c>
      <c r="AV159" s="199" t="e">
        <f>IF(#REF!="zníž. prenesená",G159,0)</f>
        <v>#REF!</v>
      </c>
      <c r="AW159" s="199" t="e">
        <f>IF(#REF!="nulová",G159,0)</f>
        <v>#REF!</v>
      </c>
      <c r="AX159" s="189" t="s">
        <v>90</v>
      </c>
      <c r="AY159" s="199">
        <f>ROUND(F159*E159,2)</f>
        <v>0</v>
      </c>
      <c r="AZ159" s="189" t="s">
        <v>88</v>
      </c>
      <c r="BA159" s="198" t="s">
        <v>379</v>
      </c>
    </row>
    <row r="160" spans="1:53" s="188" customFormat="1" ht="12.75">
      <c r="A160" s="200">
        <v>152</v>
      </c>
      <c r="B160" s="201" t="s">
        <v>87</v>
      </c>
      <c r="C160" s="202" t="s">
        <v>380</v>
      </c>
      <c r="D160" s="203" t="s">
        <v>142</v>
      </c>
      <c r="E160" s="204">
        <v>1</v>
      </c>
      <c r="F160" s="75"/>
      <c r="G160" s="205">
        <f t="shared" si="9"/>
        <v>0</v>
      </c>
      <c r="H160" s="135" t="str">
        <f t="shared" si="8"/>
        <v>zadajte jednotkovú cenu</v>
      </c>
      <c r="I160" s="150">
        <f t="shared" si="7"/>
        <v>1</v>
      </c>
      <c r="J160" s="184"/>
      <c r="K160" s="184"/>
      <c r="L160" s="184"/>
      <c r="M160" s="184"/>
      <c r="N160" s="184"/>
      <c r="O160" s="184"/>
      <c r="P160" s="184"/>
      <c r="Q160" s="184"/>
      <c r="R160" s="184"/>
      <c r="S160" s="184"/>
      <c r="AF160" s="198" t="s">
        <v>88</v>
      </c>
      <c r="AH160" s="198" t="s">
        <v>87</v>
      </c>
      <c r="AI160" s="198" t="s">
        <v>72</v>
      </c>
      <c r="AM160" s="189" t="s">
        <v>89</v>
      </c>
      <c r="AS160" s="199" t="e">
        <f>IF(#REF!="základná",G160,0)</f>
        <v>#REF!</v>
      </c>
      <c r="AT160" s="199" t="e">
        <f>IF(#REF!="znížená",G160,0)</f>
        <v>#REF!</v>
      </c>
      <c r="AU160" s="199" t="e">
        <f>IF(#REF!="zákl. prenesená",G160,0)</f>
        <v>#REF!</v>
      </c>
      <c r="AV160" s="199" t="e">
        <f>IF(#REF!="zníž. prenesená",G160,0)</f>
        <v>#REF!</v>
      </c>
      <c r="AW160" s="199" t="e">
        <f>IF(#REF!="nulová",G160,0)</f>
        <v>#REF!</v>
      </c>
      <c r="AX160" s="189" t="s">
        <v>90</v>
      </c>
      <c r="AY160" s="199">
        <f>ROUND(F160*E160,2)</f>
        <v>0</v>
      </c>
      <c r="AZ160" s="189" t="s">
        <v>88</v>
      </c>
      <c r="BA160" s="198" t="s">
        <v>381</v>
      </c>
    </row>
    <row r="161" spans="1:53" s="188" customFormat="1" ht="12.75">
      <c r="A161" s="200">
        <v>153</v>
      </c>
      <c r="B161" s="206" t="s">
        <v>138</v>
      </c>
      <c r="C161" s="207" t="s">
        <v>382</v>
      </c>
      <c r="D161" s="208" t="s">
        <v>142</v>
      </c>
      <c r="E161" s="209">
        <v>1</v>
      </c>
      <c r="F161" s="76"/>
      <c r="G161" s="210">
        <f t="shared" si="9"/>
        <v>0</v>
      </c>
      <c r="H161" s="135" t="str">
        <f t="shared" si="8"/>
        <v>zadajte jednotkovú cenu</v>
      </c>
      <c r="I161" s="150">
        <f t="shared" si="7"/>
        <v>1</v>
      </c>
      <c r="J161" s="184"/>
      <c r="K161" s="184"/>
      <c r="L161" s="184"/>
      <c r="M161" s="184"/>
      <c r="N161" s="184"/>
      <c r="O161" s="184"/>
      <c r="P161" s="184"/>
      <c r="Q161" s="184"/>
      <c r="R161" s="184"/>
      <c r="S161" s="184"/>
      <c r="AF161" s="198" t="s">
        <v>92</v>
      </c>
      <c r="AH161" s="198" t="s">
        <v>138</v>
      </c>
      <c r="AI161" s="198" t="s">
        <v>72</v>
      </c>
      <c r="AM161" s="189" t="s">
        <v>89</v>
      </c>
      <c r="AS161" s="199" t="e">
        <f>IF(#REF!="základná",G161,0)</f>
        <v>#REF!</v>
      </c>
      <c r="AT161" s="199" t="e">
        <f>IF(#REF!="znížená",G161,0)</f>
        <v>#REF!</v>
      </c>
      <c r="AU161" s="199" t="e">
        <f>IF(#REF!="zákl. prenesená",G161,0)</f>
        <v>#REF!</v>
      </c>
      <c r="AV161" s="199" t="e">
        <f>IF(#REF!="zníž. prenesená",G161,0)</f>
        <v>#REF!</v>
      </c>
      <c r="AW161" s="199" t="e">
        <f>IF(#REF!="nulová",G161,0)</f>
        <v>#REF!</v>
      </c>
      <c r="AX161" s="189" t="s">
        <v>90</v>
      </c>
      <c r="AY161" s="199">
        <f>ROUND(F161*E161,2)</f>
        <v>0</v>
      </c>
      <c r="AZ161" s="189" t="s">
        <v>88</v>
      </c>
      <c r="BA161" s="198" t="s">
        <v>383</v>
      </c>
    </row>
    <row r="162" spans="1:53" s="188" customFormat="1" ht="12.75">
      <c r="A162" s="200">
        <v>154</v>
      </c>
      <c r="B162" s="201" t="s">
        <v>87</v>
      </c>
      <c r="C162" s="202" t="s">
        <v>384</v>
      </c>
      <c r="D162" s="203" t="s">
        <v>142</v>
      </c>
      <c r="E162" s="204">
        <v>2</v>
      </c>
      <c r="F162" s="75"/>
      <c r="G162" s="205">
        <f t="shared" si="9"/>
        <v>0</v>
      </c>
      <c r="H162" s="135" t="str">
        <f t="shared" si="8"/>
        <v>zadajte jednotkovú cenu</v>
      </c>
      <c r="I162" s="150">
        <f t="shared" si="7"/>
        <v>1</v>
      </c>
      <c r="J162" s="184"/>
      <c r="K162" s="184"/>
      <c r="L162" s="184"/>
      <c r="M162" s="184"/>
      <c r="N162" s="184"/>
      <c r="O162" s="184"/>
      <c r="P162" s="184"/>
      <c r="Q162" s="184"/>
      <c r="R162" s="184"/>
      <c r="S162" s="184"/>
      <c r="AF162" s="198" t="s">
        <v>88</v>
      </c>
      <c r="AH162" s="198" t="s">
        <v>87</v>
      </c>
      <c r="AI162" s="198" t="s">
        <v>72</v>
      </c>
      <c r="AM162" s="189" t="s">
        <v>89</v>
      </c>
      <c r="AS162" s="199" t="e">
        <f>IF(#REF!="základná",G162,0)</f>
        <v>#REF!</v>
      </c>
      <c r="AT162" s="199" t="e">
        <f>IF(#REF!="znížená",G162,0)</f>
        <v>#REF!</v>
      </c>
      <c r="AU162" s="199" t="e">
        <f>IF(#REF!="zákl. prenesená",G162,0)</f>
        <v>#REF!</v>
      </c>
      <c r="AV162" s="199" t="e">
        <f>IF(#REF!="zníž. prenesená",G162,0)</f>
        <v>#REF!</v>
      </c>
      <c r="AW162" s="199" t="e">
        <f>IF(#REF!="nulová",G162,0)</f>
        <v>#REF!</v>
      </c>
      <c r="AX162" s="189" t="s">
        <v>90</v>
      </c>
      <c r="AY162" s="199">
        <f>ROUND(F162*E162,2)</f>
        <v>0</v>
      </c>
      <c r="AZ162" s="189" t="s">
        <v>88</v>
      </c>
      <c r="BA162" s="198" t="s">
        <v>385</v>
      </c>
    </row>
    <row r="163" spans="1:53" s="188" customFormat="1" ht="12.75">
      <c r="A163" s="200">
        <v>155</v>
      </c>
      <c r="B163" s="206" t="s">
        <v>138</v>
      </c>
      <c r="C163" s="207" t="s">
        <v>386</v>
      </c>
      <c r="D163" s="208" t="s">
        <v>142</v>
      </c>
      <c r="E163" s="209">
        <v>1</v>
      </c>
      <c r="F163" s="76"/>
      <c r="G163" s="210">
        <f t="shared" si="9"/>
        <v>0</v>
      </c>
      <c r="H163" s="135" t="str">
        <f t="shared" si="8"/>
        <v>zadajte jednotkovú cenu</v>
      </c>
      <c r="I163" s="150">
        <f t="shared" si="7"/>
        <v>1</v>
      </c>
      <c r="J163" s="184"/>
      <c r="K163" s="184"/>
      <c r="L163" s="184"/>
      <c r="M163" s="184"/>
      <c r="N163" s="184"/>
      <c r="O163" s="184"/>
      <c r="P163" s="184"/>
      <c r="Q163" s="184"/>
      <c r="R163" s="184"/>
      <c r="S163" s="184"/>
      <c r="AF163" s="198" t="s">
        <v>92</v>
      </c>
      <c r="AH163" s="198" t="s">
        <v>138</v>
      </c>
      <c r="AI163" s="198" t="s">
        <v>72</v>
      </c>
      <c r="AM163" s="189" t="s">
        <v>89</v>
      </c>
      <c r="AS163" s="199" t="e">
        <f>IF(#REF!="základná",G163,0)</f>
        <v>#REF!</v>
      </c>
      <c r="AT163" s="199" t="e">
        <f>IF(#REF!="znížená",G163,0)</f>
        <v>#REF!</v>
      </c>
      <c r="AU163" s="199" t="e">
        <f>IF(#REF!="zákl. prenesená",G163,0)</f>
        <v>#REF!</v>
      </c>
      <c r="AV163" s="199" t="e">
        <f>IF(#REF!="zníž. prenesená",G163,0)</f>
        <v>#REF!</v>
      </c>
      <c r="AW163" s="199" t="e">
        <f>IF(#REF!="nulová",G163,0)</f>
        <v>#REF!</v>
      </c>
      <c r="AX163" s="189" t="s">
        <v>90</v>
      </c>
      <c r="AY163" s="199">
        <f>ROUND(F163*E163,2)</f>
        <v>0</v>
      </c>
      <c r="AZ163" s="189" t="s">
        <v>88</v>
      </c>
      <c r="BA163" s="198" t="s">
        <v>387</v>
      </c>
    </row>
    <row r="164" spans="1:53" s="188" customFormat="1" ht="12.75">
      <c r="A164" s="200">
        <v>156</v>
      </c>
      <c r="B164" s="206" t="s">
        <v>138</v>
      </c>
      <c r="C164" s="207" t="s">
        <v>388</v>
      </c>
      <c r="D164" s="208" t="s">
        <v>142</v>
      </c>
      <c r="E164" s="209">
        <v>1</v>
      </c>
      <c r="F164" s="76"/>
      <c r="G164" s="210">
        <f t="shared" si="9"/>
        <v>0</v>
      </c>
      <c r="H164" s="135" t="str">
        <f t="shared" si="8"/>
        <v>zadajte jednotkovú cenu</v>
      </c>
      <c r="I164" s="150">
        <f t="shared" si="7"/>
        <v>1</v>
      </c>
      <c r="J164" s="184"/>
      <c r="K164" s="184"/>
      <c r="L164" s="184"/>
      <c r="M164" s="184"/>
      <c r="N164" s="184"/>
      <c r="O164" s="184"/>
      <c r="P164" s="184"/>
      <c r="Q164" s="184"/>
      <c r="R164" s="184"/>
      <c r="S164" s="184"/>
      <c r="AF164" s="198" t="s">
        <v>92</v>
      </c>
      <c r="AH164" s="198" t="s">
        <v>138</v>
      </c>
      <c r="AI164" s="198" t="s">
        <v>72</v>
      </c>
      <c r="AM164" s="189" t="s">
        <v>89</v>
      </c>
      <c r="AS164" s="199" t="e">
        <f>IF(#REF!="základná",G164,0)</f>
        <v>#REF!</v>
      </c>
      <c r="AT164" s="199" t="e">
        <f>IF(#REF!="znížená",G164,0)</f>
        <v>#REF!</v>
      </c>
      <c r="AU164" s="199" t="e">
        <f>IF(#REF!="zákl. prenesená",G164,0)</f>
        <v>#REF!</v>
      </c>
      <c r="AV164" s="199" t="e">
        <f>IF(#REF!="zníž. prenesená",G164,0)</f>
        <v>#REF!</v>
      </c>
      <c r="AW164" s="199" t="e">
        <f>IF(#REF!="nulová",G164,0)</f>
        <v>#REF!</v>
      </c>
      <c r="AX164" s="189" t="s">
        <v>90</v>
      </c>
      <c r="AY164" s="199">
        <f>ROUND(F164*E164,2)</f>
        <v>0</v>
      </c>
      <c r="AZ164" s="189" t="s">
        <v>88</v>
      </c>
      <c r="BA164" s="198" t="s">
        <v>389</v>
      </c>
    </row>
    <row r="165" spans="1:53" s="188" customFormat="1" ht="12.75">
      <c r="A165" s="200">
        <v>157</v>
      </c>
      <c r="B165" s="201" t="s">
        <v>87</v>
      </c>
      <c r="C165" s="202" t="s">
        <v>390</v>
      </c>
      <c r="D165" s="203" t="s">
        <v>142</v>
      </c>
      <c r="E165" s="204">
        <v>2</v>
      </c>
      <c r="F165" s="75"/>
      <c r="G165" s="205">
        <f t="shared" si="9"/>
        <v>0</v>
      </c>
      <c r="H165" s="135" t="str">
        <f t="shared" si="8"/>
        <v>zadajte jednotkovú cenu</v>
      </c>
      <c r="I165" s="150">
        <f t="shared" si="7"/>
        <v>1</v>
      </c>
      <c r="J165" s="184"/>
      <c r="K165" s="184"/>
      <c r="L165" s="184"/>
      <c r="M165" s="184"/>
      <c r="N165" s="184"/>
      <c r="O165" s="184"/>
      <c r="P165" s="184"/>
      <c r="Q165" s="184"/>
      <c r="R165" s="184"/>
      <c r="S165" s="184"/>
      <c r="AF165" s="198" t="s">
        <v>88</v>
      </c>
      <c r="AH165" s="198" t="s">
        <v>87</v>
      </c>
      <c r="AI165" s="198" t="s">
        <v>72</v>
      </c>
      <c r="AM165" s="189" t="s">
        <v>89</v>
      </c>
      <c r="AS165" s="199" t="e">
        <f>IF(#REF!="základná",G165,0)</f>
        <v>#REF!</v>
      </c>
      <c r="AT165" s="199" t="e">
        <f>IF(#REF!="znížená",G165,0)</f>
        <v>#REF!</v>
      </c>
      <c r="AU165" s="199" t="e">
        <f>IF(#REF!="zákl. prenesená",G165,0)</f>
        <v>#REF!</v>
      </c>
      <c r="AV165" s="199" t="e">
        <f>IF(#REF!="zníž. prenesená",G165,0)</f>
        <v>#REF!</v>
      </c>
      <c r="AW165" s="199" t="e">
        <f>IF(#REF!="nulová",G165,0)</f>
        <v>#REF!</v>
      </c>
      <c r="AX165" s="189" t="s">
        <v>90</v>
      </c>
      <c r="AY165" s="199">
        <f>ROUND(F165*E165,2)</f>
        <v>0</v>
      </c>
      <c r="AZ165" s="189" t="s">
        <v>88</v>
      </c>
      <c r="BA165" s="198" t="s">
        <v>391</v>
      </c>
    </row>
    <row r="166" spans="1:53" s="188" customFormat="1" ht="12.75">
      <c r="A166" s="200">
        <v>158</v>
      </c>
      <c r="B166" s="206" t="s">
        <v>138</v>
      </c>
      <c r="C166" s="207" t="s">
        <v>392</v>
      </c>
      <c r="D166" s="208" t="s">
        <v>142</v>
      </c>
      <c r="E166" s="209">
        <v>2</v>
      </c>
      <c r="F166" s="76"/>
      <c r="G166" s="210">
        <f t="shared" si="9"/>
        <v>0</v>
      </c>
      <c r="H166" s="135" t="str">
        <f t="shared" si="8"/>
        <v>zadajte jednotkovú cenu</v>
      </c>
      <c r="I166" s="150">
        <f t="shared" si="7"/>
        <v>1</v>
      </c>
      <c r="J166" s="184"/>
      <c r="K166" s="184"/>
      <c r="L166" s="184"/>
      <c r="M166" s="184"/>
      <c r="N166" s="184"/>
      <c r="O166" s="184"/>
      <c r="P166" s="184"/>
      <c r="Q166" s="184"/>
      <c r="R166" s="184"/>
      <c r="S166" s="184"/>
      <c r="AF166" s="198" t="s">
        <v>92</v>
      </c>
      <c r="AH166" s="198" t="s">
        <v>138</v>
      </c>
      <c r="AI166" s="198" t="s">
        <v>72</v>
      </c>
      <c r="AM166" s="189" t="s">
        <v>89</v>
      </c>
      <c r="AS166" s="199" t="e">
        <f>IF(#REF!="základná",G166,0)</f>
        <v>#REF!</v>
      </c>
      <c r="AT166" s="199" t="e">
        <f>IF(#REF!="znížená",G166,0)</f>
        <v>#REF!</v>
      </c>
      <c r="AU166" s="199" t="e">
        <f>IF(#REF!="zákl. prenesená",G166,0)</f>
        <v>#REF!</v>
      </c>
      <c r="AV166" s="199" t="e">
        <f>IF(#REF!="zníž. prenesená",G166,0)</f>
        <v>#REF!</v>
      </c>
      <c r="AW166" s="199" t="e">
        <f>IF(#REF!="nulová",G166,0)</f>
        <v>#REF!</v>
      </c>
      <c r="AX166" s="189" t="s">
        <v>90</v>
      </c>
      <c r="AY166" s="199">
        <f>ROUND(F166*E166,2)</f>
        <v>0</v>
      </c>
      <c r="AZ166" s="189" t="s">
        <v>88</v>
      </c>
      <c r="BA166" s="198" t="s">
        <v>393</v>
      </c>
    </row>
    <row r="167" spans="1:53" s="188" customFormat="1" ht="24">
      <c r="A167" s="200">
        <v>159</v>
      </c>
      <c r="B167" s="201" t="s">
        <v>87</v>
      </c>
      <c r="C167" s="202" t="s">
        <v>198</v>
      </c>
      <c r="D167" s="203" t="s">
        <v>142</v>
      </c>
      <c r="E167" s="204">
        <v>2</v>
      </c>
      <c r="F167" s="75"/>
      <c r="G167" s="205">
        <f t="shared" si="9"/>
        <v>0</v>
      </c>
      <c r="H167" s="135" t="str">
        <f t="shared" si="8"/>
        <v>zadajte jednotkovú cenu</v>
      </c>
      <c r="I167" s="150">
        <f t="shared" si="7"/>
        <v>1</v>
      </c>
      <c r="J167" s="184"/>
      <c r="K167" s="184"/>
      <c r="L167" s="184"/>
      <c r="M167" s="184"/>
      <c r="N167" s="184"/>
      <c r="O167" s="184"/>
      <c r="P167" s="184"/>
      <c r="Q167" s="184"/>
      <c r="R167" s="184"/>
      <c r="S167" s="184"/>
      <c r="AF167" s="198" t="s">
        <v>88</v>
      </c>
      <c r="AH167" s="198" t="s">
        <v>87</v>
      </c>
      <c r="AI167" s="198" t="s">
        <v>72</v>
      </c>
      <c r="AM167" s="189" t="s">
        <v>89</v>
      </c>
      <c r="AS167" s="199" t="e">
        <f>IF(#REF!="základná",G167,0)</f>
        <v>#REF!</v>
      </c>
      <c r="AT167" s="199" t="e">
        <f>IF(#REF!="znížená",G167,0)</f>
        <v>#REF!</v>
      </c>
      <c r="AU167" s="199" t="e">
        <f>IF(#REF!="zákl. prenesená",G167,0)</f>
        <v>#REF!</v>
      </c>
      <c r="AV167" s="199" t="e">
        <f>IF(#REF!="zníž. prenesená",G167,0)</f>
        <v>#REF!</v>
      </c>
      <c r="AW167" s="199" t="e">
        <f>IF(#REF!="nulová",G167,0)</f>
        <v>#REF!</v>
      </c>
      <c r="AX167" s="189" t="s">
        <v>90</v>
      </c>
      <c r="AY167" s="199">
        <f>ROUND(F167*E167,2)</f>
        <v>0</v>
      </c>
      <c r="AZ167" s="189" t="s">
        <v>88</v>
      </c>
      <c r="BA167" s="198" t="s">
        <v>394</v>
      </c>
    </row>
    <row r="168" spans="1:53" s="188" customFormat="1" ht="24">
      <c r="A168" s="200">
        <v>160</v>
      </c>
      <c r="B168" s="206" t="s">
        <v>138</v>
      </c>
      <c r="C168" s="207" t="s">
        <v>395</v>
      </c>
      <c r="D168" s="208" t="s">
        <v>142</v>
      </c>
      <c r="E168" s="209">
        <v>1</v>
      </c>
      <c r="F168" s="76"/>
      <c r="G168" s="210">
        <f t="shared" si="9"/>
        <v>0</v>
      </c>
      <c r="H168" s="135" t="str">
        <f t="shared" si="8"/>
        <v>zadajte jednotkovú cenu</v>
      </c>
      <c r="I168" s="150">
        <f t="shared" si="7"/>
        <v>1</v>
      </c>
      <c r="J168" s="184"/>
      <c r="K168" s="184"/>
      <c r="L168" s="184"/>
      <c r="M168" s="184"/>
      <c r="N168" s="184"/>
      <c r="O168" s="184"/>
      <c r="P168" s="184"/>
      <c r="Q168" s="184"/>
      <c r="R168" s="184"/>
      <c r="S168" s="184"/>
      <c r="AF168" s="198" t="s">
        <v>92</v>
      </c>
      <c r="AH168" s="198" t="s">
        <v>138</v>
      </c>
      <c r="AI168" s="198" t="s">
        <v>72</v>
      </c>
      <c r="AM168" s="189" t="s">
        <v>89</v>
      </c>
      <c r="AS168" s="199" t="e">
        <f>IF(#REF!="základná",G168,0)</f>
        <v>#REF!</v>
      </c>
      <c r="AT168" s="199" t="e">
        <f>IF(#REF!="znížená",G168,0)</f>
        <v>#REF!</v>
      </c>
      <c r="AU168" s="199" t="e">
        <f>IF(#REF!="zákl. prenesená",G168,0)</f>
        <v>#REF!</v>
      </c>
      <c r="AV168" s="199" t="e">
        <f>IF(#REF!="zníž. prenesená",G168,0)</f>
        <v>#REF!</v>
      </c>
      <c r="AW168" s="199" t="e">
        <f>IF(#REF!="nulová",G168,0)</f>
        <v>#REF!</v>
      </c>
      <c r="AX168" s="189" t="s">
        <v>90</v>
      </c>
      <c r="AY168" s="199">
        <f>ROUND(F168*E168,2)</f>
        <v>0</v>
      </c>
      <c r="AZ168" s="189" t="s">
        <v>88</v>
      </c>
      <c r="BA168" s="198" t="s">
        <v>396</v>
      </c>
    </row>
    <row r="169" spans="1:53" s="188" customFormat="1" ht="36">
      <c r="A169" s="200">
        <v>161</v>
      </c>
      <c r="B169" s="206" t="s">
        <v>138</v>
      </c>
      <c r="C169" s="207" t="s">
        <v>397</v>
      </c>
      <c r="D169" s="208" t="s">
        <v>142</v>
      </c>
      <c r="E169" s="209">
        <v>1</v>
      </c>
      <c r="F169" s="76"/>
      <c r="G169" s="210">
        <f t="shared" si="9"/>
        <v>0</v>
      </c>
      <c r="H169" s="135" t="str">
        <f t="shared" si="8"/>
        <v>zadajte jednotkovú cenu</v>
      </c>
      <c r="I169" s="150">
        <f t="shared" si="7"/>
        <v>1</v>
      </c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AF169" s="198" t="s">
        <v>92</v>
      </c>
      <c r="AH169" s="198" t="s">
        <v>138</v>
      </c>
      <c r="AI169" s="198" t="s">
        <v>72</v>
      </c>
      <c r="AM169" s="189" t="s">
        <v>89</v>
      </c>
      <c r="AS169" s="199" t="e">
        <f>IF(#REF!="základná",G169,0)</f>
        <v>#REF!</v>
      </c>
      <c r="AT169" s="199" t="e">
        <f>IF(#REF!="znížená",G169,0)</f>
        <v>#REF!</v>
      </c>
      <c r="AU169" s="199" t="e">
        <f>IF(#REF!="zákl. prenesená",G169,0)</f>
        <v>#REF!</v>
      </c>
      <c r="AV169" s="199" t="e">
        <f>IF(#REF!="zníž. prenesená",G169,0)</f>
        <v>#REF!</v>
      </c>
      <c r="AW169" s="199" t="e">
        <f>IF(#REF!="nulová",G169,0)</f>
        <v>#REF!</v>
      </c>
      <c r="AX169" s="189" t="s">
        <v>90</v>
      </c>
      <c r="AY169" s="199">
        <f>ROUND(F169*E169,2)</f>
        <v>0</v>
      </c>
      <c r="AZ169" s="189" t="s">
        <v>88</v>
      </c>
      <c r="BA169" s="198" t="s">
        <v>398</v>
      </c>
    </row>
    <row r="170" spans="1:53" s="188" customFormat="1" ht="36">
      <c r="A170" s="200">
        <v>162</v>
      </c>
      <c r="B170" s="206" t="s">
        <v>138</v>
      </c>
      <c r="C170" s="207" t="s">
        <v>399</v>
      </c>
      <c r="D170" s="208" t="s">
        <v>142</v>
      </c>
      <c r="E170" s="209">
        <v>2</v>
      </c>
      <c r="F170" s="76"/>
      <c r="G170" s="210">
        <f t="shared" si="9"/>
        <v>0</v>
      </c>
      <c r="H170" s="135" t="str">
        <f t="shared" si="8"/>
        <v>zadajte jednotkovú cenu</v>
      </c>
      <c r="I170" s="150">
        <f t="shared" si="7"/>
        <v>1</v>
      </c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AF170" s="198" t="s">
        <v>92</v>
      </c>
      <c r="AH170" s="198" t="s">
        <v>138</v>
      </c>
      <c r="AI170" s="198" t="s">
        <v>72</v>
      </c>
      <c r="AM170" s="189" t="s">
        <v>89</v>
      </c>
      <c r="AS170" s="199" t="e">
        <f>IF(#REF!="základná",G170,0)</f>
        <v>#REF!</v>
      </c>
      <c r="AT170" s="199" t="e">
        <f>IF(#REF!="znížená",G170,0)</f>
        <v>#REF!</v>
      </c>
      <c r="AU170" s="199" t="e">
        <f>IF(#REF!="zákl. prenesená",G170,0)</f>
        <v>#REF!</v>
      </c>
      <c r="AV170" s="199" t="e">
        <f>IF(#REF!="zníž. prenesená",G170,0)</f>
        <v>#REF!</v>
      </c>
      <c r="AW170" s="199" t="e">
        <f>IF(#REF!="nulová",G170,0)</f>
        <v>#REF!</v>
      </c>
      <c r="AX170" s="189" t="s">
        <v>90</v>
      </c>
      <c r="AY170" s="199">
        <f>ROUND(F170*E170,2)</f>
        <v>0</v>
      </c>
      <c r="AZ170" s="189" t="s">
        <v>88</v>
      </c>
      <c r="BA170" s="198" t="s">
        <v>400</v>
      </c>
    </row>
    <row r="171" spans="1:53" s="188" customFormat="1" ht="24">
      <c r="A171" s="200">
        <v>163</v>
      </c>
      <c r="B171" s="201" t="s">
        <v>87</v>
      </c>
      <c r="C171" s="202" t="s">
        <v>401</v>
      </c>
      <c r="D171" s="203" t="s">
        <v>142</v>
      </c>
      <c r="E171" s="204">
        <v>2</v>
      </c>
      <c r="F171" s="75"/>
      <c r="G171" s="205">
        <f t="shared" si="9"/>
        <v>0</v>
      </c>
      <c r="H171" s="135" t="str">
        <f t="shared" si="8"/>
        <v>zadajte jednotkovú cenu</v>
      </c>
      <c r="I171" s="150">
        <f t="shared" si="7"/>
        <v>1</v>
      </c>
      <c r="J171" s="184"/>
      <c r="K171" s="184"/>
      <c r="L171" s="184"/>
      <c r="M171" s="184"/>
      <c r="N171" s="184"/>
      <c r="O171" s="184"/>
      <c r="P171" s="184"/>
      <c r="Q171" s="184"/>
      <c r="R171" s="184"/>
      <c r="S171" s="184"/>
      <c r="AF171" s="198" t="s">
        <v>88</v>
      </c>
      <c r="AH171" s="198" t="s">
        <v>87</v>
      </c>
      <c r="AI171" s="198" t="s">
        <v>72</v>
      </c>
      <c r="AM171" s="189" t="s">
        <v>89</v>
      </c>
      <c r="AS171" s="199" t="e">
        <f>IF(#REF!="základná",G171,0)</f>
        <v>#REF!</v>
      </c>
      <c r="AT171" s="199" t="e">
        <f>IF(#REF!="znížená",G171,0)</f>
        <v>#REF!</v>
      </c>
      <c r="AU171" s="199" t="e">
        <f>IF(#REF!="zákl. prenesená",G171,0)</f>
        <v>#REF!</v>
      </c>
      <c r="AV171" s="199" t="e">
        <f>IF(#REF!="zníž. prenesená",G171,0)</f>
        <v>#REF!</v>
      </c>
      <c r="AW171" s="199" t="e">
        <f>IF(#REF!="nulová",G171,0)</f>
        <v>#REF!</v>
      </c>
      <c r="AX171" s="189" t="s">
        <v>90</v>
      </c>
      <c r="AY171" s="199">
        <f>ROUND(F171*E171,2)</f>
        <v>0</v>
      </c>
      <c r="AZ171" s="189" t="s">
        <v>88</v>
      </c>
      <c r="BA171" s="198" t="s">
        <v>402</v>
      </c>
    </row>
    <row r="172" spans="1:53" s="188" customFormat="1" ht="12.75">
      <c r="A172" s="200">
        <v>164</v>
      </c>
      <c r="B172" s="206" t="s">
        <v>138</v>
      </c>
      <c r="C172" s="207" t="s">
        <v>403</v>
      </c>
      <c r="D172" s="208" t="s">
        <v>142</v>
      </c>
      <c r="E172" s="209">
        <v>2</v>
      </c>
      <c r="F172" s="76"/>
      <c r="G172" s="210">
        <f t="shared" si="9"/>
        <v>0</v>
      </c>
      <c r="H172" s="135" t="str">
        <f t="shared" si="8"/>
        <v>zadajte jednotkovú cenu</v>
      </c>
      <c r="I172" s="150">
        <f t="shared" si="7"/>
        <v>1</v>
      </c>
      <c r="J172" s="184"/>
      <c r="K172" s="184"/>
      <c r="L172" s="184"/>
      <c r="M172" s="184"/>
      <c r="N172" s="184"/>
      <c r="O172" s="184"/>
      <c r="P172" s="184"/>
      <c r="Q172" s="184"/>
      <c r="R172" s="184"/>
      <c r="S172" s="184"/>
      <c r="AF172" s="198" t="s">
        <v>92</v>
      </c>
      <c r="AH172" s="198" t="s">
        <v>138</v>
      </c>
      <c r="AI172" s="198" t="s">
        <v>72</v>
      </c>
      <c r="AM172" s="189" t="s">
        <v>89</v>
      </c>
      <c r="AS172" s="199" t="e">
        <f>IF(#REF!="základná",G172,0)</f>
        <v>#REF!</v>
      </c>
      <c r="AT172" s="199" t="e">
        <f>IF(#REF!="znížená",G172,0)</f>
        <v>#REF!</v>
      </c>
      <c r="AU172" s="199" t="e">
        <f>IF(#REF!="zákl. prenesená",G172,0)</f>
        <v>#REF!</v>
      </c>
      <c r="AV172" s="199" t="e">
        <f>IF(#REF!="zníž. prenesená",G172,0)</f>
        <v>#REF!</v>
      </c>
      <c r="AW172" s="199" t="e">
        <f>IF(#REF!="nulová",G172,0)</f>
        <v>#REF!</v>
      </c>
      <c r="AX172" s="189" t="s">
        <v>90</v>
      </c>
      <c r="AY172" s="199">
        <f>ROUND(F172*E172,2)</f>
        <v>0</v>
      </c>
      <c r="AZ172" s="189" t="s">
        <v>88</v>
      </c>
      <c r="BA172" s="198" t="s">
        <v>404</v>
      </c>
    </row>
    <row r="173" spans="1:53" s="188" customFormat="1" ht="36">
      <c r="A173" s="200">
        <v>165</v>
      </c>
      <c r="B173" s="201" t="s">
        <v>87</v>
      </c>
      <c r="C173" s="202" t="s">
        <v>405</v>
      </c>
      <c r="D173" s="203" t="s">
        <v>142</v>
      </c>
      <c r="E173" s="204">
        <v>1</v>
      </c>
      <c r="F173" s="75"/>
      <c r="G173" s="205">
        <f t="shared" si="9"/>
        <v>0</v>
      </c>
      <c r="H173" s="135" t="str">
        <f t="shared" si="8"/>
        <v>zadajte jednotkovú cenu</v>
      </c>
      <c r="I173" s="150">
        <f t="shared" si="7"/>
        <v>1</v>
      </c>
      <c r="J173" s="184"/>
      <c r="K173" s="184"/>
      <c r="L173" s="184"/>
      <c r="M173" s="184"/>
      <c r="N173" s="184"/>
      <c r="O173" s="184"/>
      <c r="P173" s="184"/>
      <c r="Q173" s="184"/>
      <c r="R173" s="184"/>
      <c r="S173" s="184"/>
      <c r="AF173" s="198" t="s">
        <v>88</v>
      </c>
      <c r="AH173" s="198" t="s">
        <v>87</v>
      </c>
      <c r="AI173" s="198" t="s">
        <v>72</v>
      </c>
      <c r="AM173" s="189" t="s">
        <v>89</v>
      </c>
      <c r="AS173" s="199" t="e">
        <f>IF(#REF!="základná",G173,0)</f>
        <v>#REF!</v>
      </c>
      <c r="AT173" s="199" t="e">
        <f>IF(#REF!="znížená",G173,0)</f>
        <v>#REF!</v>
      </c>
      <c r="AU173" s="199" t="e">
        <f>IF(#REF!="zákl. prenesená",G173,0)</f>
        <v>#REF!</v>
      </c>
      <c r="AV173" s="199" t="e">
        <f>IF(#REF!="zníž. prenesená",G173,0)</f>
        <v>#REF!</v>
      </c>
      <c r="AW173" s="199" t="e">
        <f>IF(#REF!="nulová",G173,0)</f>
        <v>#REF!</v>
      </c>
      <c r="AX173" s="189" t="s">
        <v>90</v>
      </c>
      <c r="AY173" s="199">
        <f>ROUND(F173*E173,2)</f>
        <v>0</v>
      </c>
      <c r="AZ173" s="189" t="s">
        <v>88</v>
      </c>
      <c r="BA173" s="198" t="s">
        <v>406</v>
      </c>
    </row>
    <row r="174" spans="1:53" s="188" customFormat="1" ht="24">
      <c r="A174" s="200">
        <v>166</v>
      </c>
      <c r="B174" s="206" t="s">
        <v>138</v>
      </c>
      <c r="C174" s="207" t="s">
        <v>407</v>
      </c>
      <c r="D174" s="208" t="s">
        <v>142</v>
      </c>
      <c r="E174" s="209">
        <v>1</v>
      </c>
      <c r="F174" s="76"/>
      <c r="G174" s="210">
        <f t="shared" si="9"/>
        <v>0</v>
      </c>
      <c r="H174" s="135" t="str">
        <f t="shared" si="8"/>
        <v>zadajte jednotkovú cenu</v>
      </c>
      <c r="I174" s="150">
        <f t="shared" si="7"/>
        <v>1</v>
      </c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AF174" s="198" t="s">
        <v>92</v>
      </c>
      <c r="AH174" s="198" t="s">
        <v>138</v>
      </c>
      <c r="AI174" s="198" t="s">
        <v>72</v>
      </c>
      <c r="AM174" s="189" t="s">
        <v>89</v>
      </c>
      <c r="AS174" s="199" t="e">
        <f>IF(#REF!="základná",G174,0)</f>
        <v>#REF!</v>
      </c>
      <c r="AT174" s="199" t="e">
        <f>IF(#REF!="znížená",G174,0)</f>
        <v>#REF!</v>
      </c>
      <c r="AU174" s="199" t="e">
        <f>IF(#REF!="zákl. prenesená",G174,0)</f>
        <v>#REF!</v>
      </c>
      <c r="AV174" s="199" t="e">
        <f>IF(#REF!="zníž. prenesená",G174,0)</f>
        <v>#REF!</v>
      </c>
      <c r="AW174" s="199" t="e">
        <f>IF(#REF!="nulová",G174,0)</f>
        <v>#REF!</v>
      </c>
      <c r="AX174" s="189" t="s">
        <v>90</v>
      </c>
      <c r="AY174" s="199">
        <f>ROUND(F174*E174,2)</f>
        <v>0</v>
      </c>
      <c r="AZ174" s="189" t="s">
        <v>88</v>
      </c>
      <c r="BA174" s="198" t="s">
        <v>408</v>
      </c>
    </row>
    <row r="175" spans="1:53" s="188" customFormat="1" ht="36">
      <c r="A175" s="200">
        <v>167</v>
      </c>
      <c r="B175" s="206" t="s">
        <v>138</v>
      </c>
      <c r="C175" s="207" t="s">
        <v>409</v>
      </c>
      <c r="D175" s="208" t="s">
        <v>142</v>
      </c>
      <c r="E175" s="209">
        <v>1</v>
      </c>
      <c r="F175" s="76"/>
      <c r="G175" s="210">
        <f t="shared" si="9"/>
        <v>0</v>
      </c>
      <c r="H175" s="135" t="str">
        <f t="shared" si="8"/>
        <v>zadajte jednotkovú cenu</v>
      </c>
      <c r="I175" s="150">
        <f t="shared" si="7"/>
        <v>1</v>
      </c>
      <c r="J175" s="184"/>
      <c r="K175" s="184"/>
      <c r="L175" s="184"/>
      <c r="M175" s="184"/>
      <c r="N175" s="184"/>
      <c r="O175" s="184"/>
      <c r="P175" s="184"/>
      <c r="Q175" s="184"/>
      <c r="R175" s="184"/>
      <c r="S175" s="184"/>
      <c r="AF175" s="198" t="s">
        <v>92</v>
      </c>
      <c r="AH175" s="198" t="s">
        <v>138</v>
      </c>
      <c r="AI175" s="198" t="s">
        <v>72</v>
      </c>
      <c r="AM175" s="189" t="s">
        <v>89</v>
      </c>
      <c r="AS175" s="199" t="e">
        <f>IF(#REF!="základná",G175,0)</f>
        <v>#REF!</v>
      </c>
      <c r="AT175" s="199" t="e">
        <f>IF(#REF!="znížená",G175,0)</f>
        <v>#REF!</v>
      </c>
      <c r="AU175" s="199" t="e">
        <f>IF(#REF!="zákl. prenesená",G175,0)</f>
        <v>#REF!</v>
      </c>
      <c r="AV175" s="199" t="e">
        <f>IF(#REF!="zníž. prenesená",G175,0)</f>
        <v>#REF!</v>
      </c>
      <c r="AW175" s="199" t="e">
        <f>IF(#REF!="nulová",G175,0)</f>
        <v>#REF!</v>
      </c>
      <c r="AX175" s="189" t="s">
        <v>90</v>
      </c>
      <c r="AY175" s="199">
        <f>ROUND(F175*E175,2)</f>
        <v>0</v>
      </c>
      <c r="AZ175" s="189" t="s">
        <v>88</v>
      </c>
      <c r="BA175" s="198" t="s">
        <v>410</v>
      </c>
    </row>
    <row r="176" spans="1:53" s="188" customFormat="1" ht="24">
      <c r="A176" s="200">
        <v>168</v>
      </c>
      <c r="B176" s="201" t="s">
        <v>87</v>
      </c>
      <c r="C176" s="202" t="s">
        <v>220</v>
      </c>
      <c r="D176" s="203" t="s">
        <v>113</v>
      </c>
      <c r="E176" s="204">
        <v>932.85</v>
      </c>
      <c r="F176" s="75"/>
      <c r="G176" s="205">
        <f t="shared" si="9"/>
        <v>0</v>
      </c>
      <c r="H176" s="135" t="str">
        <f t="shared" si="8"/>
        <v>zadajte jednotkovú cenu</v>
      </c>
      <c r="I176" s="150">
        <f t="shared" si="7"/>
        <v>1</v>
      </c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AF176" s="198" t="s">
        <v>88</v>
      </c>
      <c r="AH176" s="198" t="s">
        <v>87</v>
      </c>
      <c r="AI176" s="198" t="s">
        <v>72</v>
      </c>
      <c r="AM176" s="189" t="s">
        <v>89</v>
      </c>
      <c r="AS176" s="199" t="e">
        <f>IF(#REF!="základná",G176,0)</f>
        <v>#REF!</v>
      </c>
      <c r="AT176" s="199" t="e">
        <f>IF(#REF!="znížená",G176,0)</f>
        <v>#REF!</v>
      </c>
      <c r="AU176" s="199" t="e">
        <f>IF(#REF!="zákl. prenesená",G176,0)</f>
        <v>#REF!</v>
      </c>
      <c r="AV176" s="199" t="e">
        <f>IF(#REF!="zníž. prenesená",G176,0)</f>
        <v>#REF!</v>
      </c>
      <c r="AW176" s="199" t="e">
        <f>IF(#REF!="nulová",G176,0)</f>
        <v>#REF!</v>
      </c>
      <c r="AX176" s="189" t="s">
        <v>90</v>
      </c>
      <c r="AY176" s="199">
        <f>ROUND(F176*E176,2)</f>
        <v>0</v>
      </c>
      <c r="AZ176" s="189" t="s">
        <v>88</v>
      </c>
      <c r="BA176" s="198" t="s">
        <v>411</v>
      </c>
    </row>
    <row r="177" spans="1:53" s="188" customFormat="1" ht="12.75">
      <c r="A177" s="200">
        <v>169</v>
      </c>
      <c r="B177" s="201" t="s">
        <v>87</v>
      </c>
      <c r="C177" s="202" t="s">
        <v>222</v>
      </c>
      <c r="D177" s="203" t="s">
        <v>113</v>
      </c>
      <c r="E177" s="204">
        <v>932.85</v>
      </c>
      <c r="F177" s="75"/>
      <c r="G177" s="205">
        <f t="shared" si="9"/>
        <v>0</v>
      </c>
      <c r="H177" s="135" t="str">
        <f t="shared" si="8"/>
        <v>zadajte jednotkovú cenu</v>
      </c>
      <c r="I177" s="150">
        <f t="shared" si="7"/>
        <v>1</v>
      </c>
      <c r="J177" s="184"/>
      <c r="K177" s="184"/>
      <c r="L177" s="184"/>
      <c r="M177" s="184"/>
      <c r="N177" s="184"/>
      <c r="O177" s="184"/>
      <c r="P177" s="184"/>
      <c r="Q177" s="184"/>
      <c r="R177" s="184"/>
      <c r="S177" s="184"/>
      <c r="AF177" s="198" t="s">
        <v>88</v>
      </c>
      <c r="AH177" s="198" t="s">
        <v>87</v>
      </c>
      <c r="AI177" s="198" t="s">
        <v>72</v>
      </c>
      <c r="AM177" s="189" t="s">
        <v>89</v>
      </c>
      <c r="AS177" s="199" t="e">
        <f>IF(#REF!="základná",G177,0)</f>
        <v>#REF!</v>
      </c>
      <c r="AT177" s="199" t="e">
        <f>IF(#REF!="znížená",G177,0)</f>
        <v>#REF!</v>
      </c>
      <c r="AU177" s="199" t="e">
        <f>IF(#REF!="zákl. prenesená",G177,0)</f>
        <v>#REF!</v>
      </c>
      <c r="AV177" s="199" t="e">
        <f>IF(#REF!="zníž. prenesená",G177,0)</f>
        <v>#REF!</v>
      </c>
      <c r="AW177" s="199" t="e">
        <f>IF(#REF!="nulová",G177,0)</f>
        <v>#REF!</v>
      </c>
      <c r="AX177" s="189" t="s">
        <v>90</v>
      </c>
      <c r="AY177" s="199">
        <f>ROUND(F177*E177,2)</f>
        <v>0</v>
      </c>
      <c r="AZ177" s="189" t="s">
        <v>88</v>
      </c>
      <c r="BA177" s="198" t="s">
        <v>412</v>
      </c>
    </row>
    <row r="178" spans="1:53" s="188" customFormat="1" ht="24">
      <c r="A178" s="200">
        <v>170</v>
      </c>
      <c r="B178" s="201" t="s">
        <v>87</v>
      </c>
      <c r="C178" s="202" t="s">
        <v>224</v>
      </c>
      <c r="D178" s="203" t="s">
        <v>142</v>
      </c>
      <c r="E178" s="204">
        <v>2</v>
      </c>
      <c r="F178" s="75"/>
      <c r="G178" s="205">
        <f t="shared" si="9"/>
        <v>0</v>
      </c>
      <c r="H178" s="135" t="str">
        <f t="shared" si="8"/>
        <v>zadajte jednotkovú cenu</v>
      </c>
      <c r="I178" s="150">
        <f t="shared" si="7"/>
        <v>1</v>
      </c>
      <c r="J178" s="184"/>
      <c r="K178" s="184"/>
      <c r="L178" s="184"/>
      <c r="M178" s="184"/>
      <c r="N178" s="184"/>
      <c r="O178" s="184"/>
      <c r="P178" s="184"/>
      <c r="Q178" s="184"/>
      <c r="R178" s="184"/>
      <c r="S178" s="184"/>
      <c r="AF178" s="198" t="s">
        <v>88</v>
      </c>
      <c r="AH178" s="198" t="s">
        <v>87</v>
      </c>
      <c r="AI178" s="198" t="s">
        <v>72</v>
      </c>
      <c r="AM178" s="189" t="s">
        <v>89</v>
      </c>
      <c r="AS178" s="199" t="e">
        <f>IF(#REF!="základná",G178,0)</f>
        <v>#REF!</v>
      </c>
      <c r="AT178" s="199" t="e">
        <f>IF(#REF!="znížená",G178,0)</f>
        <v>#REF!</v>
      </c>
      <c r="AU178" s="199" t="e">
        <f>IF(#REF!="zákl. prenesená",G178,0)</f>
        <v>#REF!</v>
      </c>
      <c r="AV178" s="199" t="e">
        <f>IF(#REF!="zníž. prenesená",G178,0)</f>
        <v>#REF!</v>
      </c>
      <c r="AW178" s="199" t="e">
        <f>IF(#REF!="nulová",G178,0)</f>
        <v>#REF!</v>
      </c>
      <c r="AX178" s="189" t="s">
        <v>90</v>
      </c>
      <c r="AY178" s="199">
        <f>ROUND(F178*E178,2)</f>
        <v>0</v>
      </c>
      <c r="AZ178" s="189" t="s">
        <v>88</v>
      </c>
      <c r="BA178" s="198" t="s">
        <v>413</v>
      </c>
    </row>
    <row r="179" spans="1:53" s="188" customFormat="1" ht="24">
      <c r="A179" s="200">
        <v>171</v>
      </c>
      <c r="B179" s="201" t="s">
        <v>87</v>
      </c>
      <c r="C179" s="202" t="s">
        <v>414</v>
      </c>
      <c r="D179" s="203" t="s">
        <v>142</v>
      </c>
      <c r="E179" s="204">
        <v>1</v>
      </c>
      <c r="F179" s="75"/>
      <c r="G179" s="205">
        <f t="shared" si="9"/>
        <v>0</v>
      </c>
      <c r="H179" s="135" t="str">
        <f t="shared" si="8"/>
        <v>zadajte jednotkovú cenu</v>
      </c>
      <c r="I179" s="150">
        <f t="shared" si="7"/>
        <v>1</v>
      </c>
      <c r="J179" s="184"/>
      <c r="K179" s="184"/>
      <c r="L179" s="184"/>
      <c r="M179" s="184"/>
      <c r="N179" s="184"/>
      <c r="O179" s="184"/>
      <c r="P179" s="184"/>
      <c r="Q179" s="184"/>
      <c r="R179" s="184"/>
      <c r="S179" s="184"/>
      <c r="AF179" s="198" t="s">
        <v>88</v>
      </c>
      <c r="AH179" s="198" t="s">
        <v>87</v>
      </c>
      <c r="AI179" s="198" t="s">
        <v>72</v>
      </c>
      <c r="AM179" s="189" t="s">
        <v>89</v>
      </c>
      <c r="AS179" s="199" t="e">
        <f>IF(#REF!="základná",G179,0)</f>
        <v>#REF!</v>
      </c>
      <c r="AT179" s="199" t="e">
        <f>IF(#REF!="znížená",G179,0)</f>
        <v>#REF!</v>
      </c>
      <c r="AU179" s="199" t="e">
        <f>IF(#REF!="zákl. prenesená",G179,0)</f>
        <v>#REF!</v>
      </c>
      <c r="AV179" s="199" t="e">
        <f>IF(#REF!="zníž. prenesená",G179,0)</f>
        <v>#REF!</v>
      </c>
      <c r="AW179" s="199" t="e">
        <f>IF(#REF!="nulová",G179,0)</f>
        <v>#REF!</v>
      </c>
      <c r="AX179" s="189" t="s">
        <v>90</v>
      </c>
      <c r="AY179" s="199">
        <f>ROUND(F179*E179,2)</f>
        <v>0</v>
      </c>
      <c r="AZ179" s="189" t="s">
        <v>88</v>
      </c>
      <c r="BA179" s="198" t="s">
        <v>415</v>
      </c>
    </row>
    <row r="180" spans="1:53" s="188" customFormat="1" ht="24">
      <c r="A180" s="200">
        <v>172</v>
      </c>
      <c r="B180" s="201" t="s">
        <v>87</v>
      </c>
      <c r="C180" s="202" t="s">
        <v>416</v>
      </c>
      <c r="D180" s="203" t="s">
        <v>142</v>
      </c>
      <c r="E180" s="204">
        <v>5</v>
      </c>
      <c r="F180" s="75"/>
      <c r="G180" s="205">
        <f t="shared" si="9"/>
        <v>0</v>
      </c>
      <c r="H180" s="135" t="str">
        <f t="shared" si="8"/>
        <v>zadajte jednotkovú cenu</v>
      </c>
      <c r="I180" s="150">
        <f t="shared" si="7"/>
        <v>1</v>
      </c>
      <c r="J180" s="184"/>
      <c r="K180" s="184"/>
      <c r="L180" s="184"/>
      <c r="M180" s="184"/>
      <c r="N180" s="184"/>
      <c r="O180" s="184"/>
      <c r="P180" s="184"/>
      <c r="Q180" s="184"/>
      <c r="R180" s="184"/>
      <c r="S180" s="184"/>
      <c r="AF180" s="198" t="s">
        <v>88</v>
      </c>
      <c r="AH180" s="198" t="s">
        <v>87</v>
      </c>
      <c r="AI180" s="198" t="s">
        <v>72</v>
      </c>
      <c r="AM180" s="189" t="s">
        <v>89</v>
      </c>
      <c r="AS180" s="199" t="e">
        <f>IF(#REF!="základná",G180,0)</f>
        <v>#REF!</v>
      </c>
      <c r="AT180" s="199" t="e">
        <f>IF(#REF!="znížená",G180,0)</f>
        <v>#REF!</v>
      </c>
      <c r="AU180" s="199" t="e">
        <f>IF(#REF!="zákl. prenesená",G180,0)</f>
        <v>#REF!</v>
      </c>
      <c r="AV180" s="199" t="e">
        <f>IF(#REF!="zníž. prenesená",G180,0)</f>
        <v>#REF!</v>
      </c>
      <c r="AW180" s="199" t="e">
        <f>IF(#REF!="nulová",G180,0)</f>
        <v>#REF!</v>
      </c>
      <c r="AX180" s="189" t="s">
        <v>90</v>
      </c>
      <c r="AY180" s="199">
        <f>ROUND(F180*E180,2)</f>
        <v>0</v>
      </c>
      <c r="AZ180" s="189" t="s">
        <v>88</v>
      </c>
      <c r="BA180" s="198" t="s">
        <v>417</v>
      </c>
    </row>
    <row r="181" spans="1:53" s="188" customFormat="1" ht="24">
      <c r="A181" s="200">
        <v>173</v>
      </c>
      <c r="B181" s="206" t="s">
        <v>138</v>
      </c>
      <c r="C181" s="207" t="s">
        <v>418</v>
      </c>
      <c r="D181" s="208" t="s">
        <v>142</v>
      </c>
      <c r="E181" s="209">
        <v>5</v>
      </c>
      <c r="F181" s="76"/>
      <c r="G181" s="210">
        <f t="shared" si="9"/>
        <v>0</v>
      </c>
      <c r="H181" s="135" t="str">
        <f t="shared" si="8"/>
        <v>zadajte jednotkovú cenu</v>
      </c>
      <c r="I181" s="150">
        <f t="shared" si="7"/>
        <v>1</v>
      </c>
      <c r="J181" s="184"/>
      <c r="K181" s="184"/>
      <c r="L181" s="184"/>
      <c r="M181" s="184"/>
      <c r="N181" s="184"/>
      <c r="O181" s="184"/>
      <c r="P181" s="184"/>
      <c r="Q181" s="184"/>
      <c r="R181" s="184"/>
      <c r="S181" s="184"/>
      <c r="AF181" s="198" t="s">
        <v>92</v>
      </c>
      <c r="AH181" s="198" t="s">
        <v>138</v>
      </c>
      <c r="AI181" s="198" t="s">
        <v>72</v>
      </c>
      <c r="AM181" s="189" t="s">
        <v>89</v>
      </c>
      <c r="AS181" s="199" t="e">
        <f>IF(#REF!="základná",G181,0)</f>
        <v>#REF!</v>
      </c>
      <c r="AT181" s="199" t="e">
        <f>IF(#REF!="znížená",G181,0)</f>
        <v>#REF!</v>
      </c>
      <c r="AU181" s="199" t="e">
        <f>IF(#REF!="zákl. prenesená",G181,0)</f>
        <v>#REF!</v>
      </c>
      <c r="AV181" s="199" t="e">
        <f>IF(#REF!="zníž. prenesená",G181,0)</f>
        <v>#REF!</v>
      </c>
      <c r="AW181" s="199" t="e">
        <f>IF(#REF!="nulová",G181,0)</f>
        <v>#REF!</v>
      </c>
      <c r="AX181" s="189" t="s">
        <v>90</v>
      </c>
      <c r="AY181" s="199">
        <f>ROUND(F181*E181,2)</f>
        <v>0</v>
      </c>
      <c r="AZ181" s="189" t="s">
        <v>88</v>
      </c>
      <c r="BA181" s="198" t="s">
        <v>419</v>
      </c>
    </row>
    <row r="182" spans="1:53" s="188" customFormat="1" ht="12.75">
      <c r="A182" s="200">
        <v>174</v>
      </c>
      <c r="B182" s="201" t="s">
        <v>87</v>
      </c>
      <c r="C182" s="202" t="s">
        <v>420</v>
      </c>
      <c r="D182" s="203" t="s">
        <v>142</v>
      </c>
      <c r="E182" s="204">
        <v>8</v>
      </c>
      <c r="F182" s="75"/>
      <c r="G182" s="205">
        <f t="shared" si="9"/>
        <v>0</v>
      </c>
      <c r="H182" s="135" t="str">
        <f t="shared" si="8"/>
        <v>zadajte jednotkovú cenu</v>
      </c>
      <c r="I182" s="150">
        <f t="shared" si="7"/>
        <v>1</v>
      </c>
      <c r="J182" s="184"/>
      <c r="K182" s="184"/>
      <c r="L182" s="184"/>
      <c r="M182" s="184"/>
      <c r="N182" s="184"/>
      <c r="O182" s="184"/>
      <c r="P182" s="184"/>
      <c r="Q182" s="184"/>
      <c r="R182" s="184"/>
      <c r="S182" s="184"/>
      <c r="AF182" s="198" t="s">
        <v>88</v>
      </c>
      <c r="AH182" s="198" t="s">
        <v>87</v>
      </c>
      <c r="AI182" s="198" t="s">
        <v>72</v>
      </c>
      <c r="AM182" s="189" t="s">
        <v>89</v>
      </c>
      <c r="AS182" s="199" t="e">
        <f>IF(#REF!="základná",G182,0)</f>
        <v>#REF!</v>
      </c>
      <c r="AT182" s="199" t="e">
        <f>IF(#REF!="znížená",G182,0)</f>
        <v>#REF!</v>
      </c>
      <c r="AU182" s="199" t="e">
        <f>IF(#REF!="zákl. prenesená",G182,0)</f>
        <v>#REF!</v>
      </c>
      <c r="AV182" s="199" t="e">
        <f>IF(#REF!="zníž. prenesená",G182,0)</f>
        <v>#REF!</v>
      </c>
      <c r="AW182" s="199" t="e">
        <f>IF(#REF!="nulová",G182,0)</f>
        <v>#REF!</v>
      </c>
      <c r="AX182" s="189" t="s">
        <v>90</v>
      </c>
      <c r="AY182" s="199">
        <f>ROUND(F182*E182,2)</f>
        <v>0</v>
      </c>
      <c r="AZ182" s="189" t="s">
        <v>88</v>
      </c>
      <c r="BA182" s="198" t="s">
        <v>421</v>
      </c>
    </row>
    <row r="183" spans="1:53" s="188" customFormat="1" ht="12.75">
      <c r="A183" s="200">
        <v>175</v>
      </c>
      <c r="B183" s="206" t="s">
        <v>138</v>
      </c>
      <c r="C183" s="207" t="s">
        <v>422</v>
      </c>
      <c r="D183" s="208" t="s">
        <v>142</v>
      </c>
      <c r="E183" s="209">
        <v>8</v>
      </c>
      <c r="F183" s="76"/>
      <c r="G183" s="210">
        <f t="shared" si="9"/>
        <v>0</v>
      </c>
      <c r="H183" s="135" t="str">
        <f t="shared" si="8"/>
        <v>zadajte jednotkovú cenu</v>
      </c>
      <c r="I183" s="150">
        <f t="shared" si="7"/>
        <v>1</v>
      </c>
      <c r="J183" s="184"/>
      <c r="K183" s="184"/>
      <c r="L183" s="184"/>
      <c r="M183" s="184"/>
      <c r="N183" s="184"/>
      <c r="O183" s="184"/>
      <c r="P183" s="184"/>
      <c r="Q183" s="184"/>
      <c r="R183" s="184"/>
      <c r="S183" s="184"/>
      <c r="AF183" s="198" t="s">
        <v>92</v>
      </c>
      <c r="AH183" s="198" t="s">
        <v>138</v>
      </c>
      <c r="AI183" s="198" t="s">
        <v>72</v>
      </c>
      <c r="AM183" s="189" t="s">
        <v>89</v>
      </c>
      <c r="AS183" s="199" t="e">
        <f>IF(#REF!="základná",G183,0)</f>
        <v>#REF!</v>
      </c>
      <c r="AT183" s="199" t="e">
        <f>IF(#REF!="znížená",G183,0)</f>
        <v>#REF!</v>
      </c>
      <c r="AU183" s="199" t="e">
        <f>IF(#REF!="zákl. prenesená",G183,0)</f>
        <v>#REF!</v>
      </c>
      <c r="AV183" s="199" t="e">
        <f>IF(#REF!="zníž. prenesená",G183,0)</f>
        <v>#REF!</v>
      </c>
      <c r="AW183" s="199" t="e">
        <f>IF(#REF!="nulová",G183,0)</f>
        <v>#REF!</v>
      </c>
      <c r="AX183" s="189" t="s">
        <v>90</v>
      </c>
      <c r="AY183" s="199">
        <f>ROUND(F183*E183,2)</f>
        <v>0</v>
      </c>
      <c r="AZ183" s="189" t="s">
        <v>88</v>
      </c>
      <c r="BA183" s="198" t="s">
        <v>423</v>
      </c>
    </row>
    <row r="184" spans="1:53" s="188" customFormat="1" ht="24">
      <c r="A184" s="200">
        <v>176</v>
      </c>
      <c r="B184" s="201" t="s">
        <v>87</v>
      </c>
      <c r="C184" s="202" t="s">
        <v>424</v>
      </c>
      <c r="D184" s="203" t="s">
        <v>142</v>
      </c>
      <c r="E184" s="204">
        <v>1</v>
      </c>
      <c r="F184" s="75"/>
      <c r="G184" s="205">
        <f t="shared" si="9"/>
        <v>0</v>
      </c>
      <c r="H184" s="135" t="str">
        <f t="shared" si="8"/>
        <v>zadajte jednotkovú cenu</v>
      </c>
      <c r="I184" s="150">
        <f t="shared" si="7"/>
        <v>1</v>
      </c>
      <c r="J184" s="184"/>
      <c r="K184" s="184"/>
      <c r="L184" s="184"/>
      <c r="M184" s="184"/>
      <c r="N184" s="184"/>
      <c r="O184" s="184"/>
      <c r="P184" s="184"/>
      <c r="Q184" s="184"/>
      <c r="R184" s="184"/>
      <c r="S184" s="184"/>
      <c r="AF184" s="198" t="s">
        <v>88</v>
      </c>
      <c r="AH184" s="198" t="s">
        <v>87</v>
      </c>
      <c r="AI184" s="198" t="s">
        <v>72</v>
      </c>
      <c r="AM184" s="189" t="s">
        <v>89</v>
      </c>
      <c r="AS184" s="199" t="e">
        <f>IF(#REF!="základná",G184,0)</f>
        <v>#REF!</v>
      </c>
      <c r="AT184" s="199" t="e">
        <f>IF(#REF!="znížená",G184,0)</f>
        <v>#REF!</v>
      </c>
      <c r="AU184" s="199" t="e">
        <f>IF(#REF!="zákl. prenesená",G184,0)</f>
        <v>#REF!</v>
      </c>
      <c r="AV184" s="199" t="e">
        <f>IF(#REF!="zníž. prenesená",G184,0)</f>
        <v>#REF!</v>
      </c>
      <c r="AW184" s="199" t="e">
        <f>IF(#REF!="nulová",G184,0)</f>
        <v>#REF!</v>
      </c>
      <c r="AX184" s="189" t="s">
        <v>90</v>
      </c>
      <c r="AY184" s="199">
        <f>ROUND(F184*E184,2)</f>
        <v>0</v>
      </c>
      <c r="AZ184" s="189" t="s">
        <v>88</v>
      </c>
      <c r="BA184" s="198" t="s">
        <v>425</v>
      </c>
    </row>
    <row r="185" spans="1:53" s="188" customFormat="1" ht="12.75">
      <c r="A185" s="200">
        <v>177</v>
      </c>
      <c r="B185" s="206" t="s">
        <v>138</v>
      </c>
      <c r="C185" s="207" t="s">
        <v>426</v>
      </c>
      <c r="D185" s="208" t="s">
        <v>142</v>
      </c>
      <c r="E185" s="209">
        <v>1</v>
      </c>
      <c r="F185" s="76"/>
      <c r="G185" s="210">
        <f t="shared" si="9"/>
        <v>0</v>
      </c>
      <c r="H185" s="135" t="str">
        <f t="shared" si="8"/>
        <v>zadajte jednotkovú cenu</v>
      </c>
      <c r="I185" s="150">
        <f t="shared" si="7"/>
        <v>1</v>
      </c>
      <c r="J185" s="184"/>
      <c r="K185" s="184"/>
      <c r="L185" s="184"/>
      <c r="M185" s="184"/>
      <c r="N185" s="184"/>
      <c r="O185" s="184"/>
      <c r="P185" s="184"/>
      <c r="Q185" s="184"/>
      <c r="R185" s="184"/>
      <c r="S185" s="184"/>
      <c r="AF185" s="198" t="s">
        <v>92</v>
      </c>
      <c r="AH185" s="198" t="s">
        <v>138</v>
      </c>
      <c r="AI185" s="198" t="s">
        <v>72</v>
      </c>
      <c r="AM185" s="189" t="s">
        <v>89</v>
      </c>
      <c r="AS185" s="199" t="e">
        <f>IF(#REF!="základná",G185,0)</f>
        <v>#REF!</v>
      </c>
      <c r="AT185" s="199" t="e">
        <f>IF(#REF!="znížená",G185,0)</f>
        <v>#REF!</v>
      </c>
      <c r="AU185" s="199" t="e">
        <f>IF(#REF!="zákl. prenesená",G185,0)</f>
        <v>#REF!</v>
      </c>
      <c r="AV185" s="199" t="e">
        <f>IF(#REF!="zníž. prenesená",G185,0)</f>
        <v>#REF!</v>
      </c>
      <c r="AW185" s="199" t="e">
        <f>IF(#REF!="nulová",G185,0)</f>
        <v>#REF!</v>
      </c>
      <c r="AX185" s="189" t="s">
        <v>90</v>
      </c>
      <c r="AY185" s="199">
        <f>ROUND(F185*E185,2)</f>
        <v>0</v>
      </c>
      <c r="AZ185" s="189" t="s">
        <v>88</v>
      </c>
      <c r="BA185" s="198" t="s">
        <v>427</v>
      </c>
    </row>
    <row r="186" spans="1:53" s="188" customFormat="1" ht="12.75">
      <c r="A186" s="200">
        <v>178</v>
      </c>
      <c r="B186" s="201" t="s">
        <v>87</v>
      </c>
      <c r="C186" s="202" t="s">
        <v>226</v>
      </c>
      <c r="D186" s="203" t="s">
        <v>142</v>
      </c>
      <c r="E186" s="204">
        <v>3</v>
      </c>
      <c r="F186" s="75"/>
      <c r="G186" s="205">
        <f t="shared" si="9"/>
        <v>0</v>
      </c>
      <c r="H186" s="135" t="str">
        <f t="shared" si="8"/>
        <v>zadajte jednotkovú cenu</v>
      </c>
      <c r="I186" s="150">
        <f t="shared" si="7"/>
        <v>1</v>
      </c>
      <c r="J186" s="184"/>
      <c r="K186" s="184"/>
      <c r="L186" s="184"/>
      <c r="M186" s="184"/>
      <c r="N186" s="184"/>
      <c r="O186" s="184"/>
      <c r="P186" s="184"/>
      <c r="Q186" s="184"/>
      <c r="R186" s="184"/>
      <c r="S186" s="184"/>
      <c r="AF186" s="198" t="s">
        <v>88</v>
      </c>
      <c r="AH186" s="198" t="s">
        <v>87</v>
      </c>
      <c r="AI186" s="198" t="s">
        <v>72</v>
      </c>
      <c r="AM186" s="189" t="s">
        <v>89</v>
      </c>
      <c r="AS186" s="199" t="e">
        <f>IF(#REF!="základná",G186,0)</f>
        <v>#REF!</v>
      </c>
      <c r="AT186" s="199" t="e">
        <f>IF(#REF!="znížená",G186,0)</f>
        <v>#REF!</v>
      </c>
      <c r="AU186" s="199" t="e">
        <f>IF(#REF!="zákl. prenesená",G186,0)</f>
        <v>#REF!</v>
      </c>
      <c r="AV186" s="199" t="e">
        <f>IF(#REF!="zníž. prenesená",G186,0)</f>
        <v>#REF!</v>
      </c>
      <c r="AW186" s="199" t="e">
        <f>IF(#REF!="nulová",G186,0)</f>
        <v>#REF!</v>
      </c>
      <c r="AX186" s="189" t="s">
        <v>90</v>
      </c>
      <c r="AY186" s="199">
        <f>ROUND(F186*E186,2)</f>
        <v>0</v>
      </c>
      <c r="AZ186" s="189" t="s">
        <v>88</v>
      </c>
      <c r="BA186" s="198" t="s">
        <v>428</v>
      </c>
    </row>
    <row r="187" spans="1:53" s="188" customFormat="1" ht="12.75">
      <c r="A187" s="200">
        <v>179</v>
      </c>
      <c r="B187" s="206" t="s">
        <v>138</v>
      </c>
      <c r="C187" s="207" t="s">
        <v>228</v>
      </c>
      <c r="D187" s="208" t="s">
        <v>142</v>
      </c>
      <c r="E187" s="209">
        <v>3</v>
      </c>
      <c r="F187" s="76"/>
      <c r="G187" s="210">
        <f t="shared" si="9"/>
        <v>0</v>
      </c>
      <c r="H187" s="135" t="str">
        <f t="shared" si="8"/>
        <v>zadajte jednotkovú cenu</v>
      </c>
      <c r="I187" s="150">
        <f t="shared" si="7"/>
        <v>1</v>
      </c>
      <c r="J187" s="184"/>
      <c r="K187" s="184"/>
      <c r="L187" s="184"/>
      <c r="M187" s="184"/>
      <c r="N187" s="184"/>
      <c r="O187" s="184"/>
      <c r="P187" s="184"/>
      <c r="Q187" s="184"/>
      <c r="R187" s="184"/>
      <c r="S187" s="184"/>
      <c r="AF187" s="198" t="s">
        <v>92</v>
      </c>
      <c r="AH187" s="198" t="s">
        <v>138</v>
      </c>
      <c r="AI187" s="198" t="s">
        <v>72</v>
      </c>
      <c r="AM187" s="189" t="s">
        <v>89</v>
      </c>
      <c r="AS187" s="199" t="e">
        <f>IF(#REF!="základná",G187,0)</f>
        <v>#REF!</v>
      </c>
      <c r="AT187" s="199" t="e">
        <f>IF(#REF!="znížená",G187,0)</f>
        <v>#REF!</v>
      </c>
      <c r="AU187" s="199" t="e">
        <f>IF(#REF!="zákl. prenesená",G187,0)</f>
        <v>#REF!</v>
      </c>
      <c r="AV187" s="199" t="e">
        <f>IF(#REF!="zníž. prenesená",G187,0)</f>
        <v>#REF!</v>
      </c>
      <c r="AW187" s="199" t="e">
        <f>IF(#REF!="nulová",G187,0)</f>
        <v>#REF!</v>
      </c>
      <c r="AX187" s="189" t="s">
        <v>90</v>
      </c>
      <c r="AY187" s="199">
        <f>ROUND(F187*E187,2)</f>
        <v>0</v>
      </c>
      <c r="AZ187" s="189" t="s">
        <v>88</v>
      </c>
      <c r="BA187" s="198" t="s">
        <v>429</v>
      </c>
    </row>
    <row r="188" spans="1:53" s="188" customFormat="1" ht="12.75">
      <c r="A188" s="200">
        <v>180</v>
      </c>
      <c r="B188" s="201" t="s">
        <v>87</v>
      </c>
      <c r="C188" s="202" t="s">
        <v>230</v>
      </c>
      <c r="D188" s="203" t="s">
        <v>142</v>
      </c>
      <c r="E188" s="204">
        <v>2</v>
      </c>
      <c r="F188" s="75"/>
      <c r="G188" s="205">
        <f t="shared" si="9"/>
        <v>0</v>
      </c>
      <c r="H188" s="135" t="str">
        <f t="shared" si="8"/>
        <v>zadajte jednotkovú cenu</v>
      </c>
      <c r="I188" s="150">
        <f t="shared" si="7"/>
        <v>1</v>
      </c>
      <c r="J188" s="184"/>
      <c r="K188" s="184"/>
      <c r="L188" s="184"/>
      <c r="M188" s="184"/>
      <c r="N188" s="184"/>
      <c r="O188" s="184"/>
      <c r="P188" s="184"/>
      <c r="Q188" s="184"/>
      <c r="R188" s="184"/>
      <c r="S188" s="184"/>
      <c r="AF188" s="198" t="s">
        <v>88</v>
      </c>
      <c r="AH188" s="198" t="s">
        <v>87</v>
      </c>
      <c r="AI188" s="198" t="s">
        <v>72</v>
      </c>
      <c r="AM188" s="189" t="s">
        <v>89</v>
      </c>
      <c r="AS188" s="199" t="e">
        <f>IF(#REF!="základná",G188,0)</f>
        <v>#REF!</v>
      </c>
      <c r="AT188" s="199" t="e">
        <f>IF(#REF!="znížená",G188,0)</f>
        <v>#REF!</v>
      </c>
      <c r="AU188" s="199" t="e">
        <f>IF(#REF!="zákl. prenesená",G188,0)</f>
        <v>#REF!</v>
      </c>
      <c r="AV188" s="199" t="e">
        <f>IF(#REF!="zníž. prenesená",G188,0)</f>
        <v>#REF!</v>
      </c>
      <c r="AW188" s="199" t="e">
        <f>IF(#REF!="nulová",G188,0)</f>
        <v>#REF!</v>
      </c>
      <c r="AX188" s="189" t="s">
        <v>90</v>
      </c>
      <c r="AY188" s="199">
        <f>ROUND(F188*E188,2)</f>
        <v>0</v>
      </c>
      <c r="AZ188" s="189" t="s">
        <v>88</v>
      </c>
      <c r="BA188" s="198" t="s">
        <v>430</v>
      </c>
    </row>
    <row r="189" spans="1:53" s="188" customFormat="1" ht="12.75">
      <c r="A189" s="200">
        <v>181</v>
      </c>
      <c r="B189" s="206" t="s">
        <v>138</v>
      </c>
      <c r="C189" s="207" t="s">
        <v>232</v>
      </c>
      <c r="D189" s="208" t="s">
        <v>142</v>
      </c>
      <c r="E189" s="209">
        <v>2</v>
      </c>
      <c r="F189" s="76"/>
      <c r="G189" s="210">
        <f t="shared" si="9"/>
        <v>0</v>
      </c>
      <c r="H189" s="135" t="str">
        <f t="shared" si="8"/>
        <v>zadajte jednotkovú cenu</v>
      </c>
      <c r="I189" s="150">
        <f t="shared" si="7"/>
        <v>1</v>
      </c>
      <c r="J189" s="184"/>
      <c r="K189" s="184"/>
      <c r="L189" s="184"/>
      <c r="M189" s="184"/>
      <c r="N189" s="184"/>
      <c r="O189" s="184"/>
      <c r="P189" s="184"/>
      <c r="Q189" s="184"/>
      <c r="R189" s="184"/>
      <c r="S189" s="184"/>
      <c r="AF189" s="198" t="s">
        <v>92</v>
      </c>
      <c r="AH189" s="198" t="s">
        <v>138</v>
      </c>
      <c r="AI189" s="198" t="s">
        <v>72</v>
      </c>
      <c r="AM189" s="189" t="s">
        <v>89</v>
      </c>
      <c r="AS189" s="199" t="e">
        <f>IF(#REF!="základná",G189,0)</f>
        <v>#REF!</v>
      </c>
      <c r="AT189" s="199" t="e">
        <f>IF(#REF!="znížená",G189,0)</f>
        <v>#REF!</v>
      </c>
      <c r="AU189" s="199" t="e">
        <f>IF(#REF!="zákl. prenesená",G189,0)</f>
        <v>#REF!</v>
      </c>
      <c r="AV189" s="199" t="e">
        <f>IF(#REF!="zníž. prenesená",G189,0)</f>
        <v>#REF!</v>
      </c>
      <c r="AW189" s="199" t="e">
        <f>IF(#REF!="nulová",G189,0)</f>
        <v>#REF!</v>
      </c>
      <c r="AX189" s="189" t="s">
        <v>90</v>
      </c>
      <c r="AY189" s="199">
        <f>ROUND(F189*E189,2)</f>
        <v>0</v>
      </c>
      <c r="AZ189" s="189" t="s">
        <v>88</v>
      </c>
      <c r="BA189" s="198" t="s">
        <v>431</v>
      </c>
    </row>
    <row r="190" spans="1:53" s="188" customFormat="1" ht="24">
      <c r="A190" s="200">
        <v>182</v>
      </c>
      <c r="B190" s="201" t="s">
        <v>87</v>
      </c>
      <c r="C190" s="202" t="s">
        <v>432</v>
      </c>
      <c r="D190" s="203" t="s">
        <v>103</v>
      </c>
      <c r="E190" s="204">
        <v>5.7329999999999997</v>
      </c>
      <c r="F190" s="75"/>
      <c r="G190" s="205">
        <f t="shared" si="9"/>
        <v>0</v>
      </c>
      <c r="H190" s="135" t="str">
        <f t="shared" si="8"/>
        <v>zadajte jednotkovú cenu</v>
      </c>
      <c r="I190" s="150">
        <f t="shared" si="7"/>
        <v>1</v>
      </c>
      <c r="J190" s="184"/>
      <c r="K190" s="184"/>
      <c r="L190" s="184"/>
      <c r="M190" s="184"/>
      <c r="N190" s="184"/>
      <c r="O190" s="184"/>
      <c r="P190" s="184"/>
      <c r="Q190" s="184"/>
      <c r="R190" s="184"/>
      <c r="S190" s="184"/>
      <c r="AF190" s="198" t="s">
        <v>88</v>
      </c>
      <c r="AH190" s="198" t="s">
        <v>87</v>
      </c>
      <c r="AI190" s="198" t="s">
        <v>72</v>
      </c>
      <c r="AM190" s="189" t="s">
        <v>89</v>
      </c>
      <c r="AS190" s="199" t="e">
        <f>IF(#REF!="základná",G190,0)</f>
        <v>#REF!</v>
      </c>
      <c r="AT190" s="199" t="e">
        <f>IF(#REF!="znížená",G190,0)</f>
        <v>#REF!</v>
      </c>
      <c r="AU190" s="199" t="e">
        <f>IF(#REF!="zákl. prenesená",G190,0)</f>
        <v>#REF!</v>
      </c>
      <c r="AV190" s="199" t="e">
        <f>IF(#REF!="zníž. prenesená",G190,0)</f>
        <v>#REF!</v>
      </c>
      <c r="AW190" s="199" t="e">
        <f>IF(#REF!="nulová",G190,0)</f>
        <v>#REF!</v>
      </c>
      <c r="AX190" s="189" t="s">
        <v>90</v>
      </c>
      <c r="AY190" s="199">
        <f>ROUND(F190*E190,2)</f>
        <v>0</v>
      </c>
      <c r="AZ190" s="189" t="s">
        <v>88</v>
      </c>
      <c r="BA190" s="198" t="s">
        <v>433</v>
      </c>
    </row>
    <row r="191" spans="1:53" s="188" customFormat="1" ht="12.75">
      <c r="A191" s="200">
        <v>183</v>
      </c>
      <c r="B191" s="201" t="s">
        <v>87</v>
      </c>
      <c r="C191" s="202" t="s">
        <v>234</v>
      </c>
      <c r="D191" s="203" t="s">
        <v>113</v>
      </c>
      <c r="E191" s="204">
        <v>932.85</v>
      </c>
      <c r="F191" s="75"/>
      <c r="G191" s="205">
        <f t="shared" si="9"/>
        <v>0</v>
      </c>
      <c r="H191" s="135" t="str">
        <f t="shared" si="8"/>
        <v>zadajte jednotkovú cenu</v>
      </c>
      <c r="I191" s="150">
        <f t="shared" si="7"/>
        <v>1</v>
      </c>
      <c r="J191" s="184"/>
      <c r="K191" s="184"/>
      <c r="L191" s="184"/>
      <c r="M191" s="184"/>
      <c r="N191" s="184"/>
      <c r="O191" s="184"/>
      <c r="P191" s="184"/>
      <c r="Q191" s="184"/>
      <c r="R191" s="184"/>
      <c r="S191" s="184"/>
      <c r="AF191" s="198" t="s">
        <v>88</v>
      </c>
      <c r="AH191" s="198" t="s">
        <v>87</v>
      </c>
      <c r="AI191" s="198" t="s">
        <v>72</v>
      </c>
      <c r="AM191" s="189" t="s">
        <v>89</v>
      </c>
      <c r="AS191" s="199" t="e">
        <f>IF(#REF!="základná",G191,0)</f>
        <v>#REF!</v>
      </c>
      <c r="AT191" s="199" t="e">
        <f>IF(#REF!="znížená",G191,0)</f>
        <v>#REF!</v>
      </c>
      <c r="AU191" s="199" t="e">
        <f>IF(#REF!="zákl. prenesená",G191,0)</f>
        <v>#REF!</v>
      </c>
      <c r="AV191" s="199" t="e">
        <f>IF(#REF!="zníž. prenesená",G191,0)</f>
        <v>#REF!</v>
      </c>
      <c r="AW191" s="199" t="e">
        <f>IF(#REF!="nulová",G191,0)</f>
        <v>#REF!</v>
      </c>
      <c r="AX191" s="189" t="s">
        <v>90</v>
      </c>
      <c r="AY191" s="199">
        <f>ROUND(F191*E191,2)</f>
        <v>0</v>
      </c>
      <c r="AZ191" s="189" t="s">
        <v>88</v>
      </c>
      <c r="BA191" s="198" t="s">
        <v>434</v>
      </c>
    </row>
    <row r="192" spans="1:53" s="188" customFormat="1" ht="12.75">
      <c r="A192" s="200">
        <v>184</v>
      </c>
      <c r="B192" s="201" t="s">
        <v>87</v>
      </c>
      <c r="C192" s="202" t="s">
        <v>435</v>
      </c>
      <c r="D192" s="203" t="s">
        <v>142</v>
      </c>
      <c r="E192" s="204">
        <v>1</v>
      </c>
      <c r="F192" s="75"/>
      <c r="G192" s="205">
        <f t="shared" si="9"/>
        <v>0</v>
      </c>
      <c r="H192" s="135" t="str">
        <f t="shared" si="8"/>
        <v>zadajte jednotkovú cenu</v>
      </c>
      <c r="I192" s="150">
        <f t="shared" si="7"/>
        <v>1</v>
      </c>
      <c r="J192" s="184"/>
      <c r="K192" s="184"/>
      <c r="L192" s="184"/>
      <c r="M192" s="184"/>
      <c r="N192" s="184"/>
      <c r="O192" s="184"/>
      <c r="P192" s="184"/>
      <c r="Q192" s="184"/>
      <c r="R192" s="184"/>
      <c r="S192" s="184"/>
      <c r="AF192" s="198" t="s">
        <v>88</v>
      </c>
      <c r="AH192" s="198" t="s">
        <v>87</v>
      </c>
      <c r="AI192" s="198" t="s">
        <v>72</v>
      </c>
      <c r="AM192" s="189" t="s">
        <v>89</v>
      </c>
      <c r="AS192" s="199" t="e">
        <f>IF(#REF!="základná",G192,0)</f>
        <v>#REF!</v>
      </c>
      <c r="AT192" s="199" t="e">
        <f>IF(#REF!="znížená",G192,0)</f>
        <v>#REF!</v>
      </c>
      <c r="AU192" s="199" t="e">
        <f>IF(#REF!="zákl. prenesená",G192,0)</f>
        <v>#REF!</v>
      </c>
      <c r="AV192" s="199" t="e">
        <f>IF(#REF!="zníž. prenesená",G192,0)</f>
        <v>#REF!</v>
      </c>
      <c r="AW192" s="199" t="e">
        <f>IF(#REF!="nulová",G192,0)</f>
        <v>#REF!</v>
      </c>
      <c r="AX192" s="189" t="s">
        <v>90</v>
      </c>
      <c r="AY192" s="199">
        <f>ROUND(F192*E192,2)</f>
        <v>0</v>
      </c>
      <c r="AZ192" s="189" t="s">
        <v>88</v>
      </c>
      <c r="BA192" s="198" t="s">
        <v>436</v>
      </c>
    </row>
    <row r="193" spans="1:53" s="188" customFormat="1" ht="12.75">
      <c r="A193" s="200">
        <v>185</v>
      </c>
      <c r="B193" s="201" t="s">
        <v>87</v>
      </c>
      <c r="C193" s="202" t="s">
        <v>437</v>
      </c>
      <c r="D193" s="203" t="s">
        <v>94</v>
      </c>
      <c r="E193" s="204">
        <v>12.56</v>
      </c>
      <c r="F193" s="75"/>
      <c r="G193" s="205">
        <f t="shared" si="9"/>
        <v>0</v>
      </c>
      <c r="H193" s="135" t="str">
        <f t="shared" si="8"/>
        <v>zadajte jednotkovú cenu</v>
      </c>
      <c r="I193" s="150">
        <f t="shared" si="7"/>
        <v>1</v>
      </c>
      <c r="J193" s="184"/>
      <c r="K193" s="184"/>
      <c r="L193" s="184"/>
      <c r="M193" s="184"/>
      <c r="N193" s="184"/>
      <c r="O193" s="184"/>
      <c r="P193" s="184"/>
      <c r="Q193" s="184"/>
      <c r="R193" s="184"/>
      <c r="S193" s="184"/>
      <c r="AF193" s="198" t="s">
        <v>88</v>
      </c>
      <c r="AH193" s="198" t="s">
        <v>87</v>
      </c>
      <c r="AI193" s="198" t="s">
        <v>72</v>
      </c>
      <c r="AM193" s="189" t="s">
        <v>89</v>
      </c>
      <c r="AS193" s="199" t="e">
        <f>IF(#REF!="základná",G193,0)</f>
        <v>#REF!</v>
      </c>
      <c r="AT193" s="199" t="e">
        <f>IF(#REF!="znížená",G193,0)</f>
        <v>#REF!</v>
      </c>
      <c r="AU193" s="199" t="e">
        <f>IF(#REF!="zákl. prenesená",G193,0)</f>
        <v>#REF!</v>
      </c>
      <c r="AV193" s="199" t="e">
        <f>IF(#REF!="zníž. prenesená",G193,0)</f>
        <v>#REF!</v>
      </c>
      <c r="AW193" s="199" t="e">
        <f>IF(#REF!="nulová",G193,0)</f>
        <v>#REF!</v>
      </c>
      <c r="AX193" s="189" t="s">
        <v>90</v>
      </c>
      <c r="AY193" s="199">
        <f>ROUND(F193*E193,2)</f>
        <v>0</v>
      </c>
      <c r="AZ193" s="189" t="s">
        <v>88</v>
      </c>
      <c r="BA193" s="198" t="s">
        <v>438</v>
      </c>
    </row>
    <row r="194" spans="1:53" s="188" customFormat="1" ht="12.75">
      <c r="A194" s="200">
        <v>186</v>
      </c>
      <c r="B194" s="206" t="s">
        <v>138</v>
      </c>
      <c r="C194" s="207" t="s">
        <v>439</v>
      </c>
      <c r="D194" s="208" t="s">
        <v>94</v>
      </c>
      <c r="E194" s="209">
        <v>12.56</v>
      </c>
      <c r="F194" s="76"/>
      <c r="G194" s="210">
        <f t="shared" si="9"/>
        <v>0</v>
      </c>
      <c r="H194" s="135" t="str">
        <f t="shared" si="8"/>
        <v>zadajte jednotkovú cenu</v>
      </c>
      <c r="I194" s="150">
        <f t="shared" si="7"/>
        <v>1</v>
      </c>
      <c r="J194" s="184"/>
      <c r="K194" s="184"/>
      <c r="L194" s="184"/>
      <c r="M194" s="184"/>
      <c r="N194" s="184"/>
      <c r="O194" s="184"/>
      <c r="P194" s="184"/>
      <c r="Q194" s="184"/>
      <c r="R194" s="184"/>
      <c r="S194" s="184"/>
      <c r="AF194" s="198" t="s">
        <v>92</v>
      </c>
      <c r="AH194" s="198" t="s">
        <v>138</v>
      </c>
      <c r="AI194" s="198" t="s">
        <v>72</v>
      </c>
      <c r="AM194" s="189" t="s">
        <v>89</v>
      </c>
      <c r="AS194" s="199" t="e">
        <f>IF(#REF!="základná",G194,0)</f>
        <v>#REF!</v>
      </c>
      <c r="AT194" s="199" t="e">
        <f>IF(#REF!="znížená",G194,0)</f>
        <v>#REF!</v>
      </c>
      <c r="AU194" s="199" t="e">
        <f>IF(#REF!="zákl. prenesená",G194,0)</f>
        <v>#REF!</v>
      </c>
      <c r="AV194" s="199" t="e">
        <f>IF(#REF!="zníž. prenesená",G194,0)</f>
        <v>#REF!</v>
      </c>
      <c r="AW194" s="199" t="e">
        <f>IF(#REF!="nulová",G194,0)</f>
        <v>#REF!</v>
      </c>
      <c r="AX194" s="189" t="s">
        <v>90</v>
      </c>
      <c r="AY194" s="199">
        <f>ROUND(F194*E194,2)</f>
        <v>0</v>
      </c>
      <c r="AZ194" s="189" t="s">
        <v>88</v>
      </c>
      <c r="BA194" s="198" t="s">
        <v>440</v>
      </c>
    </row>
    <row r="195" spans="1:53" s="188" customFormat="1" ht="12.75">
      <c r="A195" s="200">
        <v>187</v>
      </c>
      <c r="B195" s="206" t="s">
        <v>138</v>
      </c>
      <c r="C195" s="207" t="s">
        <v>441</v>
      </c>
      <c r="D195" s="208" t="s">
        <v>94</v>
      </c>
      <c r="E195" s="209">
        <v>12.56</v>
      </c>
      <c r="F195" s="76"/>
      <c r="G195" s="210">
        <f t="shared" si="9"/>
        <v>0</v>
      </c>
      <c r="H195" s="135" t="str">
        <f t="shared" si="8"/>
        <v>zadajte jednotkovú cenu</v>
      </c>
      <c r="I195" s="150">
        <f t="shared" si="7"/>
        <v>1</v>
      </c>
      <c r="J195" s="184"/>
      <c r="K195" s="184"/>
      <c r="L195" s="184"/>
      <c r="M195" s="184"/>
      <c r="N195" s="184"/>
      <c r="O195" s="184"/>
      <c r="P195" s="184"/>
      <c r="Q195" s="184"/>
      <c r="R195" s="184"/>
      <c r="S195" s="184"/>
      <c r="AF195" s="198" t="s">
        <v>92</v>
      </c>
      <c r="AH195" s="198" t="s">
        <v>138</v>
      </c>
      <c r="AI195" s="198" t="s">
        <v>72</v>
      </c>
      <c r="AM195" s="189" t="s">
        <v>89</v>
      </c>
      <c r="AS195" s="199" t="e">
        <f>IF(#REF!="základná",G195,0)</f>
        <v>#REF!</v>
      </c>
      <c r="AT195" s="199" t="e">
        <f>IF(#REF!="znížená",G195,0)</f>
        <v>#REF!</v>
      </c>
      <c r="AU195" s="199" t="e">
        <f>IF(#REF!="zákl. prenesená",G195,0)</f>
        <v>#REF!</v>
      </c>
      <c r="AV195" s="199" t="e">
        <f>IF(#REF!="zníž. prenesená",G195,0)</f>
        <v>#REF!</v>
      </c>
      <c r="AW195" s="199" t="e">
        <f>IF(#REF!="nulová",G195,0)</f>
        <v>#REF!</v>
      </c>
      <c r="AX195" s="189" t="s">
        <v>90</v>
      </c>
      <c r="AY195" s="199">
        <f>ROUND(F195*E195,2)</f>
        <v>0</v>
      </c>
      <c r="AZ195" s="189" t="s">
        <v>88</v>
      </c>
      <c r="BA195" s="198" t="s">
        <v>442</v>
      </c>
    </row>
    <row r="196" spans="1:53" s="188" customFormat="1" ht="12.75">
      <c r="A196" s="200">
        <v>188</v>
      </c>
      <c r="B196" s="201" t="s">
        <v>87</v>
      </c>
      <c r="C196" s="202" t="s">
        <v>443</v>
      </c>
      <c r="D196" s="203" t="s">
        <v>142</v>
      </c>
      <c r="E196" s="204">
        <v>1</v>
      </c>
      <c r="F196" s="75"/>
      <c r="G196" s="205">
        <f t="shared" si="9"/>
        <v>0</v>
      </c>
      <c r="H196" s="135" t="str">
        <f t="shared" si="8"/>
        <v>zadajte jednotkovú cenu</v>
      </c>
      <c r="I196" s="150">
        <f t="shared" si="7"/>
        <v>1</v>
      </c>
      <c r="J196" s="184"/>
      <c r="K196" s="184"/>
      <c r="L196" s="184"/>
      <c r="M196" s="184"/>
      <c r="N196" s="184"/>
      <c r="O196" s="184"/>
      <c r="P196" s="184"/>
      <c r="Q196" s="184"/>
      <c r="R196" s="184"/>
      <c r="S196" s="184"/>
      <c r="AF196" s="198" t="s">
        <v>88</v>
      </c>
      <c r="AH196" s="198" t="s">
        <v>87</v>
      </c>
      <c r="AI196" s="198" t="s">
        <v>72</v>
      </c>
      <c r="AM196" s="189" t="s">
        <v>89</v>
      </c>
      <c r="AS196" s="199" t="e">
        <f>IF(#REF!="základná",G196,0)</f>
        <v>#REF!</v>
      </c>
      <c r="AT196" s="199" t="e">
        <f>IF(#REF!="znížená",G196,0)</f>
        <v>#REF!</v>
      </c>
      <c r="AU196" s="199" t="e">
        <f>IF(#REF!="zákl. prenesená",G196,0)</f>
        <v>#REF!</v>
      </c>
      <c r="AV196" s="199" t="e">
        <f>IF(#REF!="zníž. prenesená",G196,0)</f>
        <v>#REF!</v>
      </c>
      <c r="AW196" s="199" t="e">
        <f>IF(#REF!="nulová",G196,0)</f>
        <v>#REF!</v>
      </c>
      <c r="AX196" s="189" t="s">
        <v>90</v>
      </c>
      <c r="AY196" s="199">
        <f>ROUND(F196*E196,2)</f>
        <v>0</v>
      </c>
      <c r="AZ196" s="189" t="s">
        <v>88</v>
      </c>
      <c r="BA196" s="198" t="s">
        <v>444</v>
      </c>
    </row>
    <row r="197" spans="1:53" s="188" customFormat="1" ht="12.75">
      <c r="A197" s="200">
        <v>189</v>
      </c>
      <c r="B197" s="206" t="s">
        <v>138</v>
      </c>
      <c r="C197" s="207" t="s">
        <v>445</v>
      </c>
      <c r="D197" s="208" t="s">
        <v>142</v>
      </c>
      <c r="E197" s="209">
        <v>1</v>
      </c>
      <c r="F197" s="76"/>
      <c r="G197" s="210">
        <f t="shared" si="9"/>
        <v>0</v>
      </c>
      <c r="H197" s="135" t="str">
        <f t="shared" si="8"/>
        <v>zadajte jednotkovú cenu</v>
      </c>
      <c r="I197" s="150">
        <f t="shared" si="7"/>
        <v>1</v>
      </c>
      <c r="J197" s="184"/>
      <c r="K197" s="184"/>
      <c r="L197" s="184"/>
      <c r="M197" s="184"/>
      <c r="N197" s="184"/>
      <c r="O197" s="184"/>
      <c r="P197" s="184"/>
      <c r="Q197" s="184"/>
      <c r="R197" s="184"/>
      <c r="S197" s="184"/>
      <c r="AF197" s="198" t="s">
        <v>92</v>
      </c>
      <c r="AH197" s="198" t="s">
        <v>138</v>
      </c>
      <c r="AI197" s="198" t="s">
        <v>72</v>
      </c>
      <c r="AM197" s="189" t="s">
        <v>89</v>
      </c>
      <c r="AS197" s="199" t="e">
        <f>IF(#REF!="základná",G197,0)</f>
        <v>#REF!</v>
      </c>
      <c r="AT197" s="199" t="e">
        <f>IF(#REF!="znížená",G197,0)</f>
        <v>#REF!</v>
      </c>
      <c r="AU197" s="199" t="e">
        <f>IF(#REF!="zákl. prenesená",G197,0)</f>
        <v>#REF!</v>
      </c>
      <c r="AV197" s="199" t="e">
        <f>IF(#REF!="zníž. prenesená",G197,0)</f>
        <v>#REF!</v>
      </c>
      <c r="AW197" s="199" t="e">
        <f>IF(#REF!="nulová",G197,0)</f>
        <v>#REF!</v>
      </c>
      <c r="AX197" s="189" t="s">
        <v>90</v>
      </c>
      <c r="AY197" s="199">
        <f>ROUND(F197*E197,2)</f>
        <v>0</v>
      </c>
      <c r="AZ197" s="189" t="s">
        <v>88</v>
      </c>
      <c r="BA197" s="198" t="s">
        <v>446</v>
      </c>
    </row>
    <row r="198" spans="1:53" s="188" customFormat="1" ht="12.75">
      <c r="A198" s="200">
        <v>190</v>
      </c>
      <c r="B198" s="201" t="s">
        <v>87</v>
      </c>
      <c r="C198" s="202" t="s">
        <v>447</v>
      </c>
      <c r="D198" s="203" t="s">
        <v>113</v>
      </c>
      <c r="E198" s="204">
        <v>5.6</v>
      </c>
      <c r="F198" s="75"/>
      <c r="G198" s="205">
        <f t="shared" si="9"/>
        <v>0</v>
      </c>
      <c r="H198" s="135" t="str">
        <f t="shared" si="8"/>
        <v>zadajte jednotkovú cenu</v>
      </c>
      <c r="I198" s="150">
        <f t="shared" si="7"/>
        <v>1</v>
      </c>
      <c r="J198" s="184"/>
      <c r="K198" s="184"/>
      <c r="L198" s="184"/>
      <c r="M198" s="184"/>
      <c r="N198" s="184"/>
      <c r="O198" s="184"/>
      <c r="P198" s="184"/>
      <c r="Q198" s="184"/>
      <c r="R198" s="184"/>
      <c r="S198" s="184"/>
      <c r="AF198" s="198" t="s">
        <v>88</v>
      </c>
      <c r="AH198" s="198" t="s">
        <v>87</v>
      </c>
      <c r="AI198" s="198" t="s">
        <v>72</v>
      </c>
      <c r="AM198" s="189" t="s">
        <v>89</v>
      </c>
      <c r="AS198" s="199" t="e">
        <f>IF(#REF!="základná",G198,0)</f>
        <v>#REF!</v>
      </c>
      <c r="AT198" s="199" t="e">
        <f>IF(#REF!="znížená",G198,0)</f>
        <v>#REF!</v>
      </c>
      <c r="AU198" s="199" t="e">
        <f>IF(#REF!="zákl. prenesená",G198,0)</f>
        <v>#REF!</v>
      </c>
      <c r="AV198" s="199" t="e">
        <f>IF(#REF!="zníž. prenesená",G198,0)</f>
        <v>#REF!</v>
      </c>
      <c r="AW198" s="199" t="e">
        <f>IF(#REF!="nulová",G198,0)</f>
        <v>#REF!</v>
      </c>
      <c r="AX198" s="189" t="s">
        <v>90</v>
      </c>
      <c r="AY198" s="199">
        <f>ROUND(F198*E198,2)</f>
        <v>0</v>
      </c>
      <c r="AZ198" s="189" t="s">
        <v>88</v>
      </c>
      <c r="BA198" s="198" t="s">
        <v>448</v>
      </c>
    </row>
    <row r="199" spans="1:53" s="188" customFormat="1" ht="24">
      <c r="A199" s="200">
        <v>191</v>
      </c>
      <c r="B199" s="206" t="s">
        <v>138</v>
      </c>
      <c r="C199" s="207" t="s">
        <v>449</v>
      </c>
      <c r="D199" s="208" t="s">
        <v>113</v>
      </c>
      <c r="E199" s="209">
        <v>5.6</v>
      </c>
      <c r="F199" s="76"/>
      <c r="G199" s="210">
        <f t="shared" si="9"/>
        <v>0</v>
      </c>
      <c r="H199" s="135" t="str">
        <f t="shared" si="8"/>
        <v>zadajte jednotkovú cenu</v>
      </c>
      <c r="I199" s="150">
        <f t="shared" si="7"/>
        <v>1</v>
      </c>
      <c r="J199" s="184"/>
      <c r="K199" s="184"/>
      <c r="L199" s="184"/>
      <c r="M199" s="184"/>
      <c r="N199" s="184"/>
      <c r="O199" s="184"/>
      <c r="P199" s="184"/>
      <c r="Q199" s="184"/>
      <c r="R199" s="184"/>
      <c r="S199" s="184"/>
      <c r="AF199" s="198" t="s">
        <v>92</v>
      </c>
      <c r="AH199" s="198" t="s">
        <v>138</v>
      </c>
      <c r="AI199" s="198" t="s">
        <v>72</v>
      </c>
      <c r="AM199" s="189" t="s">
        <v>89</v>
      </c>
      <c r="AS199" s="199" t="e">
        <f>IF(#REF!="základná",G199,0)</f>
        <v>#REF!</v>
      </c>
      <c r="AT199" s="199" t="e">
        <f>IF(#REF!="znížená",G199,0)</f>
        <v>#REF!</v>
      </c>
      <c r="AU199" s="199" t="e">
        <f>IF(#REF!="zákl. prenesená",G199,0)</f>
        <v>#REF!</v>
      </c>
      <c r="AV199" s="199" t="e">
        <f>IF(#REF!="zníž. prenesená",G199,0)</f>
        <v>#REF!</v>
      </c>
      <c r="AW199" s="199" t="e">
        <f>IF(#REF!="nulová",G199,0)</f>
        <v>#REF!</v>
      </c>
      <c r="AX199" s="189" t="s">
        <v>90</v>
      </c>
      <c r="AY199" s="199">
        <f>ROUND(F199*E199,2)</f>
        <v>0</v>
      </c>
      <c r="AZ199" s="189" t="s">
        <v>88</v>
      </c>
      <c r="BA199" s="198" t="s">
        <v>450</v>
      </c>
    </row>
    <row r="200" spans="1:53" s="188" customFormat="1" ht="12.75">
      <c r="A200" s="200">
        <v>192</v>
      </c>
      <c r="B200" s="201" t="s">
        <v>87</v>
      </c>
      <c r="C200" s="202" t="s">
        <v>451</v>
      </c>
      <c r="D200" s="203" t="s">
        <v>113</v>
      </c>
      <c r="E200" s="204">
        <v>932.85</v>
      </c>
      <c r="F200" s="75"/>
      <c r="G200" s="205">
        <f t="shared" si="9"/>
        <v>0</v>
      </c>
      <c r="H200" s="135" t="str">
        <f t="shared" si="8"/>
        <v>zadajte jednotkovú cenu</v>
      </c>
      <c r="I200" s="150">
        <f t="shared" ref="I200:I263" si="10">IF(H200="", "", 1)</f>
        <v>1</v>
      </c>
      <c r="J200" s="184"/>
      <c r="K200" s="184"/>
      <c r="L200" s="184"/>
      <c r="M200" s="184"/>
      <c r="N200" s="184"/>
      <c r="O200" s="184"/>
      <c r="P200" s="184"/>
      <c r="Q200" s="184"/>
      <c r="R200" s="184"/>
      <c r="S200" s="184"/>
      <c r="AF200" s="198" t="s">
        <v>88</v>
      </c>
      <c r="AH200" s="198" t="s">
        <v>87</v>
      </c>
      <c r="AI200" s="198" t="s">
        <v>72</v>
      </c>
      <c r="AM200" s="189" t="s">
        <v>89</v>
      </c>
      <c r="AS200" s="199" t="e">
        <f>IF(#REF!="základná",G200,0)</f>
        <v>#REF!</v>
      </c>
      <c r="AT200" s="199" t="e">
        <f>IF(#REF!="znížená",G200,0)</f>
        <v>#REF!</v>
      </c>
      <c r="AU200" s="199" t="e">
        <f>IF(#REF!="zákl. prenesená",G200,0)</f>
        <v>#REF!</v>
      </c>
      <c r="AV200" s="199" t="e">
        <f>IF(#REF!="zníž. prenesená",G200,0)</f>
        <v>#REF!</v>
      </c>
      <c r="AW200" s="199" t="e">
        <f>IF(#REF!="nulová",G200,0)</f>
        <v>#REF!</v>
      </c>
      <c r="AX200" s="189" t="s">
        <v>90</v>
      </c>
      <c r="AY200" s="199">
        <f>ROUND(F200*E200,2)</f>
        <v>0</v>
      </c>
      <c r="AZ200" s="189" t="s">
        <v>88</v>
      </c>
      <c r="BA200" s="198" t="s">
        <v>452</v>
      </c>
    </row>
    <row r="201" spans="1:53" s="188" customFormat="1" ht="24">
      <c r="A201" s="200">
        <v>193</v>
      </c>
      <c r="B201" s="206" t="s">
        <v>138</v>
      </c>
      <c r="C201" s="207" t="s">
        <v>453</v>
      </c>
      <c r="D201" s="208" t="s">
        <v>113</v>
      </c>
      <c r="E201" s="209">
        <v>932.85</v>
      </c>
      <c r="F201" s="76"/>
      <c r="G201" s="210">
        <f t="shared" si="9"/>
        <v>0</v>
      </c>
      <c r="H201" s="135" t="str">
        <f t="shared" ref="H201:H264" si="11">IF(F201="", "zadajte jednotkovú cenu", IF(F201=0, "jednotková cena nemôže byť nulová!!!", IF(F201&lt;0, "jednotková cena nemôže byť záporná!!!", "")))</f>
        <v>zadajte jednotkovú cenu</v>
      </c>
      <c r="I201" s="150">
        <f t="shared" si="10"/>
        <v>1</v>
      </c>
      <c r="J201" s="184"/>
      <c r="K201" s="184"/>
      <c r="L201" s="184"/>
      <c r="M201" s="184"/>
      <c r="N201" s="184"/>
      <c r="O201" s="184"/>
      <c r="P201" s="184"/>
      <c r="Q201" s="184"/>
      <c r="R201" s="184"/>
      <c r="S201" s="184"/>
      <c r="AF201" s="198" t="s">
        <v>92</v>
      </c>
      <c r="AH201" s="198" t="s">
        <v>138</v>
      </c>
      <c r="AI201" s="198" t="s">
        <v>72</v>
      </c>
      <c r="AM201" s="189" t="s">
        <v>89</v>
      </c>
      <c r="AS201" s="199" t="e">
        <f>IF(#REF!="základná",G201,0)</f>
        <v>#REF!</v>
      </c>
      <c r="AT201" s="199" t="e">
        <f>IF(#REF!="znížená",G201,0)</f>
        <v>#REF!</v>
      </c>
      <c r="AU201" s="199" t="e">
        <f>IF(#REF!="zákl. prenesená",G201,0)</f>
        <v>#REF!</v>
      </c>
      <c r="AV201" s="199" t="e">
        <f>IF(#REF!="zníž. prenesená",G201,0)</f>
        <v>#REF!</v>
      </c>
      <c r="AW201" s="199" t="e">
        <f>IF(#REF!="nulová",G201,0)</f>
        <v>#REF!</v>
      </c>
      <c r="AX201" s="189" t="s">
        <v>90</v>
      </c>
      <c r="AY201" s="199">
        <f>ROUND(F201*E201,2)</f>
        <v>0</v>
      </c>
      <c r="AZ201" s="189" t="s">
        <v>88</v>
      </c>
      <c r="BA201" s="198" t="s">
        <v>454</v>
      </c>
    </row>
    <row r="202" spans="1:53" s="188" customFormat="1" ht="12.75">
      <c r="A202" s="200">
        <v>194</v>
      </c>
      <c r="B202" s="201" t="s">
        <v>87</v>
      </c>
      <c r="C202" s="202" t="s">
        <v>257</v>
      </c>
      <c r="D202" s="203" t="s">
        <v>142</v>
      </c>
      <c r="E202" s="204">
        <v>19</v>
      </c>
      <c r="F202" s="75"/>
      <c r="G202" s="205">
        <f t="shared" si="9"/>
        <v>0</v>
      </c>
      <c r="H202" s="135" t="str">
        <f t="shared" si="11"/>
        <v>zadajte jednotkovú cenu</v>
      </c>
      <c r="I202" s="150">
        <f t="shared" si="10"/>
        <v>1</v>
      </c>
      <c r="J202" s="184"/>
      <c r="K202" s="184"/>
      <c r="L202" s="184"/>
      <c r="M202" s="184"/>
      <c r="N202" s="184"/>
      <c r="O202" s="184"/>
      <c r="P202" s="184"/>
      <c r="Q202" s="184"/>
      <c r="R202" s="184"/>
      <c r="S202" s="184"/>
      <c r="AF202" s="198" t="s">
        <v>88</v>
      </c>
      <c r="AH202" s="198" t="s">
        <v>87</v>
      </c>
      <c r="AI202" s="198" t="s">
        <v>72</v>
      </c>
      <c r="AM202" s="189" t="s">
        <v>89</v>
      </c>
      <c r="AS202" s="199" t="e">
        <f>IF(#REF!="základná",G202,0)</f>
        <v>#REF!</v>
      </c>
      <c r="AT202" s="199" t="e">
        <f>IF(#REF!="znížená",G202,0)</f>
        <v>#REF!</v>
      </c>
      <c r="AU202" s="199" t="e">
        <f>IF(#REF!="zákl. prenesená",G202,0)</f>
        <v>#REF!</v>
      </c>
      <c r="AV202" s="199" t="e">
        <f>IF(#REF!="zníž. prenesená",G202,0)</f>
        <v>#REF!</v>
      </c>
      <c r="AW202" s="199" t="e">
        <f>IF(#REF!="nulová",G202,0)</f>
        <v>#REF!</v>
      </c>
      <c r="AX202" s="189" t="s">
        <v>90</v>
      </c>
      <c r="AY202" s="199">
        <f>ROUND(F202*E202,2)</f>
        <v>0</v>
      </c>
      <c r="AZ202" s="189" t="s">
        <v>88</v>
      </c>
      <c r="BA202" s="198" t="s">
        <v>455</v>
      </c>
    </row>
    <row r="203" spans="1:53" s="188" customFormat="1" ht="12.75">
      <c r="A203" s="200">
        <v>195</v>
      </c>
      <c r="B203" s="206" t="s">
        <v>138</v>
      </c>
      <c r="C203" s="207" t="s">
        <v>259</v>
      </c>
      <c r="D203" s="208" t="s">
        <v>142</v>
      </c>
      <c r="E203" s="209">
        <v>19</v>
      </c>
      <c r="F203" s="76"/>
      <c r="G203" s="210">
        <f t="shared" si="9"/>
        <v>0</v>
      </c>
      <c r="H203" s="135" t="str">
        <f t="shared" si="11"/>
        <v>zadajte jednotkovú cenu</v>
      </c>
      <c r="I203" s="150">
        <f t="shared" si="10"/>
        <v>1</v>
      </c>
      <c r="J203" s="184"/>
      <c r="K203" s="184"/>
      <c r="L203" s="184"/>
      <c r="M203" s="184"/>
      <c r="N203" s="184"/>
      <c r="O203" s="184"/>
      <c r="P203" s="184"/>
      <c r="Q203" s="184"/>
      <c r="R203" s="184"/>
      <c r="S203" s="184"/>
      <c r="AF203" s="198" t="s">
        <v>92</v>
      </c>
      <c r="AH203" s="198" t="s">
        <v>138</v>
      </c>
      <c r="AI203" s="198" t="s">
        <v>72</v>
      </c>
      <c r="AM203" s="189" t="s">
        <v>89</v>
      </c>
      <c r="AS203" s="199" t="e">
        <f>IF(#REF!="základná",G203,0)</f>
        <v>#REF!</v>
      </c>
      <c r="AT203" s="199" t="e">
        <f>IF(#REF!="znížená",G203,0)</f>
        <v>#REF!</v>
      </c>
      <c r="AU203" s="199" t="e">
        <f>IF(#REF!="zákl. prenesená",G203,0)</f>
        <v>#REF!</v>
      </c>
      <c r="AV203" s="199" t="e">
        <f>IF(#REF!="zníž. prenesená",G203,0)</f>
        <v>#REF!</v>
      </c>
      <c r="AW203" s="199" t="e">
        <f>IF(#REF!="nulová",G203,0)</f>
        <v>#REF!</v>
      </c>
      <c r="AX203" s="189" t="s">
        <v>90</v>
      </c>
      <c r="AY203" s="199">
        <f>ROUND(F203*E203,2)</f>
        <v>0</v>
      </c>
      <c r="AZ203" s="189" t="s">
        <v>88</v>
      </c>
      <c r="BA203" s="198" t="s">
        <v>456</v>
      </c>
    </row>
    <row r="204" spans="1:53" s="188" customFormat="1" ht="12.75">
      <c r="A204" s="200">
        <v>196</v>
      </c>
      <c r="B204" s="201" t="s">
        <v>87</v>
      </c>
      <c r="C204" s="202" t="s">
        <v>245</v>
      </c>
      <c r="D204" s="203" t="s">
        <v>113</v>
      </c>
      <c r="E204" s="204">
        <v>937.35</v>
      </c>
      <c r="F204" s="75"/>
      <c r="G204" s="205">
        <f t="shared" si="9"/>
        <v>0</v>
      </c>
      <c r="H204" s="135" t="str">
        <f t="shared" si="11"/>
        <v>zadajte jednotkovú cenu</v>
      </c>
      <c r="I204" s="150">
        <f t="shared" si="10"/>
        <v>1</v>
      </c>
      <c r="J204" s="184"/>
      <c r="K204" s="184"/>
      <c r="L204" s="184"/>
      <c r="M204" s="184"/>
      <c r="N204" s="184"/>
      <c r="O204" s="184"/>
      <c r="P204" s="184"/>
      <c r="Q204" s="184"/>
      <c r="R204" s="184"/>
      <c r="S204" s="184"/>
      <c r="AF204" s="198" t="s">
        <v>88</v>
      </c>
      <c r="AH204" s="198" t="s">
        <v>87</v>
      </c>
      <c r="AI204" s="198" t="s">
        <v>72</v>
      </c>
      <c r="AM204" s="189" t="s">
        <v>89</v>
      </c>
      <c r="AS204" s="199" t="e">
        <f>IF(#REF!="základná",G204,0)</f>
        <v>#REF!</v>
      </c>
      <c r="AT204" s="199" t="e">
        <f>IF(#REF!="znížená",G204,0)</f>
        <v>#REF!</v>
      </c>
      <c r="AU204" s="199" t="e">
        <f>IF(#REF!="zákl. prenesená",G204,0)</f>
        <v>#REF!</v>
      </c>
      <c r="AV204" s="199" t="e">
        <f>IF(#REF!="zníž. prenesená",G204,0)</f>
        <v>#REF!</v>
      </c>
      <c r="AW204" s="199" t="e">
        <f>IF(#REF!="nulová",G204,0)</f>
        <v>#REF!</v>
      </c>
      <c r="AX204" s="189" t="s">
        <v>90</v>
      </c>
      <c r="AY204" s="199">
        <f>ROUND(F204*E204,2)</f>
        <v>0</v>
      </c>
      <c r="AZ204" s="189" t="s">
        <v>88</v>
      </c>
      <c r="BA204" s="198" t="s">
        <v>457</v>
      </c>
    </row>
    <row r="205" spans="1:53" s="188" customFormat="1" ht="12.75">
      <c r="A205" s="200">
        <v>197</v>
      </c>
      <c r="B205" s="206" t="s">
        <v>138</v>
      </c>
      <c r="C205" s="207" t="s">
        <v>247</v>
      </c>
      <c r="D205" s="208" t="s">
        <v>113</v>
      </c>
      <c r="E205" s="209">
        <v>937.35</v>
      </c>
      <c r="F205" s="76"/>
      <c r="G205" s="210">
        <f t="shared" si="9"/>
        <v>0</v>
      </c>
      <c r="H205" s="135" t="str">
        <f t="shared" si="11"/>
        <v>zadajte jednotkovú cenu</v>
      </c>
      <c r="I205" s="150">
        <f t="shared" si="10"/>
        <v>1</v>
      </c>
      <c r="J205" s="184"/>
      <c r="K205" s="184"/>
      <c r="L205" s="184"/>
      <c r="M205" s="184"/>
      <c r="N205" s="184"/>
      <c r="O205" s="184"/>
      <c r="P205" s="184"/>
      <c r="Q205" s="184"/>
      <c r="R205" s="184"/>
      <c r="S205" s="184"/>
      <c r="AF205" s="198" t="s">
        <v>92</v>
      </c>
      <c r="AH205" s="198" t="s">
        <v>138</v>
      </c>
      <c r="AI205" s="198" t="s">
        <v>72</v>
      </c>
      <c r="AM205" s="189" t="s">
        <v>89</v>
      </c>
      <c r="AS205" s="199" t="e">
        <f>IF(#REF!="základná",G205,0)</f>
        <v>#REF!</v>
      </c>
      <c r="AT205" s="199" t="e">
        <f>IF(#REF!="znížená",G205,0)</f>
        <v>#REF!</v>
      </c>
      <c r="AU205" s="199" t="e">
        <f>IF(#REF!="zákl. prenesená",G205,0)</f>
        <v>#REF!</v>
      </c>
      <c r="AV205" s="199" t="e">
        <f>IF(#REF!="zníž. prenesená",G205,0)</f>
        <v>#REF!</v>
      </c>
      <c r="AW205" s="199" t="e">
        <f>IF(#REF!="nulová",G205,0)</f>
        <v>#REF!</v>
      </c>
      <c r="AX205" s="189" t="s">
        <v>90</v>
      </c>
      <c r="AY205" s="199">
        <f>ROUND(F205*E205,2)</f>
        <v>0</v>
      </c>
      <c r="AZ205" s="189" t="s">
        <v>88</v>
      </c>
      <c r="BA205" s="198" t="s">
        <v>458</v>
      </c>
    </row>
    <row r="206" spans="1:53" s="188" customFormat="1" ht="12.75">
      <c r="A206" s="200">
        <v>198</v>
      </c>
      <c r="B206" s="201" t="s">
        <v>87</v>
      </c>
      <c r="C206" s="202" t="s">
        <v>459</v>
      </c>
      <c r="D206" s="203" t="s">
        <v>142</v>
      </c>
      <c r="E206" s="204">
        <v>2</v>
      </c>
      <c r="F206" s="75"/>
      <c r="G206" s="205">
        <f t="shared" si="9"/>
        <v>0</v>
      </c>
      <c r="H206" s="135" t="str">
        <f t="shared" si="11"/>
        <v>zadajte jednotkovú cenu</v>
      </c>
      <c r="I206" s="150">
        <f t="shared" si="10"/>
        <v>1</v>
      </c>
      <c r="J206" s="184"/>
      <c r="K206" s="184"/>
      <c r="L206" s="184"/>
      <c r="M206" s="184"/>
      <c r="N206" s="184"/>
      <c r="O206" s="184"/>
      <c r="P206" s="184"/>
      <c r="Q206" s="184"/>
      <c r="R206" s="184"/>
      <c r="S206" s="184"/>
      <c r="AF206" s="198" t="s">
        <v>88</v>
      </c>
      <c r="AH206" s="198" t="s">
        <v>87</v>
      </c>
      <c r="AI206" s="198" t="s">
        <v>72</v>
      </c>
      <c r="AM206" s="189" t="s">
        <v>89</v>
      </c>
      <c r="AS206" s="199" t="e">
        <f>IF(#REF!="základná",G206,0)</f>
        <v>#REF!</v>
      </c>
      <c r="AT206" s="199" t="e">
        <f>IF(#REF!="znížená",G206,0)</f>
        <v>#REF!</v>
      </c>
      <c r="AU206" s="199" t="e">
        <f>IF(#REF!="zákl. prenesená",G206,0)</f>
        <v>#REF!</v>
      </c>
      <c r="AV206" s="199" t="e">
        <f>IF(#REF!="zníž. prenesená",G206,0)</f>
        <v>#REF!</v>
      </c>
      <c r="AW206" s="199" t="e">
        <f>IF(#REF!="nulová",G206,0)</f>
        <v>#REF!</v>
      </c>
      <c r="AX206" s="189" t="s">
        <v>90</v>
      </c>
      <c r="AY206" s="199">
        <f>ROUND(F206*E206,2)</f>
        <v>0</v>
      </c>
      <c r="AZ206" s="189" t="s">
        <v>88</v>
      </c>
      <c r="BA206" s="198" t="s">
        <v>460</v>
      </c>
    </row>
    <row r="207" spans="1:53" s="188" customFormat="1" ht="12.75">
      <c r="A207" s="200">
        <v>199</v>
      </c>
      <c r="B207" s="201" t="s">
        <v>87</v>
      </c>
      <c r="C207" s="202" t="s">
        <v>461</v>
      </c>
      <c r="D207" s="203" t="s">
        <v>142</v>
      </c>
      <c r="E207" s="204">
        <v>1</v>
      </c>
      <c r="F207" s="75"/>
      <c r="G207" s="205">
        <f t="shared" si="9"/>
        <v>0</v>
      </c>
      <c r="H207" s="135" t="str">
        <f t="shared" si="11"/>
        <v>zadajte jednotkovú cenu</v>
      </c>
      <c r="I207" s="150">
        <f t="shared" si="10"/>
        <v>1</v>
      </c>
      <c r="J207" s="184"/>
      <c r="K207" s="184"/>
      <c r="L207" s="184"/>
      <c r="M207" s="184"/>
      <c r="N207" s="184"/>
      <c r="O207" s="184"/>
      <c r="P207" s="184"/>
      <c r="Q207" s="184"/>
      <c r="R207" s="184"/>
      <c r="S207" s="184"/>
      <c r="AF207" s="198" t="s">
        <v>88</v>
      </c>
      <c r="AH207" s="198" t="s">
        <v>87</v>
      </c>
      <c r="AI207" s="198" t="s">
        <v>72</v>
      </c>
      <c r="AM207" s="189" t="s">
        <v>89</v>
      </c>
      <c r="AS207" s="199" t="e">
        <f>IF(#REF!="základná",G207,0)</f>
        <v>#REF!</v>
      </c>
      <c r="AT207" s="199" t="e">
        <f>IF(#REF!="znížená",G207,0)</f>
        <v>#REF!</v>
      </c>
      <c r="AU207" s="199" t="e">
        <f>IF(#REF!="zákl. prenesená",G207,0)</f>
        <v>#REF!</v>
      </c>
      <c r="AV207" s="199" t="e">
        <f>IF(#REF!="zníž. prenesená",G207,0)</f>
        <v>#REF!</v>
      </c>
      <c r="AW207" s="199" t="e">
        <f>IF(#REF!="nulová",G207,0)</f>
        <v>#REF!</v>
      </c>
      <c r="AX207" s="189" t="s">
        <v>90</v>
      </c>
      <c r="AY207" s="199">
        <f>ROUND(F207*E207,2)</f>
        <v>0</v>
      </c>
      <c r="AZ207" s="189" t="s">
        <v>88</v>
      </c>
      <c r="BA207" s="198" t="s">
        <v>462</v>
      </c>
    </row>
    <row r="208" spans="1:53" s="188" customFormat="1" ht="12.75">
      <c r="A208" s="200">
        <v>200</v>
      </c>
      <c r="B208" s="201" t="s">
        <v>87</v>
      </c>
      <c r="C208" s="202" t="s">
        <v>463</v>
      </c>
      <c r="D208" s="203" t="s">
        <v>142</v>
      </c>
      <c r="E208" s="204">
        <v>2</v>
      </c>
      <c r="F208" s="75"/>
      <c r="G208" s="205">
        <f t="shared" si="9"/>
        <v>0</v>
      </c>
      <c r="H208" s="135" t="str">
        <f t="shared" si="11"/>
        <v>zadajte jednotkovú cenu</v>
      </c>
      <c r="I208" s="150">
        <f t="shared" si="10"/>
        <v>1</v>
      </c>
      <c r="J208" s="184"/>
      <c r="K208" s="184"/>
      <c r="L208" s="184"/>
      <c r="M208" s="184"/>
      <c r="N208" s="184"/>
      <c r="O208" s="184"/>
      <c r="P208" s="184"/>
      <c r="Q208" s="184"/>
      <c r="R208" s="184"/>
      <c r="S208" s="184"/>
      <c r="AF208" s="198" t="s">
        <v>88</v>
      </c>
      <c r="AH208" s="198" t="s">
        <v>87</v>
      </c>
      <c r="AI208" s="198" t="s">
        <v>72</v>
      </c>
      <c r="AM208" s="189" t="s">
        <v>89</v>
      </c>
      <c r="AS208" s="199" t="e">
        <f>IF(#REF!="základná",G208,0)</f>
        <v>#REF!</v>
      </c>
      <c r="AT208" s="199" t="e">
        <f>IF(#REF!="znížená",G208,0)</f>
        <v>#REF!</v>
      </c>
      <c r="AU208" s="199" t="e">
        <f>IF(#REF!="zákl. prenesená",G208,0)</f>
        <v>#REF!</v>
      </c>
      <c r="AV208" s="199" t="e">
        <f>IF(#REF!="zníž. prenesená",G208,0)</f>
        <v>#REF!</v>
      </c>
      <c r="AW208" s="199" t="e">
        <f>IF(#REF!="nulová",G208,0)</f>
        <v>#REF!</v>
      </c>
      <c r="AX208" s="189" t="s">
        <v>90</v>
      </c>
      <c r="AY208" s="199">
        <f>ROUND(F208*E208,2)</f>
        <v>0</v>
      </c>
      <c r="AZ208" s="189" t="s">
        <v>88</v>
      </c>
      <c r="BA208" s="198" t="s">
        <v>464</v>
      </c>
    </row>
    <row r="209" spans="1:53" s="188" customFormat="1" ht="12.75">
      <c r="A209" s="200">
        <v>201</v>
      </c>
      <c r="B209" s="201" t="s">
        <v>87</v>
      </c>
      <c r="C209" s="202" t="s">
        <v>465</v>
      </c>
      <c r="D209" s="203" t="s">
        <v>142</v>
      </c>
      <c r="E209" s="204">
        <v>1</v>
      </c>
      <c r="F209" s="75"/>
      <c r="G209" s="205">
        <f t="shared" si="9"/>
        <v>0</v>
      </c>
      <c r="H209" s="135" t="str">
        <f t="shared" si="11"/>
        <v>zadajte jednotkovú cenu</v>
      </c>
      <c r="I209" s="150">
        <f t="shared" si="10"/>
        <v>1</v>
      </c>
      <c r="J209" s="184"/>
      <c r="K209" s="184"/>
      <c r="L209" s="184"/>
      <c r="M209" s="184"/>
      <c r="N209" s="184"/>
      <c r="O209" s="184"/>
      <c r="P209" s="184"/>
      <c r="Q209" s="184"/>
      <c r="R209" s="184"/>
      <c r="S209" s="184"/>
      <c r="AF209" s="198" t="s">
        <v>88</v>
      </c>
      <c r="AH209" s="198" t="s">
        <v>87</v>
      </c>
      <c r="AI209" s="198" t="s">
        <v>72</v>
      </c>
      <c r="AM209" s="189" t="s">
        <v>89</v>
      </c>
      <c r="AS209" s="199" t="e">
        <f>IF(#REF!="základná",G209,0)</f>
        <v>#REF!</v>
      </c>
      <c r="AT209" s="199" t="e">
        <f>IF(#REF!="znížená",G209,0)</f>
        <v>#REF!</v>
      </c>
      <c r="AU209" s="199" t="e">
        <f>IF(#REF!="zákl. prenesená",G209,0)</f>
        <v>#REF!</v>
      </c>
      <c r="AV209" s="199" t="e">
        <f>IF(#REF!="zníž. prenesená",G209,0)</f>
        <v>#REF!</v>
      </c>
      <c r="AW209" s="199" t="e">
        <f>IF(#REF!="nulová",G209,0)</f>
        <v>#REF!</v>
      </c>
      <c r="AX209" s="189" t="s">
        <v>90</v>
      </c>
      <c r="AY209" s="199">
        <f>ROUND(F209*E209,2)</f>
        <v>0</v>
      </c>
      <c r="AZ209" s="189" t="s">
        <v>88</v>
      </c>
      <c r="BA209" s="198" t="s">
        <v>466</v>
      </c>
    </row>
    <row r="210" spans="1:53" s="188" customFormat="1" ht="12.75">
      <c r="A210" s="200">
        <v>202</v>
      </c>
      <c r="B210" s="201" t="s">
        <v>87</v>
      </c>
      <c r="C210" s="202" t="s">
        <v>467</v>
      </c>
      <c r="D210" s="203" t="s">
        <v>142</v>
      </c>
      <c r="E210" s="204">
        <v>2</v>
      </c>
      <c r="F210" s="75"/>
      <c r="G210" s="205">
        <f t="shared" si="9"/>
        <v>0</v>
      </c>
      <c r="H210" s="135" t="str">
        <f t="shared" si="11"/>
        <v>zadajte jednotkovú cenu</v>
      </c>
      <c r="I210" s="150">
        <f t="shared" si="10"/>
        <v>1</v>
      </c>
      <c r="J210" s="184"/>
      <c r="K210" s="184"/>
      <c r="L210" s="184"/>
      <c r="M210" s="184"/>
      <c r="N210" s="184"/>
      <c r="O210" s="184"/>
      <c r="P210" s="184"/>
      <c r="Q210" s="184"/>
      <c r="R210" s="184"/>
      <c r="S210" s="184"/>
      <c r="AF210" s="198" t="s">
        <v>88</v>
      </c>
      <c r="AH210" s="198" t="s">
        <v>87</v>
      </c>
      <c r="AI210" s="198" t="s">
        <v>72</v>
      </c>
      <c r="AM210" s="189" t="s">
        <v>89</v>
      </c>
      <c r="AS210" s="199" t="e">
        <f>IF(#REF!="základná",G210,0)</f>
        <v>#REF!</v>
      </c>
      <c r="AT210" s="199" t="e">
        <f>IF(#REF!="znížená",G210,0)</f>
        <v>#REF!</v>
      </c>
      <c r="AU210" s="199" t="e">
        <f>IF(#REF!="zákl. prenesená",G210,0)</f>
        <v>#REF!</v>
      </c>
      <c r="AV210" s="199" t="e">
        <f>IF(#REF!="zníž. prenesená",G210,0)</f>
        <v>#REF!</v>
      </c>
      <c r="AW210" s="199" t="e">
        <f>IF(#REF!="nulová",G210,0)</f>
        <v>#REF!</v>
      </c>
      <c r="AX210" s="189" t="s">
        <v>90</v>
      </c>
      <c r="AY210" s="199">
        <f>ROUND(F210*E210,2)</f>
        <v>0</v>
      </c>
      <c r="AZ210" s="189" t="s">
        <v>88</v>
      </c>
      <c r="BA210" s="198" t="s">
        <v>468</v>
      </c>
    </row>
    <row r="211" spans="1:53" s="188" customFormat="1" ht="24">
      <c r="A211" s="200">
        <v>203</v>
      </c>
      <c r="B211" s="201" t="s">
        <v>87</v>
      </c>
      <c r="C211" s="202" t="s">
        <v>469</v>
      </c>
      <c r="D211" s="203" t="s">
        <v>94</v>
      </c>
      <c r="E211" s="204">
        <v>4.9400000000000004</v>
      </c>
      <c r="F211" s="75"/>
      <c r="G211" s="205">
        <f t="shared" si="9"/>
        <v>0</v>
      </c>
      <c r="H211" s="135" t="str">
        <f t="shared" si="11"/>
        <v>zadajte jednotkovú cenu</v>
      </c>
      <c r="I211" s="150">
        <f t="shared" si="10"/>
        <v>1</v>
      </c>
      <c r="J211" s="184"/>
      <c r="K211" s="184"/>
      <c r="L211" s="184"/>
      <c r="M211" s="184"/>
      <c r="N211" s="184"/>
      <c r="O211" s="184"/>
      <c r="P211" s="184"/>
      <c r="Q211" s="184"/>
      <c r="R211" s="184"/>
      <c r="S211" s="184"/>
      <c r="AF211" s="198" t="s">
        <v>88</v>
      </c>
      <c r="AH211" s="198" t="s">
        <v>87</v>
      </c>
      <c r="AI211" s="198" t="s">
        <v>72</v>
      </c>
      <c r="AM211" s="189" t="s">
        <v>89</v>
      </c>
      <c r="AS211" s="199" t="e">
        <f>IF(#REF!="základná",G211,0)</f>
        <v>#REF!</v>
      </c>
      <c r="AT211" s="199" t="e">
        <f>IF(#REF!="znížená",G211,0)</f>
        <v>#REF!</v>
      </c>
      <c r="AU211" s="199" t="e">
        <f>IF(#REF!="zákl. prenesená",G211,0)</f>
        <v>#REF!</v>
      </c>
      <c r="AV211" s="199" t="e">
        <f>IF(#REF!="zníž. prenesená",G211,0)</f>
        <v>#REF!</v>
      </c>
      <c r="AW211" s="199" t="e">
        <f>IF(#REF!="nulová",G211,0)</f>
        <v>#REF!</v>
      </c>
      <c r="AX211" s="189" t="s">
        <v>90</v>
      </c>
      <c r="AY211" s="199">
        <f>ROUND(F211*E211,2)</f>
        <v>0</v>
      </c>
      <c r="AZ211" s="189" t="s">
        <v>88</v>
      </c>
      <c r="BA211" s="198" t="s">
        <v>470</v>
      </c>
    </row>
    <row r="212" spans="1:53" s="188" customFormat="1" ht="24">
      <c r="A212" s="200">
        <v>204</v>
      </c>
      <c r="B212" s="201" t="s">
        <v>87</v>
      </c>
      <c r="C212" s="202" t="s">
        <v>471</v>
      </c>
      <c r="D212" s="203" t="s">
        <v>103</v>
      </c>
      <c r="E212" s="204">
        <v>0.28299999999999997</v>
      </c>
      <c r="F212" s="75"/>
      <c r="G212" s="205">
        <f t="shared" si="9"/>
        <v>0</v>
      </c>
      <c r="H212" s="135" t="str">
        <f t="shared" si="11"/>
        <v>zadajte jednotkovú cenu</v>
      </c>
      <c r="I212" s="150">
        <f t="shared" si="10"/>
        <v>1</v>
      </c>
      <c r="J212" s="184"/>
      <c r="K212" s="184"/>
      <c r="L212" s="184"/>
      <c r="M212" s="184"/>
      <c r="N212" s="184"/>
      <c r="O212" s="184"/>
      <c r="P212" s="184"/>
      <c r="Q212" s="184"/>
      <c r="R212" s="184"/>
      <c r="S212" s="184"/>
      <c r="AF212" s="198" t="s">
        <v>88</v>
      </c>
      <c r="AH212" s="198" t="s">
        <v>87</v>
      </c>
      <c r="AI212" s="198" t="s">
        <v>72</v>
      </c>
      <c r="AM212" s="189" t="s">
        <v>89</v>
      </c>
      <c r="AS212" s="199" t="e">
        <f>IF(#REF!="základná",G212,0)</f>
        <v>#REF!</v>
      </c>
      <c r="AT212" s="199" t="e">
        <f>IF(#REF!="znížená",G212,0)</f>
        <v>#REF!</v>
      </c>
      <c r="AU212" s="199" t="e">
        <f>IF(#REF!="zákl. prenesená",G212,0)</f>
        <v>#REF!</v>
      </c>
      <c r="AV212" s="199" t="e">
        <f>IF(#REF!="zníž. prenesená",G212,0)</f>
        <v>#REF!</v>
      </c>
      <c r="AW212" s="199" t="e">
        <f>IF(#REF!="nulová",G212,0)</f>
        <v>#REF!</v>
      </c>
      <c r="AX212" s="189" t="s">
        <v>90</v>
      </c>
      <c r="AY212" s="199">
        <f>ROUND(F212*E212,2)</f>
        <v>0</v>
      </c>
      <c r="AZ212" s="189" t="s">
        <v>88</v>
      </c>
      <c r="BA212" s="198" t="s">
        <v>472</v>
      </c>
    </row>
    <row r="213" spans="1:53" s="188" customFormat="1" ht="48">
      <c r="A213" s="200">
        <v>205</v>
      </c>
      <c r="B213" s="201" t="s">
        <v>87</v>
      </c>
      <c r="C213" s="202" t="s">
        <v>473</v>
      </c>
      <c r="D213" s="203" t="s">
        <v>113</v>
      </c>
      <c r="E213" s="204">
        <v>15</v>
      </c>
      <c r="F213" s="75"/>
      <c r="G213" s="205">
        <f t="shared" si="9"/>
        <v>0</v>
      </c>
      <c r="H213" s="135" t="str">
        <f t="shared" si="11"/>
        <v>zadajte jednotkovú cenu</v>
      </c>
      <c r="I213" s="150">
        <f t="shared" si="10"/>
        <v>1</v>
      </c>
      <c r="J213" s="184"/>
      <c r="K213" s="184"/>
      <c r="L213" s="184"/>
      <c r="M213" s="184"/>
      <c r="N213" s="184"/>
      <c r="O213" s="184"/>
      <c r="P213" s="184"/>
      <c r="Q213" s="184"/>
      <c r="R213" s="184"/>
      <c r="S213" s="184"/>
      <c r="AF213" s="198" t="s">
        <v>88</v>
      </c>
      <c r="AH213" s="198" t="s">
        <v>87</v>
      </c>
      <c r="AI213" s="198" t="s">
        <v>72</v>
      </c>
      <c r="AM213" s="189" t="s">
        <v>89</v>
      </c>
      <c r="AS213" s="199" t="e">
        <f>IF(#REF!="základná",G213,0)</f>
        <v>#REF!</v>
      </c>
      <c r="AT213" s="199" t="e">
        <f>IF(#REF!="znížená",G213,0)</f>
        <v>#REF!</v>
      </c>
      <c r="AU213" s="199" t="e">
        <f>IF(#REF!="zákl. prenesená",G213,0)</f>
        <v>#REF!</v>
      </c>
      <c r="AV213" s="199" t="e">
        <f>IF(#REF!="zníž. prenesená",G213,0)</f>
        <v>#REF!</v>
      </c>
      <c r="AW213" s="199" t="e">
        <f>IF(#REF!="nulová",G213,0)</f>
        <v>#REF!</v>
      </c>
      <c r="AX213" s="189" t="s">
        <v>90</v>
      </c>
      <c r="AY213" s="199">
        <f>ROUND(F213*E213,2)</f>
        <v>0</v>
      </c>
      <c r="AZ213" s="189" t="s">
        <v>88</v>
      </c>
      <c r="BA213" s="198" t="s">
        <v>474</v>
      </c>
    </row>
    <row r="214" spans="1:53" s="188" customFormat="1" ht="21" customHeight="1">
      <c r="A214" s="211"/>
      <c r="B214" s="212"/>
      <c r="C214" s="213" t="s">
        <v>475</v>
      </c>
      <c r="D214" s="214" t="s">
        <v>1</v>
      </c>
      <c r="E214" s="215"/>
      <c r="F214" s="77"/>
      <c r="G214" s="216"/>
      <c r="H214" s="135"/>
      <c r="I214" s="150"/>
      <c r="J214" s="184"/>
      <c r="K214" s="184"/>
      <c r="L214" s="184"/>
      <c r="M214" s="184"/>
      <c r="N214" s="184"/>
      <c r="O214" s="184"/>
      <c r="P214" s="184"/>
      <c r="Q214" s="184"/>
      <c r="R214" s="184"/>
      <c r="S214" s="184"/>
      <c r="AF214" s="198" t="s">
        <v>88</v>
      </c>
      <c r="AH214" s="198" t="s">
        <v>87</v>
      </c>
      <c r="AI214" s="198" t="s">
        <v>72</v>
      </c>
      <c r="AM214" s="189" t="s">
        <v>89</v>
      </c>
      <c r="AS214" s="199" t="e">
        <f>IF(#REF!="základná",G214,0)</f>
        <v>#REF!</v>
      </c>
      <c r="AT214" s="199" t="e">
        <f>IF(#REF!="znížená",G214,0)</f>
        <v>#REF!</v>
      </c>
      <c r="AU214" s="199" t="e">
        <f>IF(#REF!="zákl. prenesená",G214,0)</f>
        <v>#REF!</v>
      </c>
      <c r="AV214" s="199" t="e">
        <f>IF(#REF!="zníž. prenesená",G214,0)</f>
        <v>#REF!</v>
      </c>
      <c r="AW214" s="199" t="e">
        <f>IF(#REF!="nulová",G214,0)</f>
        <v>#REF!</v>
      </c>
      <c r="AX214" s="189" t="s">
        <v>90</v>
      </c>
      <c r="AY214" s="199">
        <f>ROUND(F214*E214,2)</f>
        <v>0</v>
      </c>
      <c r="AZ214" s="189" t="s">
        <v>88</v>
      </c>
      <c r="BA214" s="198" t="s">
        <v>476</v>
      </c>
    </row>
    <row r="215" spans="1:53" s="188" customFormat="1" ht="12.75">
      <c r="A215" s="200">
        <v>206</v>
      </c>
      <c r="B215" s="201" t="s">
        <v>87</v>
      </c>
      <c r="C215" s="202" t="s">
        <v>477</v>
      </c>
      <c r="D215" s="203" t="s">
        <v>94</v>
      </c>
      <c r="E215" s="204">
        <v>423</v>
      </c>
      <c r="F215" s="75"/>
      <c r="G215" s="205">
        <f t="shared" si="9"/>
        <v>0</v>
      </c>
      <c r="H215" s="135" t="str">
        <f t="shared" si="11"/>
        <v>zadajte jednotkovú cenu</v>
      </c>
      <c r="I215" s="150">
        <f t="shared" si="10"/>
        <v>1</v>
      </c>
      <c r="J215" s="184"/>
      <c r="K215" s="184"/>
      <c r="L215" s="184"/>
      <c r="M215" s="184"/>
      <c r="N215" s="184"/>
      <c r="O215" s="184"/>
      <c r="P215" s="184"/>
      <c r="Q215" s="184"/>
      <c r="R215" s="184"/>
      <c r="S215" s="184"/>
      <c r="AF215" s="198" t="s">
        <v>88</v>
      </c>
      <c r="AH215" s="198" t="s">
        <v>87</v>
      </c>
      <c r="AI215" s="198" t="s">
        <v>72</v>
      </c>
      <c r="AM215" s="189" t="s">
        <v>89</v>
      </c>
      <c r="AS215" s="199" t="e">
        <f>IF(#REF!="základná",G215,0)</f>
        <v>#REF!</v>
      </c>
      <c r="AT215" s="199" t="e">
        <f>IF(#REF!="znížená",G215,0)</f>
        <v>#REF!</v>
      </c>
      <c r="AU215" s="199" t="e">
        <f>IF(#REF!="zákl. prenesená",G215,0)</f>
        <v>#REF!</v>
      </c>
      <c r="AV215" s="199" t="e">
        <f>IF(#REF!="zníž. prenesená",G215,0)</f>
        <v>#REF!</v>
      </c>
      <c r="AW215" s="199" t="e">
        <f>IF(#REF!="nulová",G215,0)</f>
        <v>#REF!</v>
      </c>
      <c r="AX215" s="189" t="s">
        <v>90</v>
      </c>
      <c r="AY215" s="199">
        <f>ROUND(F215*E215,2)</f>
        <v>0</v>
      </c>
      <c r="AZ215" s="189" t="s">
        <v>88</v>
      </c>
      <c r="BA215" s="198" t="s">
        <v>478</v>
      </c>
    </row>
    <row r="216" spans="1:53" s="188" customFormat="1" ht="24">
      <c r="A216" s="200">
        <v>207</v>
      </c>
      <c r="B216" s="201" t="s">
        <v>87</v>
      </c>
      <c r="C216" s="202" t="s">
        <v>479</v>
      </c>
      <c r="D216" s="203" t="s">
        <v>94</v>
      </c>
      <c r="E216" s="204">
        <v>75</v>
      </c>
      <c r="F216" s="75"/>
      <c r="G216" s="205">
        <f t="shared" si="9"/>
        <v>0</v>
      </c>
      <c r="H216" s="135" t="str">
        <f t="shared" si="11"/>
        <v>zadajte jednotkovú cenu</v>
      </c>
      <c r="I216" s="150">
        <f t="shared" si="10"/>
        <v>1</v>
      </c>
      <c r="J216" s="184"/>
      <c r="K216" s="184"/>
      <c r="L216" s="184"/>
      <c r="M216" s="184"/>
      <c r="N216" s="184"/>
      <c r="O216" s="184"/>
      <c r="P216" s="184"/>
      <c r="Q216" s="184"/>
      <c r="R216" s="184"/>
      <c r="S216" s="184"/>
      <c r="AF216" s="198" t="s">
        <v>88</v>
      </c>
      <c r="AH216" s="198" t="s">
        <v>87</v>
      </c>
      <c r="AI216" s="198" t="s">
        <v>72</v>
      </c>
      <c r="AM216" s="189" t="s">
        <v>89</v>
      </c>
      <c r="AS216" s="199" t="e">
        <f>IF(#REF!="základná",G216,0)</f>
        <v>#REF!</v>
      </c>
      <c r="AT216" s="199" t="e">
        <f>IF(#REF!="znížená",G216,0)</f>
        <v>#REF!</v>
      </c>
      <c r="AU216" s="199" t="e">
        <f>IF(#REF!="zákl. prenesená",G216,0)</f>
        <v>#REF!</v>
      </c>
      <c r="AV216" s="199" t="e">
        <f>IF(#REF!="zníž. prenesená",G216,0)</f>
        <v>#REF!</v>
      </c>
      <c r="AW216" s="199" t="e">
        <f>IF(#REF!="nulová",G216,0)</f>
        <v>#REF!</v>
      </c>
      <c r="AX216" s="189" t="s">
        <v>90</v>
      </c>
      <c r="AY216" s="199">
        <f>ROUND(F216*E216,2)</f>
        <v>0</v>
      </c>
      <c r="AZ216" s="189" t="s">
        <v>88</v>
      </c>
      <c r="BA216" s="198" t="s">
        <v>480</v>
      </c>
    </row>
    <row r="217" spans="1:53" s="188" customFormat="1" ht="48">
      <c r="A217" s="200">
        <v>208</v>
      </c>
      <c r="B217" s="201" t="s">
        <v>87</v>
      </c>
      <c r="C217" s="202" t="s">
        <v>481</v>
      </c>
      <c r="D217" s="203" t="s">
        <v>94</v>
      </c>
      <c r="E217" s="204">
        <v>8274.7999999999993</v>
      </c>
      <c r="F217" s="75"/>
      <c r="G217" s="205">
        <f t="shared" si="9"/>
        <v>0</v>
      </c>
      <c r="H217" s="135" t="str">
        <f t="shared" si="11"/>
        <v>zadajte jednotkovú cenu</v>
      </c>
      <c r="I217" s="150">
        <f t="shared" si="10"/>
        <v>1</v>
      </c>
      <c r="J217" s="184"/>
      <c r="K217" s="184"/>
      <c r="L217" s="184"/>
      <c r="M217" s="184"/>
      <c r="N217" s="184"/>
      <c r="O217" s="184"/>
      <c r="P217" s="184"/>
      <c r="Q217" s="184"/>
      <c r="R217" s="184"/>
      <c r="S217" s="184"/>
      <c r="AF217" s="198" t="s">
        <v>88</v>
      </c>
      <c r="AH217" s="198" t="s">
        <v>87</v>
      </c>
      <c r="AI217" s="198" t="s">
        <v>72</v>
      </c>
      <c r="AM217" s="189" t="s">
        <v>89</v>
      </c>
      <c r="AS217" s="199" t="e">
        <f>IF(#REF!="základná",G217,0)</f>
        <v>#REF!</v>
      </c>
      <c r="AT217" s="199" t="e">
        <f>IF(#REF!="znížená",G217,0)</f>
        <v>#REF!</v>
      </c>
      <c r="AU217" s="199" t="e">
        <f>IF(#REF!="zákl. prenesená",G217,0)</f>
        <v>#REF!</v>
      </c>
      <c r="AV217" s="199" t="e">
        <f>IF(#REF!="zníž. prenesená",G217,0)</f>
        <v>#REF!</v>
      </c>
      <c r="AW217" s="199" t="e">
        <f>IF(#REF!="nulová",G217,0)</f>
        <v>#REF!</v>
      </c>
      <c r="AX217" s="189" t="s">
        <v>90</v>
      </c>
      <c r="AY217" s="199">
        <f>ROUND(F217*E217,2)</f>
        <v>0</v>
      </c>
      <c r="AZ217" s="189" t="s">
        <v>88</v>
      </c>
      <c r="BA217" s="198" t="s">
        <v>482</v>
      </c>
    </row>
    <row r="218" spans="1:53" s="188" customFormat="1" ht="48">
      <c r="A218" s="200">
        <v>209</v>
      </c>
      <c r="B218" s="201" t="s">
        <v>87</v>
      </c>
      <c r="C218" s="202" t="s">
        <v>483</v>
      </c>
      <c r="D218" s="203" t="s">
        <v>94</v>
      </c>
      <c r="E218" s="204">
        <v>4964.88</v>
      </c>
      <c r="F218" s="75"/>
      <c r="G218" s="205">
        <f t="shared" si="9"/>
        <v>0</v>
      </c>
      <c r="H218" s="135" t="str">
        <f t="shared" si="11"/>
        <v>zadajte jednotkovú cenu</v>
      </c>
      <c r="I218" s="150">
        <f t="shared" si="10"/>
        <v>1</v>
      </c>
      <c r="J218" s="184"/>
      <c r="K218" s="184"/>
      <c r="L218" s="184"/>
      <c r="M218" s="184"/>
      <c r="N218" s="184"/>
      <c r="O218" s="184"/>
      <c r="P218" s="184"/>
      <c r="Q218" s="184"/>
      <c r="R218" s="184"/>
      <c r="S218" s="184"/>
      <c r="AF218" s="198" t="s">
        <v>88</v>
      </c>
      <c r="AH218" s="198" t="s">
        <v>87</v>
      </c>
      <c r="AI218" s="198" t="s">
        <v>72</v>
      </c>
      <c r="AM218" s="189" t="s">
        <v>89</v>
      </c>
      <c r="AS218" s="199" t="e">
        <f>IF(#REF!="základná",G218,0)</f>
        <v>#REF!</v>
      </c>
      <c r="AT218" s="199" t="e">
        <f>IF(#REF!="znížená",G218,0)</f>
        <v>#REF!</v>
      </c>
      <c r="AU218" s="199" t="e">
        <f>IF(#REF!="zákl. prenesená",G218,0)</f>
        <v>#REF!</v>
      </c>
      <c r="AV218" s="199" t="e">
        <f>IF(#REF!="zníž. prenesená",G218,0)</f>
        <v>#REF!</v>
      </c>
      <c r="AW218" s="199" t="e">
        <f>IF(#REF!="nulová",G218,0)</f>
        <v>#REF!</v>
      </c>
      <c r="AX218" s="189" t="s">
        <v>90</v>
      </c>
      <c r="AY218" s="199">
        <f>ROUND(F218*E218,2)</f>
        <v>0</v>
      </c>
      <c r="AZ218" s="189" t="s">
        <v>88</v>
      </c>
      <c r="BA218" s="198" t="s">
        <v>484</v>
      </c>
    </row>
    <row r="219" spans="1:53" s="188" customFormat="1" ht="48">
      <c r="A219" s="200">
        <v>210</v>
      </c>
      <c r="B219" s="201" t="s">
        <v>87</v>
      </c>
      <c r="C219" s="202" t="s">
        <v>485</v>
      </c>
      <c r="D219" s="203" t="s">
        <v>94</v>
      </c>
      <c r="E219" s="204">
        <v>3420</v>
      </c>
      <c r="F219" s="75"/>
      <c r="G219" s="205">
        <f t="shared" si="9"/>
        <v>0</v>
      </c>
      <c r="H219" s="135" t="str">
        <f t="shared" si="11"/>
        <v>zadajte jednotkovú cenu</v>
      </c>
      <c r="I219" s="150">
        <f t="shared" si="10"/>
        <v>1</v>
      </c>
      <c r="J219" s="184"/>
      <c r="K219" s="184"/>
      <c r="L219" s="184"/>
      <c r="M219" s="184"/>
      <c r="N219" s="184"/>
      <c r="O219" s="184"/>
      <c r="P219" s="184"/>
      <c r="Q219" s="184"/>
      <c r="R219" s="184"/>
      <c r="S219" s="184"/>
      <c r="AF219" s="198" t="s">
        <v>88</v>
      </c>
      <c r="AH219" s="198" t="s">
        <v>87</v>
      </c>
      <c r="AI219" s="198" t="s">
        <v>72</v>
      </c>
      <c r="AM219" s="189" t="s">
        <v>89</v>
      </c>
      <c r="AS219" s="199" t="e">
        <f>IF(#REF!="základná",G219,0)</f>
        <v>#REF!</v>
      </c>
      <c r="AT219" s="199" t="e">
        <f>IF(#REF!="znížená",G219,0)</f>
        <v>#REF!</v>
      </c>
      <c r="AU219" s="199" t="e">
        <f>IF(#REF!="zákl. prenesená",G219,0)</f>
        <v>#REF!</v>
      </c>
      <c r="AV219" s="199" t="e">
        <f>IF(#REF!="zníž. prenesená",G219,0)</f>
        <v>#REF!</v>
      </c>
      <c r="AW219" s="199" t="e">
        <f>IF(#REF!="nulová",G219,0)</f>
        <v>#REF!</v>
      </c>
      <c r="AX219" s="189" t="s">
        <v>90</v>
      </c>
      <c r="AY219" s="199">
        <f>ROUND(F219*E219,2)</f>
        <v>0</v>
      </c>
      <c r="AZ219" s="189" t="s">
        <v>88</v>
      </c>
      <c r="BA219" s="198" t="s">
        <v>486</v>
      </c>
    </row>
    <row r="220" spans="1:53" s="188" customFormat="1" ht="48">
      <c r="A220" s="200">
        <v>211</v>
      </c>
      <c r="B220" s="201" t="s">
        <v>87</v>
      </c>
      <c r="C220" s="202" t="s">
        <v>487</v>
      </c>
      <c r="D220" s="203" t="s">
        <v>94</v>
      </c>
      <c r="E220" s="204">
        <v>3600</v>
      </c>
      <c r="F220" s="75"/>
      <c r="G220" s="205">
        <f t="shared" si="9"/>
        <v>0</v>
      </c>
      <c r="H220" s="135" t="str">
        <f t="shared" si="11"/>
        <v>zadajte jednotkovú cenu</v>
      </c>
      <c r="I220" s="150">
        <f t="shared" si="10"/>
        <v>1</v>
      </c>
      <c r="J220" s="184"/>
      <c r="K220" s="184"/>
      <c r="L220" s="184"/>
      <c r="M220" s="184"/>
      <c r="N220" s="184"/>
      <c r="O220" s="184"/>
      <c r="P220" s="184"/>
      <c r="Q220" s="184"/>
      <c r="R220" s="184"/>
      <c r="S220" s="184"/>
      <c r="AF220" s="198" t="s">
        <v>88</v>
      </c>
      <c r="AH220" s="198" t="s">
        <v>87</v>
      </c>
      <c r="AI220" s="198" t="s">
        <v>72</v>
      </c>
      <c r="AM220" s="189" t="s">
        <v>89</v>
      </c>
      <c r="AS220" s="199" t="e">
        <f>IF(#REF!="základná",G220,0)</f>
        <v>#REF!</v>
      </c>
      <c r="AT220" s="199" t="e">
        <f>IF(#REF!="znížená",G220,0)</f>
        <v>#REF!</v>
      </c>
      <c r="AU220" s="199" t="e">
        <f>IF(#REF!="zákl. prenesená",G220,0)</f>
        <v>#REF!</v>
      </c>
      <c r="AV220" s="199" t="e">
        <f>IF(#REF!="zníž. prenesená",G220,0)</f>
        <v>#REF!</v>
      </c>
      <c r="AW220" s="199" t="e">
        <f>IF(#REF!="nulová",G220,0)</f>
        <v>#REF!</v>
      </c>
      <c r="AX220" s="189" t="s">
        <v>90</v>
      </c>
      <c r="AY220" s="199">
        <f>ROUND(F220*E220,2)</f>
        <v>0</v>
      </c>
      <c r="AZ220" s="189" t="s">
        <v>88</v>
      </c>
      <c r="BA220" s="198" t="s">
        <v>488</v>
      </c>
    </row>
    <row r="221" spans="1:53" s="188" customFormat="1" ht="48">
      <c r="A221" s="200">
        <v>212</v>
      </c>
      <c r="B221" s="201" t="s">
        <v>87</v>
      </c>
      <c r="C221" s="202" t="s">
        <v>489</v>
      </c>
      <c r="D221" s="203" t="s">
        <v>94</v>
      </c>
      <c r="E221" s="204">
        <v>3723.66</v>
      </c>
      <c r="F221" s="75"/>
      <c r="G221" s="205">
        <f t="shared" ref="G221:G284" si="12">ROUND(F221*E221, 2)</f>
        <v>0</v>
      </c>
      <c r="H221" s="135" t="str">
        <f t="shared" si="11"/>
        <v>zadajte jednotkovú cenu</v>
      </c>
      <c r="I221" s="150">
        <f t="shared" si="10"/>
        <v>1</v>
      </c>
      <c r="J221" s="184"/>
      <c r="K221" s="184"/>
      <c r="L221" s="184"/>
      <c r="M221" s="184"/>
      <c r="N221" s="184"/>
      <c r="O221" s="184"/>
      <c r="P221" s="184"/>
      <c r="Q221" s="184"/>
      <c r="R221" s="184"/>
      <c r="S221" s="184"/>
      <c r="AF221" s="198" t="s">
        <v>88</v>
      </c>
      <c r="AH221" s="198" t="s">
        <v>87</v>
      </c>
      <c r="AI221" s="198" t="s">
        <v>72</v>
      </c>
      <c r="AM221" s="189" t="s">
        <v>89</v>
      </c>
      <c r="AS221" s="199" t="e">
        <f>IF(#REF!="základná",G221,0)</f>
        <v>#REF!</v>
      </c>
      <c r="AT221" s="199" t="e">
        <f>IF(#REF!="znížená",G221,0)</f>
        <v>#REF!</v>
      </c>
      <c r="AU221" s="199" t="e">
        <f>IF(#REF!="zákl. prenesená",G221,0)</f>
        <v>#REF!</v>
      </c>
      <c r="AV221" s="199" t="e">
        <f>IF(#REF!="zníž. prenesená",G221,0)</f>
        <v>#REF!</v>
      </c>
      <c r="AW221" s="199" t="e">
        <f>IF(#REF!="nulová",G221,0)</f>
        <v>#REF!</v>
      </c>
      <c r="AX221" s="189" t="s">
        <v>90</v>
      </c>
      <c r="AY221" s="199">
        <f>ROUND(F221*E221,2)</f>
        <v>0</v>
      </c>
      <c r="AZ221" s="189" t="s">
        <v>88</v>
      </c>
      <c r="BA221" s="198" t="s">
        <v>490</v>
      </c>
    </row>
    <row r="222" spans="1:53" s="188" customFormat="1" ht="24">
      <c r="A222" s="200">
        <v>213</v>
      </c>
      <c r="B222" s="201" t="s">
        <v>87</v>
      </c>
      <c r="C222" s="202" t="s">
        <v>277</v>
      </c>
      <c r="D222" s="203" t="s">
        <v>278</v>
      </c>
      <c r="E222" s="204">
        <v>3250</v>
      </c>
      <c r="F222" s="75"/>
      <c r="G222" s="205">
        <f t="shared" si="12"/>
        <v>0</v>
      </c>
      <c r="H222" s="135" t="str">
        <f t="shared" si="11"/>
        <v>zadajte jednotkovú cenu</v>
      </c>
      <c r="I222" s="150">
        <f t="shared" si="10"/>
        <v>1</v>
      </c>
      <c r="J222" s="184"/>
      <c r="K222" s="184"/>
      <c r="L222" s="184"/>
      <c r="M222" s="184"/>
      <c r="N222" s="184"/>
      <c r="O222" s="184"/>
      <c r="P222" s="184"/>
      <c r="Q222" s="184"/>
      <c r="R222" s="184"/>
      <c r="S222" s="184"/>
      <c r="AF222" s="198" t="s">
        <v>88</v>
      </c>
      <c r="AH222" s="198" t="s">
        <v>87</v>
      </c>
      <c r="AI222" s="198" t="s">
        <v>72</v>
      </c>
      <c r="AM222" s="189" t="s">
        <v>89</v>
      </c>
      <c r="AS222" s="199" t="e">
        <f>IF(#REF!="základná",G222,0)</f>
        <v>#REF!</v>
      </c>
      <c r="AT222" s="199" t="e">
        <f>IF(#REF!="znížená",G222,0)</f>
        <v>#REF!</v>
      </c>
      <c r="AU222" s="199" t="e">
        <f>IF(#REF!="zákl. prenesená",G222,0)</f>
        <v>#REF!</v>
      </c>
      <c r="AV222" s="199" t="e">
        <f>IF(#REF!="zníž. prenesená",G222,0)</f>
        <v>#REF!</v>
      </c>
      <c r="AW222" s="199" t="e">
        <f>IF(#REF!="nulová",G222,0)</f>
        <v>#REF!</v>
      </c>
      <c r="AX222" s="189" t="s">
        <v>90</v>
      </c>
      <c r="AY222" s="199">
        <f>ROUND(F222*E222,2)</f>
        <v>0</v>
      </c>
      <c r="AZ222" s="189" t="s">
        <v>88</v>
      </c>
      <c r="BA222" s="198" t="s">
        <v>491</v>
      </c>
    </row>
    <row r="223" spans="1:53" s="188" customFormat="1" ht="24">
      <c r="A223" s="200">
        <v>214</v>
      </c>
      <c r="B223" s="201" t="s">
        <v>87</v>
      </c>
      <c r="C223" s="202" t="s">
        <v>102</v>
      </c>
      <c r="D223" s="203" t="s">
        <v>103</v>
      </c>
      <c r="E223" s="204">
        <v>126.59</v>
      </c>
      <c r="F223" s="75"/>
      <c r="G223" s="205">
        <f t="shared" si="12"/>
        <v>0</v>
      </c>
      <c r="H223" s="135" t="str">
        <f t="shared" si="11"/>
        <v>zadajte jednotkovú cenu</v>
      </c>
      <c r="I223" s="150">
        <f t="shared" si="10"/>
        <v>1</v>
      </c>
      <c r="J223" s="184"/>
      <c r="K223" s="184"/>
      <c r="L223" s="184"/>
      <c r="M223" s="184"/>
      <c r="N223" s="184"/>
      <c r="O223" s="184"/>
      <c r="P223" s="184"/>
      <c r="Q223" s="184"/>
      <c r="R223" s="184"/>
      <c r="S223" s="184"/>
      <c r="AF223" s="198" t="s">
        <v>88</v>
      </c>
      <c r="AH223" s="198" t="s">
        <v>87</v>
      </c>
      <c r="AI223" s="198" t="s">
        <v>72</v>
      </c>
      <c r="AM223" s="189" t="s">
        <v>89</v>
      </c>
      <c r="AS223" s="199" t="e">
        <f>IF(#REF!="základná",G223,0)</f>
        <v>#REF!</v>
      </c>
      <c r="AT223" s="199" t="e">
        <f>IF(#REF!="znížená",G223,0)</f>
        <v>#REF!</v>
      </c>
      <c r="AU223" s="199" t="e">
        <f>IF(#REF!="zákl. prenesená",G223,0)</f>
        <v>#REF!</v>
      </c>
      <c r="AV223" s="199" t="e">
        <f>IF(#REF!="zníž. prenesená",G223,0)</f>
        <v>#REF!</v>
      </c>
      <c r="AW223" s="199" t="e">
        <f>IF(#REF!="nulová",G223,0)</f>
        <v>#REF!</v>
      </c>
      <c r="AX223" s="189" t="s">
        <v>90</v>
      </c>
      <c r="AY223" s="199">
        <f>ROUND(F223*E223,2)</f>
        <v>0</v>
      </c>
      <c r="AZ223" s="189" t="s">
        <v>88</v>
      </c>
      <c r="BA223" s="198" t="s">
        <v>492</v>
      </c>
    </row>
    <row r="224" spans="1:53" s="188" customFormat="1" ht="12.75">
      <c r="A224" s="200">
        <v>215</v>
      </c>
      <c r="B224" s="201" t="s">
        <v>87</v>
      </c>
      <c r="C224" s="202" t="s">
        <v>281</v>
      </c>
      <c r="D224" s="203" t="s">
        <v>103</v>
      </c>
      <c r="E224" s="204">
        <v>10</v>
      </c>
      <c r="F224" s="75"/>
      <c r="G224" s="205">
        <f t="shared" si="12"/>
        <v>0</v>
      </c>
      <c r="H224" s="135" t="str">
        <f t="shared" si="11"/>
        <v>zadajte jednotkovú cenu</v>
      </c>
      <c r="I224" s="150">
        <f t="shared" si="10"/>
        <v>1</v>
      </c>
      <c r="J224" s="184"/>
      <c r="K224" s="184"/>
      <c r="L224" s="184"/>
      <c r="M224" s="184"/>
      <c r="N224" s="184"/>
      <c r="O224" s="184"/>
      <c r="P224" s="184"/>
      <c r="Q224" s="184"/>
      <c r="R224" s="184"/>
      <c r="S224" s="184"/>
      <c r="AF224" s="198" t="s">
        <v>88</v>
      </c>
      <c r="AH224" s="198" t="s">
        <v>87</v>
      </c>
      <c r="AI224" s="198" t="s">
        <v>72</v>
      </c>
      <c r="AM224" s="189" t="s">
        <v>89</v>
      </c>
      <c r="AS224" s="199" t="e">
        <f>IF(#REF!="základná",G224,0)</f>
        <v>#REF!</v>
      </c>
      <c r="AT224" s="199" t="e">
        <f>IF(#REF!="znížená",G224,0)</f>
        <v>#REF!</v>
      </c>
      <c r="AU224" s="199" t="e">
        <f>IF(#REF!="zákl. prenesená",G224,0)</f>
        <v>#REF!</v>
      </c>
      <c r="AV224" s="199" t="e">
        <f>IF(#REF!="zníž. prenesená",G224,0)</f>
        <v>#REF!</v>
      </c>
      <c r="AW224" s="199" t="e">
        <f>IF(#REF!="nulová",G224,0)</f>
        <v>#REF!</v>
      </c>
      <c r="AX224" s="189" t="s">
        <v>90</v>
      </c>
      <c r="AY224" s="199">
        <f>ROUND(F224*E224,2)</f>
        <v>0</v>
      </c>
      <c r="AZ224" s="189" t="s">
        <v>88</v>
      </c>
      <c r="BA224" s="198" t="s">
        <v>493</v>
      </c>
    </row>
    <row r="225" spans="1:53" s="188" customFormat="1" ht="12.75">
      <c r="A225" s="200">
        <v>216</v>
      </c>
      <c r="B225" s="201" t="s">
        <v>87</v>
      </c>
      <c r="C225" s="202" t="s">
        <v>283</v>
      </c>
      <c r="D225" s="203" t="s">
        <v>103</v>
      </c>
      <c r="E225" s="204">
        <v>10</v>
      </c>
      <c r="F225" s="75"/>
      <c r="G225" s="205">
        <f t="shared" si="12"/>
        <v>0</v>
      </c>
      <c r="H225" s="135" t="str">
        <f t="shared" si="11"/>
        <v>zadajte jednotkovú cenu</v>
      </c>
      <c r="I225" s="150">
        <f t="shared" si="10"/>
        <v>1</v>
      </c>
      <c r="J225" s="184"/>
      <c r="K225" s="184"/>
      <c r="L225" s="184"/>
      <c r="M225" s="184"/>
      <c r="N225" s="184"/>
      <c r="O225" s="184"/>
      <c r="P225" s="184"/>
      <c r="Q225" s="184"/>
      <c r="R225" s="184"/>
      <c r="S225" s="184"/>
      <c r="AF225" s="198" t="s">
        <v>88</v>
      </c>
      <c r="AH225" s="198" t="s">
        <v>87</v>
      </c>
      <c r="AI225" s="198" t="s">
        <v>72</v>
      </c>
      <c r="AM225" s="189" t="s">
        <v>89</v>
      </c>
      <c r="AS225" s="199" t="e">
        <f>IF(#REF!="základná",G225,0)</f>
        <v>#REF!</v>
      </c>
      <c r="AT225" s="199" t="e">
        <f>IF(#REF!="znížená",G225,0)</f>
        <v>#REF!</v>
      </c>
      <c r="AU225" s="199" t="e">
        <f>IF(#REF!="zákl. prenesená",G225,0)</f>
        <v>#REF!</v>
      </c>
      <c r="AV225" s="199" t="e">
        <f>IF(#REF!="zníž. prenesená",G225,0)</f>
        <v>#REF!</v>
      </c>
      <c r="AW225" s="199" t="e">
        <f>IF(#REF!="nulová",G225,0)</f>
        <v>#REF!</v>
      </c>
      <c r="AX225" s="189" t="s">
        <v>90</v>
      </c>
      <c r="AY225" s="199">
        <f>ROUND(F225*E225,2)</f>
        <v>0</v>
      </c>
      <c r="AZ225" s="189" t="s">
        <v>88</v>
      </c>
      <c r="BA225" s="198" t="s">
        <v>494</v>
      </c>
    </row>
    <row r="226" spans="1:53" s="188" customFormat="1" ht="12.75">
      <c r="A226" s="200">
        <v>217</v>
      </c>
      <c r="B226" s="201" t="s">
        <v>87</v>
      </c>
      <c r="C226" s="202" t="s">
        <v>104</v>
      </c>
      <c r="D226" s="203" t="s">
        <v>103</v>
      </c>
      <c r="E226" s="204">
        <v>23.18</v>
      </c>
      <c r="F226" s="75"/>
      <c r="G226" s="205">
        <f t="shared" si="12"/>
        <v>0</v>
      </c>
      <c r="H226" s="135" t="str">
        <f t="shared" si="11"/>
        <v>zadajte jednotkovú cenu</v>
      </c>
      <c r="I226" s="150">
        <f t="shared" si="10"/>
        <v>1</v>
      </c>
      <c r="J226" s="184"/>
      <c r="K226" s="184"/>
      <c r="L226" s="184"/>
      <c r="M226" s="184"/>
      <c r="N226" s="184"/>
      <c r="O226" s="184"/>
      <c r="P226" s="184"/>
      <c r="Q226" s="184"/>
      <c r="R226" s="184"/>
      <c r="S226" s="184"/>
      <c r="AF226" s="198" t="s">
        <v>88</v>
      </c>
      <c r="AH226" s="198" t="s">
        <v>87</v>
      </c>
      <c r="AI226" s="198" t="s">
        <v>72</v>
      </c>
      <c r="AM226" s="189" t="s">
        <v>89</v>
      </c>
      <c r="AS226" s="199" t="e">
        <f>IF(#REF!="základná",G226,0)</f>
        <v>#REF!</v>
      </c>
      <c r="AT226" s="199" t="e">
        <f>IF(#REF!="znížená",G226,0)</f>
        <v>#REF!</v>
      </c>
      <c r="AU226" s="199" t="e">
        <f>IF(#REF!="zákl. prenesená",G226,0)</f>
        <v>#REF!</v>
      </c>
      <c r="AV226" s="199" t="e">
        <f>IF(#REF!="zníž. prenesená",G226,0)</f>
        <v>#REF!</v>
      </c>
      <c r="AW226" s="199" t="e">
        <f>IF(#REF!="nulová",G226,0)</f>
        <v>#REF!</v>
      </c>
      <c r="AX226" s="189" t="s">
        <v>90</v>
      </c>
      <c r="AY226" s="199">
        <f>ROUND(F226*E226,2)</f>
        <v>0</v>
      </c>
      <c r="AZ226" s="189" t="s">
        <v>88</v>
      </c>
      <c r="BA226" s="198" t="s">
        <v>495</v>
      </c>
    </row>
    <row r="227" spans="1:53" s="188" customFormat="1" ht="12.75">
      <c r="A227" s="200">
        <v>218</v>
      </c>
      <c r="B227" s="201" t="s">
        <v>87</v>
      </c>
      <c r="C227" s="202" t="s">
        <v>106</v>
      </c>
      <c r="D227" s="203" t="s">
        <v>103</v>
      </c>
      <c r="E227" s="204">
        <v>6.9539999999999997</v>
      </c>
      <c r="F227" s="75"/>
      <c r="G227" s="205">
        <f t="shared" si="12"/>
        <v>0</v>
      </c>
      <c r="H227" s="135" t="str">
        <f t="shared" si="11"/>
        <v>zadajte jednotkovú cenu</v>
      </c>
      <c r="I227" s="150">
        <f t="shared" si="10"/>
        <v>1</v>
      </c>
      <c r="J227" s="184"/>
      <c r="K227" s="184"/>
      <c r="L227" s="184"/>
      <c r="M227" s="184"/>
      <c r="N227" s="184"/>
      <c r="O227" s="184"/>
      <c r="P227" s="184"/>
      <c r="Q227" s="184"/>
      <c r="R227" s="184"/>
      <c r="S227" s="184"/>
      <c r="AF227" s="198" t="s">
        <v>88</v>
      </c>
      <c r="AH227" s="198" t="s">
        <v>87</v>
      </c>
      <c r="AI227" s="198" t="s">
        <v>72</v>
      </c>
      <c r="AM227" s="189" t="s">
        <v>89</v>
      </c>
      <c r="AS227" s="199" t="e">
        <f>IF(#REF!="základná",G227,0)</f>
        <v>#REF!</v>
      </c>
      <c r="AT227" s="199" t="e">
        <f>IF(#REF!="znížená",G227,0)</f>
        <v>#REF!</v>
      </c>
      <c r="AU227" s="199" t="e">
        <f>IF(#REF!="zákl. prenesená",G227,0)</f>
        <v>#REF!</v>
      </c>
      <c r="AV227" s="199" t="e">
        <f>IF(#REF!="zníž. prenesená",G227,0)</f>
        <v>#REF!</v>
      </c>
      <c r="AW227" s="199" t="e">
        <f>IF(#REF!="nulová",G227,0)</f>
        <v>#REF!</v>
      </c>
      <c r="AX227" s="189" t="s">
        <v>90</v>
      </c>
      <c r="AY227" s="199">
        <f>ROUND(F227*E227,2)</f>
        <v>0</v>
      </c>
      <c r="AZ227" s="189" t="s">
        <v>88</v>
      </c>
      <c r="BA227" s="198" t="s">
        <v>496</v>
      </c>
    </row>
    <row r="228" spans="1:53" s="188" customFormat="1" ht="12.75">
      <c r="A228" s="200">
        <v>219</v>
      </c>
      <c r="B228" s="201" t="s">
        <v>87</v>
      </c>
      <c r="C228" s="202" t="s">
        <v>287</v>
      </c>
      <c r="D228" s="203" t="s">
        <v>103</v>
      </c>
      <c r="E228" s="204">
        <v>18.850000000000001</v>
      </c>
      <c r="F228" s="75"/>
      <c r="G228" s="205">
        <f t="shared" si="12"/>
        <v>0</v>
      </c>
      <c r="H228" s="135" t="str">
        <f t="shared" si="11"/>
        <v>zadajte jednotkovú cenu</v>
      </c>
      <c r="I228" s="150">
        <f t="shared" si="10"/>
        <v>1</v>
      </c>
      <c r="J228" s="184"/>
      <c r="K228" s="184"/>
      <c r="L228" s="184"/>
      <c r="M228" s="184"/>
      <c r="N228" s="184"/>
      <c r="O228" s="184"/>
      <c r="P228" s="184"/>
      <c r="Q228" s="184"/>
      <c r="R228" s="184"/>
      <c r="S228" s="184"/>
      <c r="AF228" s="198" t="s">
        <v>88</v>
      </c>
      <c r="AH228" s="198" t="s">
        <v>87</v>
      </c>
      <c r="AI228" s="198" t="s">
        <v>72</v>
      </c>
      <c r="AM228" s="189" t="s">
        <v>89</v>
      </c>
      <c r="AS228" s="199" t="e">
        <f>IF(#REF!="základná",G228,0)</f>
        <v>#REF!</v>
      </c>
      <c r="AT228" s="199" t="e">
        <f>IF(#REF!="znížená",G228,0)</f>
        <v>#REF!</v>
      </c>
      <c r="AU228" s="199" t="e">
        <f>IF(#REF!="zákl. prenesená",G228,0)</f>
        <v>#REF!</v>
      </c>
      <c r="AV228" s="199" t="e">
        <f>IF(#REF!="zníž. prenesená",G228,0)</f>
        <v>#REF!</v>
      </c>
      <c r="AW228" s="199" t="e">
        <f>IF(#REF!="nulová",G228,0)</f>
        <v>#REF!</v>
      </c>
      <c r="AX228" s="189" t="s">
        <v>90</v>
      </c>
      <c r="AY228" s="199">
        <f>ROUND(F228*E228,2)</f>
        <v>0</v>
      </c>
      <c r="AZ228" s="189" t="s">
        <v>88</v>
      </c>
      <c r="BA228" s="198" t="s">
        <v>497</v>
      </c>
    </row>
    <row r="229" spans="1:53" s="188" customFormat="1" ht="12.75">
      <c r="A229" s="200">
        <v>220</v>
      </c>
      <c r="B229" s="201" t="s">
        <v>87</v>
      </c>
      <c r="C229" s="202" t="s">
        <v>289</v>
      </c>
      <c r="D229" s="203" t="s">
        <v>103</v>
      </c>
      <c r="E229" s="204">
        <v>5.6550000000000002</v>
      </c>
      <c r="F229" s="75"/>
      <c r="G229" s="205">
        <f t="shared" si="12"/>
        <v>0</v>
      </c>
      <c r="H229" s="135" t="str">
        <f t="shared" si="11"/>
        <v>zadajte jednotkovú cenu</v>
      </c>
      <c r="I229" s="150">
        <f t="shared" si="10"/>
        <v>1</v>
      </c>
      <c r="J229" s="184"/>
      <c r="K229" s="184"/>
      <c r="L229" s="184"/>
      <c r="M229" s="184"/>
      <c r="N229" s="184"/>
      <c r="O229" s="184"/>
      <c r="P229" s="184"/>
      <c r="Q229" s="184"/>
      <c r="R229" s="184"/>
      <c r="S229" s="184"/>
      <c r="AF229" s="198" t="s">
        <v>88</v>
      </c>
      <c r="AH229" s="198" t="s">
        <v>87</v>
      </c>
      <c r="AI229" s="198" t="s">
        <v>72</v>
      </c>
      <c r="AM229" s="189" t="s">
        <v>89</v>
      </c>
      <c r="AS229" s="199" t="e">
        <f>IF(#REF!="základná",G229,0)</f>
        <v>#REF!</v>
      </c>
      <c r="AT229" s="199" t="e">
        <f>IF(#REF!="znížená",G229,0)</f>
        <v>#REF!</v>
      </c>
      <c r="AU229" s="199" t="e">
        <f>IF(#REF!="zákl. prenesená",G229,0)</f>
        <v>#REF!</v>
      </c>
      <c r="AV229" s="199" t="e">
        <f>IF(#REF!="zníž. prenesená",G229,0)</f>
        <v>#REF!</v>
      </c>
      <c r="AW229" s="199" t="e">
        <f>IF(#REF!="nulová",G229,0)</f>
        <v>#REF!</v>
      </c>
      <c r="AX229" s="189" t="s">
        <v>90</v>
      </c>
      <c r="AY229" s="199">
        <f>ROUND(F229*E229,2)</f>
        <v>0</v>
      </c>
      <c r="AZ229" s="189" t="s">
        <v>88</v>
      </c>
      <c r="BA229" s="198" t="s">
        <v>498</v>
      </c>
    </row>
    <row r="230" spans="1:53" s="188" customFormat="1" ht="12.75">
      <c r="A230" s="200">
        <v>221</v>
      </c>
      <c r="B230" s="201" t="s">
        <v>87</v>
      </c>
      <c r="C230" s="202" t="s">
        <v>499</v>
      </c>
      <c r="D230" s="203" t="s">
        <v>103</v>
      </c>
      <c r="E230" s="204">
        <v>211.95</v>
      </c>
      <c r="F230" s="75"/>
      <c r="G230" s="205">
        <f t="shared" si="12"/>
        <v>0</v>
      </c>
      <c r="H230" s="135" t="str">
        <f t="shared" si="11"/>
        <v>zadajte jednotkovú cenu</v>
      </c>
      <c r="I230" s="150">
        <f t="shared" si="10"/>
        <v>1</v>
      </c>
      <c r="J230" s="184"/>
      <c r="K230" s="184"/>
      <c r="L230" s="184"/>
      <c r="M230" s="184"/>
      <c r="N230" s="184"/>
      <c r="O230" s="184"/>
      <c r="P230" s="184"/>
      <c r="Q230" s="184"/>
      <c r="R230" s="184"/>
      <c r="S230" s="184"/>
      <c r="AF230" s="198" t="s">
        <v>88</v>
      </c>
      <c r="AH230" s="198" t="s">
        <v>87</v>
      </c>
      <c r="AI230" s="198" t="s">
        <v>72</v>
      </c>
      <c r="AM230" s="189" t="s">
        <v>89</v>
      </c>
      <c r="AS230" s="199" t="e">
        <f>IF(#REF!="základná",G230,0)</f>
        <v>#REF!</v>
      </c>
      <c r="AT230" s="199" t="e">
        <f>IF(#REF!="znížená",G230,0)</f>
        <v>#REF!</v>
      </c>
      <c r="AU230" s="199" t="e">
        <f>IF(#REF!="zákl. prenesená",G230,0)</f>
        <v>#REF!</v>
      </c>
      <c r="AV230" s="199" t="e">
        <f>IF(#REF!="zníž. prenesená",G230,0)</f>
        <v>#REF!</v>
      </c>
      <c r="AW230" s="199" t="e">
        <f>IF(#REF!="nulová",G230,0)</f>
        <v>#REF!</v>
      </c>
      <c r="AX230" s="189" t="s">
        <v>90</v>
      </c>
      <c r="AY230" s="199">
        <f>ROUND(F230*E230,2)</f>
        <v>0</v>
      </c>
      <c r="AZ230" s="189" t="s">
        <v>88</v>
      </c>
      <c r="BA230" s="198" t="s">
        <v>500</v>
      </c>
    </row>
    <row r="231" spans="1:53" s="188" customFormat="1" ht="12.75">
      <c r="A231" s="200">
        <v>222</v>
      </c>
      <c r="B231" s="201" t="s">
        <v>87</v>
      </c>
      <c r="C231" s="202" t="s">
        <v>291</v>
      </c>
      <c r="D231" s="203" t="s">
        <v>103</v>
      </c>
      <c r="E231" s="204">
        <v>6875.2430000000004</v>
      </c>
      <c r="F231" s="75"/>
      <c r="G231" s="205">
        <f t="shared" si="12"/>
        <v>0</v>
      </c>
      <c r="H231" s="135" t="str">
        <f t="shared" si="11"/>
        <v>zadajte jednotkovú cenu</v>
      </c>
      <c r="I231" s="150">
        <f t="shared" si="10"/>
        <v>1</v>
      </c>
      <c r="J231" s="184"/>
      <c r="K231" s="184"/>
      <c r="L231" s="184"/>
      <c r="M231" s="184"/>
      <c r="N231" s="184"/>
      <c r="O231" s="184"/>
      <c r="P231" s="184"/>
      <c r="Q231" s="184"/>
      <c r="R231" s="184"/>
      <c r="S231" s="184"/>
      <c r="AF231" s="198" t="s">
        <v>88</v>
      </c>
      <c r="AH231" s="198" t="s">
        <v>87</v>
      </c>
      <c r="AI231" s="198" t="s">
        <v>72</v>
      </c>
      <c r="AM231" s="189" t="s">
        <v>89</v>
      </c>
      <c r="AS231" s="199" t="e">
        <f>IF(#REF!="základná",G231,0)</f>
        <v>#REF!</v>
      </c>
      <c r="AT231" s="199" t="e">
        <f>IF(#REF!="znížená",G231,0)</f>
        <v>#REF!</v>
      </c>
      <c r="AU231" s="199" t="e">
        <f>IF(#REF!="zákl. prenesená",G231,0)</f>
        <v>#REF!</v>
      </c>
      <c r="AV231" s="199" t="e">
        <f>IF(#REF!="zníž. prenesená",G231,0)</f>
        <v>#REF!</v>
      </c>
      <c r="AW231" s="199" t="e">
        <f>IF(#REF!="nulová",G231,0)</f>
        <v>#REF!</v>
      </c>
      <c r="AX231" s="189" t="s">
        <v>90</v>
      </c>
      <c r="AY231" s="199">
        <f>ROUND(F231*E231,2)</f>
        <v>0</v>
      </c>
      <c r="AZ231" s="189" t="s">
        <v>88</v>
      </c>
      <c r="BA231" s="198" t="s">
        <v>501</v>
      </c>
    </row>
    <row r="232" spans="1:53" s="188" customFormat="1" ht="12.75">
      <c r="A232" s="200">
        <v>223</v>
      </c>
      <c r="B232" s="201" t="s">
        <v>87</v>
      </c>
      <c r="C232" s="202" t="s">
        <v>110</v>
      </c>
      <c r="D232" s="203" t="s">
        <v>103</v>
      </c>
      <c r="E232" s="204">
        <v>2062.5700000000002</v>
      </c>
      <c r="F232" s="75"/>
      <c r="G232" s="205">
        <f t="shared" si="12"/>
        <v>0</v>
      </c>
      <c r="H232" s="135" t="str">
        <f t="shared" si="11"/>
        <v>zadajte jednotkovú cenu</v>
      </c>
      <c r="I232" s="150">
        <f t="shared" si="10"/>
        <v>1</v>
      </c>
      <c r="J232" s="184"/>
      <c r="K232" s="184"/>
      <c r="L232" s="184"/>
      <c r="M232" s="184"/>
      <c r="N232" s="184"/>
      <c r="O232" s="184"/>
      <c r="P232" s="184"/>
      <c r="Q232" s="184"/>
      <c r="R232" s="184"/>
      <c r="S232" s="184"/>
      <c r="AF232" s="198" t="s">
        <v>88</v>
      </c>
      <c r="AH232" s="198" t="s">
        <v>87</v>
      </c>
      <c r="AI232" s="198" t="s">
        <v>72</v>
      </c>
      <c r="AM232" s="189" t="s">
        <v>89</v>
      </c>
      <c r="AS232" s="199" t="e">
        <f>IF(#REF!="základná",G232,0)</f>
        <v>#REF!</v>
      </c>
      <c r="AT232" s="199" t="e">
        <f>IF(#REF!="znížená",G232,0)</f>
        <v>#REF!</v>
      </c>
      <c r="AU232" s="199" t="e">
        <f>IF(#REF!="zákl. prenesená",G232,0)</f>
        <v>#REF!</v>
      </c>
      <c r="AV232" s="199" t="e">
        <f>IF(#REF!="zníž. prenesená",G232,0)</f>
        <v>#REF!</v>
      </c>
      <c r="AW232" s="199" t="e">
        <f>IF(#REF!="nulová",G232,0)</f>
        <v>#REF!</v>
      </c>
      <c r="AX232" s="189" t="s">
        <v>90</v>
      </c>
      <c r="AY232" s="199">
        <f>ROUND(F232*E232,2)</f>
        <v>0</v>
      </c>
      <c r="AZ232" s="189" t="s">
        <v>88</v>
      </c>
      <c r="BA232" s="198" t="s">
        <v>502</v>
      </c>
    </row>
    <row r="233" spans="1:53" s="188" customFormat="1" ht="24">
      <c r="A233" s="200">
        <v>224</v>
      </c>
      <c r="B233" s="201" t="s">
        <v>87</v>
      </c>
      <c r="C233" s="202" t="s">
        <v>503</v>
      </c>
      <c r="D233" s="203" t="s">
        <v>113</v>
      </c>
      <c r="E233" s="204">
        <v>14.75</v>
      </c>
      <c r="F233" s="75"/>
      <c r="G233" s="205">
        <f t="shared" si="12"/>
        <v>0</v>
      </c>
      <c r="H233" s="135" t="str">
        <f t="shared" si="11"/>
        <v>zadajte jednotkovú cenu</v>
      </c>
      <c r="I233" s="150">
        <f t="shared" si="10"/>
        <v>1</v>
      </c>
      <c r="J233" s="184"/>
      <c r="K233" s="184"/>
      <c r="L233" s="184"/>
      <c r="M233" s="184"/>
      <c r="N233" s="184"/>
      <c r="O233" s="184"/>
      <c r="P233" s="184"/>
      <c r="Q233" s="184"/>
      <c r="R233" s="184"/>
      <c r="S233" s="184"/>
      <c r="AF233" s="198" t="s">
        <v>88</v>
      </c>
      <c r="AH233" s="198" t="s">
        <v>87</v>
      </c>
      <c r="AI233" s="198" t="s">
        <v>72</v>
      </c>
      <c r="AM233" s="189" t="s">
        <v>89</v>
      </c>
      <c r="AS233" s="199" t="e">
        <f>IF(#REF!="základná",G233,0)</f>
        <v>#REF!</v>
      </c>
      <c r="AT233" s="199" t="e">
        <f>IF(#REF!="znížená",G233,0)</f>
        <v>#REF!</v>
      </c>
      <c r="AU233" s="199" t="e">
        <f>IF(#REF!="zákl. prenesená",G233,0)</f>
        <v>#REF!</v>
      </c>
      <c r="AV233" s="199" t="e">
        <f>IF(#REF!="zníž. prenesená",G233,0)</f>
        <v>#REF!</v>
      </c>
      <c r="AW233" s="199" t="e">
        <f>IF(#REF!="nulová",G233,0)</f>
        <v>#REF!</v>
      </c>
      <c r="AX233" s="189" t="s">
        <v>90</v>
      </c>
      <c r="AY233" s="199">
        <f>ROUND(F233*E233,2)</f>
        <v>0</v>
      </c>
      <c r="AZ233" s="189" t="s">
        <v>88</v>
      </c>
      <c r="BA233" s="198" t="s">
        <v>504</v>
      </c>
    </row>
    <row r="234" spans="1:53" s="188" customFormat="1" ht="12.75">
      <c r="A234" s="200">
        <v>225</v>
      </c>
      <c r="B234" s="201" t="s">
        <v>87</v>
      </c>
      <c r="C234" s="202" t="s">
        <v>115</v>
      </c>
      <c r="D234" s="203" t="s">
        <v>113</v>
      </c>
      <c r="E234" s="204">
        <v>16.225000000000001</v>
      </c>
      <c r="F234" s="75"/>
      <c r="G234" s="205">
        <f t="shared" si="12"/>
        <v>0</v>
      </c>
      <c r="H234" s="135" t="str">
        <f t="shared" si="11"/>
        <v>zadajte jednotkovú cenu</v>
      </c>
      <c r="I234" s="150">
        <f t="shared" si="10"/>
        <v>1</v>
      </c>
      <c r="J234" s="184"/>
      <c r="K234" s="184"/>
      <c r="L234" s="184"/>
      <c r="M234" s="184"/>
      <c r="N234" s="184"/>
      <c r="O234" s="184"/>
      <c r="P234" s="184"/>
      <c r="Q234" s="184"/>
      <c r="R234" s="184"/>
      <c r="S234" s="184"/>
      <c r="AF234" s="198" t="s">
        <v>88</v>
      </c>
      <c r="AH234" s="198" t="s">
        <v>87</v>
      </c>
      <c r="AI234" s="198" t="s">
        <v>72</v>
      </c>
      <c r="AM234" s="189" t="s">
        <v>89</v>
      </c>
      <c r="AS234" s="199" t="e">
        <f>IF(#REF!="základná",G234,0)</f>
        <v>#REF!</v>
      </c>
      <c r="AT234" s="199" t="e">
        <f>IF(#REF!="znížená",G234,0)</f>
        <v>#REF!</v>
      </c>
      <c r="AU234" s="199" t="e">
        <f>IF(#REF!="zákl. prenesená",G234,0)</f>
        <v>#REF!</v>
      </c>
      <c r="AV234" s="199" t="e">
        <f>IF(#REF!="zníž. prenesená",G234,0)</f>
        <v>#REF!</v>
      </c>
      <c r="AW234" s="199" t="e">
        <f>IF(#REF!="nulová",G234,0)</f>
        <v>#REF!</v>
      </c>
      <c r="AX234" s="189" t="s">
        <v>90</v>
      </c>
      <c r="AY234" s="199">
        <f>ROUND(F234*E234,2)</f>
        <v>0</v>
      </c>
      <c r="AZ234" s="189" t="s">
        <v>88</v>
      </c>
      <c r="BA234" s="198" t="s">
        <v>505</v>
      </c>
    </row>
    <row r="235" spans="1:53" s="188" customFormat="1" ht="12.75">
      <c r="A235" s="200">
        <v>226</v>
      </c>
      <c r="B235" s="201" t="s">
        <v>87</v>
      </c>
      <c r="C235" s="202" t="s">
        <v>117</v>
      </c>
      <c r="D235" s="203" t="s">
        <v>94</v>
      </c>
      <c r="E235" s="204">
        <v>15785.23</v>
      </c>
      <c r="F235" s="75"/>
      <c r="G235" s="205">
        <f t="shared" si="12"/>
        <v>0</v>
      </c>
      <c r="H235" s="135" t="str">
        <f t="shared" si="11"/>
        <v>zadajte jednotkovú cenu</v>
      </c>
      <c r="I235" s="150">
        <f t="shared" si="10"/>
        <v>1</v>
      </c>
      <c r="J235" s="184"/>
      <c r="K235" s="184"/>
      <c r="L235" s="184"/>
      <c r="M235" s="184"/>
      <c r="N235" s="184"/>
      <c r="O235" s="184"/>
      <c r="P235" s="184"/>
      <c r="Q235" s="184"/>
      <c r="R235" s="184"/>
      <c r="S235" s="184"/>
      <c r="AF235" s="198" t="s">
        <v>88</v>
      </c>
      <c r="AH235" s="198" t="s">
        <v>87</v>
      </c>
      <c r="AI235" s="198" t="s">
        <v>72</v>
      </c>
      <c r="AM235" s="189" t="s">
        <v>89</v>
      </c>
      <c r="AS235" s="199" t="e">
        <f>IF(#REF!="základná",G235,0)</f>
        <v>#REF!</v>
      </c>
      <c r="AT235" s="199" t="e">
        <f>IF(#REF!="znížená",G235,0)</f>
        <v>#REF!</v>
      </c>
      <c r="AU235" s="199" t="e">
        <f>IF(#REF!="zákl. prenesená",G235,0)</f>
        <v>#REF!</v>
      </c>
      <c r="AV235" s="199" t="e">
        <f>IF(#REF!="zníž. prenesená",G235,0)</f>
        <v>#REF!</v>
      </c>
      <c r="AW235" s="199" t="e">
        <f>IF(#REF!="nulová",G235,0)</f>
        <v>#REF!</v>
      </c>
      <c r="AX235" s="189" t="s">
        <v>90</v>
      </c>
      <c r="AY235" s="199">
        <f>ROUND(F235*E235,2)</f>
        <v>0</v>
      </c>
      <c r="AZ235" s="189" t="s">
        <v>88</v>
      </c>
      <c r="BA235" s="198" t="s">
        <v>506</v>
      </c>
    </row>
    <row r="236" spans="1:53" s="188" customFormat="1" ht="12.75">
      <c r="A236" s="200">
        <v>227</v>
      </c>
      <c r="B236" s="201" t="s">
        <v>87</v>
      </c>
      <c r="C236" s="202" t="s">
        <v>119</v>
      </c>
      <c r="D236" s="203" t="s">
        <v>94</v>
      </c>
      <c r="E236" s="204">
        <v>15785.23</v>
      </c>
      <c r="F236" s="75"/>
      <c r="G236" s="205">
        <f t="shared" si="12"/>
        <v>0</v>
      </c>
      <c r="H236" s="135" t="str">
        <f t="shared" si="11"/>
        <v>zadajte jednotkovú cenu</v>
      </c>
      <c r="I236" s="150">
        <f t="shared" si="10"/>
        <v>1</v>
      </c>
      <c r="J236" s="184"/>
      <c r="K236" s="184"/>
      <c r="L236" s="184"/>
      <c r="M236" s="184"/>
      <c r="N236" s="184"/>
      <c r="O236" s="184"/>
      <c r="P236" s="184"/>
      <c r="Q236" s="184"/>
      <c r="R236" s="184"/>
      <c r="S236" s="184"/>
      <c r="AF236" s="198" t="s">
        <v>88</v>
      </c>
      <c r="AH236" s="198" t="s">
        <v>87</v>
      </c>
      <c r="AI236" s="198" t="s">
        <v>72</v>
      </c>
      <c r="AM236" s="189" t="s">
        <v>89</v>
      </c>
      <c r="AS236" s="199" t="e">
        <f>IF(#REF!="základná",G236,0)</f>
        <v>#REF!</v>
      </c>
      <c r="AT236" s="199" t="e">
        <f>IF(#REF!="znížená",G236,0)</f>
        <v>#REF!</v>
      </c>
      <c r="AU236" s="199" t="e">
        <f>IF(#REF!="zákl. prenesená",G236,0)</f>
        <v>#REF!</v>
      </c>
      <c r="AV236" s="199" t="e">
        <f>IF(#REF!="zníž. prenesená",G236,0)</f>
        <v>#REF!</v>
      </c>
      <c r="AW236" s="199" t="e">
        <f>IF(#REF!="nulová",G236,0)</f>
        <v>#REF!</v>
      </c>
      <c r="AX236" s="189" t="s">
        <v>90</v>
      </c>
      <c r="AY236" s="199">
        <f>ROUND(F236*E236,2)</f>
        <v>0</v>
      </c>
      <c r="AZ236" s="189" t="s">
        <v>88</v>
      </c>
      <c r="BA236" s="198" t="s">
        <v>507</v>
      </c>
    </row>
    <row r="237" spans="1:53" s="188" customFormat="1" ht="24">
      <c r="A237" s="200">
        <v>228</v>
      </c>
      <c r="B237" s="201" t="s">
        <v>87</v>
      </c>
      <c r="C237" s="202" t="s">
        <v>127</v>
      </c>
      <c r="D237" s="203" t="s">
        <v>103</v>
      </c>
      <c r="E237" s="204">
        <v>2221.4499999999998</v>
      </c>
      <c r="F237" s="75"/>
      <c r="G237" s="205">
        <f t="shared" si="12"/>
        <v>0</v>
      </c>
      <c r="H237" s="135" t="str">
        <f t="shared" si="11"/>
        <v>zadajte jednotkovú cenu</v>
      </c>
      <c r="I237" s="150">
        <f t="shared" si="10"/>
        <v>1</v>
      </c>
      <c r="J237" s="184"/>
      <c r="K237" s="184"/>
      <c r="L237" s="184"/>
      <c r="M237" s="184"/>
      <c r="N237" s="184"/>
      <c r="O237" s="184"/>
      <c r="P237" s="184"/>
      <c r="Q237" s="184"/>
      <c r="R237" s="184"/>
      <c r="S237" s="184"/>
      <c r="AF237" s="198" t="s">
        <v>88</v>
      </c>
      <c r="AH237" s="198" t="s">
        <v>87</v>
      </c>
      <c r="AI237" s="198" t="s">
        <v>72</v>
      </c>
      <c r="AM237" s="189" t="s">
        <v>89</v>
      </c>
      <c r="AS237" s="199" t="e">
        <f>IF(#REF!="základná",G237,0)</f>
        <v>#REF!</v>
      </c>
      <c r="AT237" s="199" t="e">
        <f>IF(#REF!="znížená",G237,0)</f>
        <v>#REF!</v>
      </c>
      <c r="AU237" s="199" t="e">
        <f>IF(#REF!="zákl. prenesená",G237,0)</f>
        <v>#REF!</v>
      </c>
      <c r="AV237" s="199" t="e">
        <f>IF(#REF!="zníž. prenesená",G237,0)</f>
        <v>#REF!</v>
      </c>
      <c r="AW237" s="199" t="e">
        <f>IF(#REF!="nulová",G237,0)</f>
        <v>#REF!</v>
      </c>
      <c r="AX237" s="189" t="s">
        <v>90</v>
      </c>
      <c r="AY237" s="199">
        <f>ROUND(F237*E237,2)</f>
        <v>0</v>
      </c>
      <c r="AZ237" s="189" t="s">
        <v>88</v>
      </c>
      <c r="BA237" s="198" t="s">
        <v>508</v>
      </c>
    </row>
    <row r="238" spans="1:53" s="188" customFormat="1" ht="24">
      <c r="A238" s="200">
        <v>229</v>
      </c>
      <c r="B238" s="201" t="s">
        <v>87</v>
      </c>
      <c r="C238" s="202" t="s">
        <v>300</v>
      </c>
      <c r="D238" s="203" t="s">
        <v>103</v>
      </c>
      <c r="E238" s="204">
        <v>10</v>
      </c>
      <c r="F238" s="75"/>
      <c r="G238" s="205">
        <f t="shared" si="12"/>
        <v>0</v>
      </c>
      <c r="H238" s="135" t="str">
        <f t="shared" si="11"/>
        <v>zadajte jednotkovú cenu</v>
      </c>
      <c r="I238" s="150">
        <f t="shared" si="10"/>
        <v>1</v>
      </c>
      <c r="J238" s="184"/>
      <c r="K238" s="184"/>
      <c r="L238" s="184"/>
      <c r="M238" s="184"/>
      <c r="N238" s="184"/>
      <c r="O238" s="184"/>
      <c r="P238" s="184"/>
      <c r="Q238" s="184"/>
      <c r="R238" s="184"/>
      <c r="S238" s="184"/>
      <c r="AF238" s="198" t="s">
        <v>88</v>
      </c>
      <c r="AH238" s="198" t="s">
        <v>87</v>
      </c>
      <c r="AI238" s="198" t="s">
        <v>72</v>
      </c>
      <c r="AM238" s="189" t="s">
        <v>89</v>
      </c>
      <c r="AS238" s="199" t="e">
        <f>IF(#REF!="základná",G238,0)</f>
        <v>#REF!</v>
      </c>
      <c r="AT238" s="199" t="e">
        <f>IF(#REF!="znížená",G238,0)</f>
        <v>#REF!</v>
      </c>
      <c r="AU238" s="199" t="e">
        <f>IF(#REF!="zákl. prenesená",G238,0)</f>
        <v>#REF!</v>
      </c>
      <c r="AV238" s="199" t="e">
        <f>IF(#REF!="zníž. prenesená",G238,0)</f>
        <v>#REF!</v>
      </c>
      <c r="AW238" s="199" t="e">
        <f>IF(#REF!="nulová",G238,0)</f>
        <v>#REF!</v>
      </c>
      <c r="AX238" s="189" t="s">
        <v>90</v>
      </c>
      <c r="AY238" s="199">
        <f>ROUND(F238*E238,2)</f>
        <v>0</v>
      </c>
      <c r="AZ238" s="189" t="s">
        <v>88</v>
      </c>
      <c r="BA238" s="198" t="s">
        <v>509</v>
      </c>
    </row>
    <row r="239" spans="1:53" s="188" customFormat="1" ht="12.75">
      <c r="A239" s="200">
        <v>230</v>
      </c>
      <c r="B239" s="201" t="s">
        <v>87</v>
      </c>
      <c r="C239" s="202" t="s">
        <v>129</v>
      </c>
      <c r="D239" s="203" t="s">
        <v>103</v>
      </c>
      <c r="E239" s="204">
        <v>2221.4499999999998</v>
      </c>
      <c r="F239" s="75"/>
      <c r="G239" s="205">
        <f t="shared" si="12"/>
        <v>0</v>
      </c>
      <c r="H239" s="135" t="str">
        <f t="shared" si="11"/>
        <v>zadajte jednotkovú cenu</v>
      </c>
      <c r="I239" s="150">
        <f t="shared" si="10"/>
        <v>1</v>
      </c>
      <c r="J239" s="184"/>
      <c r="K239" s="184"/>
      <c r="L239" s="184"/>
      <c r="M239" s="184"/>
      <c r="N239" s="184"/>
      <c r="O239" s="184"/>
      <c r="P239" s="184"/>
      <c r="Q239" s="184"/>
      <c r="R239" s="184"/>
      <c r="S239" s="184"/>
      <c r="AF239" s="198" t="s">
        <v>88</v>
      </c>
      <c r="AH239" s="198" t="s">
        <v>87</v>
      </c>
      <c r="AI239" s="198" t="s">
        <v>72</v>
      </c>
      <c r="AM239" s="189" t="s">
        <v>89</v>
      </c>
      <c r="AS239" s="199" t="e">
        <f>IF(#REF!="základná",G239,0)</f>
        <v>#REF!</v>
      </c>
      <c r="AT239" s="199" t="e">
        <f>IF(#REF!="znížená",G239,0)</f>
        <v>#REF!</v>
      </c>
      <c r="AU239" s="199" t="e">
        <f>IF(#REF!="zákl. prenesená",G239,0)</f>
        <v>#REF!</v>
      </c>
      <c r="AV239" s="199" t="e">
        <f>IF(#REF!="zníž. prenesená",G239,0)</f>
        <v>#REF!</v>
      </c>
      <c r="AW239" s="199" t="e">
        <f>IF(#REF!="nulová",G239,0)</f>
        <v>#REF!</v>
      </c>
      <c r="AX239" s="189" t="s">
        <v>90</v>
      </c>
      <c r="AY239" s="199">
        <f>ROUND(F239*E239,2)</f>
        <v>0</v>
      </c>
      <c r="AZ239" s="189" t="s">
        <v>88</v>
      </c>
      <c r="BA239" s="198" t="s">
        <v>510</v>
      </c>
    </row>
    <row r="240" spans="1:53" s="188" customFormat="1" ht="12.75">
      <c r="A240" s="200">
        <v>231</v>
      </c>
      <c r="B240" s="201" t="s">
        <v>87</v>
      </c>
      <c r="C240" s="202" t="s">
        <v>303</v>
      </c>
      <c r="D240" s="203" t="s">
        <v>132</v>
      </c>
      <c r="E240" s="204">
        <v>4442.8999999999996</v>
      </c>
      <c r="F240" s="75"/>
      <c r="G240" s="205">
        <f t="shared" si="12"/>
        <v>0</v>
      </c>
      <c r="H240" s="135" t="str">
        <f t="shared" si="11"/>
        <v>zadajte jednotkovú cenu</v>
      </c>
      <c r="I240" s="150">
        <f t="shared" si="10"/>
        <v>1</v>
      </c>
      <c r="J240" s="184"/>
      <c r="K240" s="184"/>
      <c r="L240" s="184"/>
      <c r="M240" s="184"/>
      <c r="N240" s="184"/>
      <c r="O240" s="184"/>
      <c r="P240" s="184"/>
      <c r="Q240" s="184"/>
      <c r="R240" s="184"/>
      <c r="S240" s="184"/>
      <c r="AF240" s="198" t="s">
        <v>88</v>
      </c>
      <c r="AH240" s="198" t="s">
        <v>87</v>
      </c>
      <c r="AI240" s="198" t="s">
        <v>72</v>
      </c>
      <c r="AM240" s="189" t="s">
        <v>89</v>
      </c>
      <c r="AS240" s="199" t="e">
        <f>IF(#REF!="základná",G240,0)</f>
        <v>#REF!</v>
      </c>
      <c r="AT240" s="199" t="e">
        <f>IF(#REF!="znížená",G240,0)</f>
        <v>#REF!</v>
      </c>
      <c r="AU240" s="199" t="e">
        <f>IF(#REF!="zákl. prenesená",G240,0)</f>
        <v>#REF!</v>
      </c>
      <c r="AV240" s="199" t="e">
        <f>IF(#REF!="zníž. prenesená",G240,0)</f>
        <v>#REF!</v>
      </c>
      <c r="AW240" s="199" t="e">
        <f>IF(#REF!="nulová",G240,0)</f>
        <v>#REF!</v>
      </c>
      <c r="AX240" s="189" t="s">
        <v>90</v>
      </c>
      <c r="AY240" s="199">
        <f>ROUND(F240*E240,2)</f>
        <v>0</v>
      </c>
      <c r="AZ240" s="189" t="s">
        <v>88</v>
      </c>
      <c r="BA240" s="198" t="s">
        <v>511</v>
      </c>
    </row>
    <row r="241" spans="1:53" s="188" customFormat="1" ht="24">
      <c r="A241" s="200">
        <v>232</v>
      </c>
      <c r="B241" s="201" t="s">
        <v>87</v>
      </c>
      <c r="C241" s="202" t="s">
        <v>305</v>
      </c>
      <c r="D241" s="203" t="s">
        <v>103</v>
      </c>
      <c r="E241" s="204">
        <v>2978</v>
      </c>
      <c r="F241" s="75"/>
      <c r="G241" s="205">
        <f t="shared" si="12"/>
        <v>0</v>
      </c>
      <c r="H241" s="135" t="str">
        <f t="shared" si="11"/>
        <v>zadajte jednotkovú cenu</v>
      </c>
      <c r="I241" s="150">
        <f t="shared" si="10"/>
        <v>1</v>
      </c>
      <c r="J241" s="184"/>
      <c r="K241" s="184"/>
      <c r="L241" s="184"/>
      <c r="M241" s="184"/>
      <c r="N241" s="184"/>
      <c r="O241" s="184"/>
      <c r="P241" s="184"/>
      <c r="Q241" s="184"/>
      <c r="R241" s="184"/>
      <c r="S241" s="184"/>
      <c r="AF241" s="198" t="s">
        <v>88</v>
      </c>
      <c r="AH241" s="198" t="s">
        <v>87</v>
      </c>
      <c r="AI241" s="198" t="s">
        <v>72</v>
      </c>
      <c r="AM241" s="189" t="s">
        <v>89</v>
      </c>
      <c r="AS241" s="199" t="e">
        <f>IF(#REF!="základná",G241,0)</f>
        <v>#REF!</v>
      </c>
      <c r="AT241" s="199" t="e">
        <f>IF(#REF!="znížená",G241,0)</f>
        <v>#REF!</v>
      </c>
      <c r="AU241" s="199" t="e">
        <f>IF(#REF!="zákl. prenesená",G241,0)</f>
        <v>#REF!</v>
      </c>
      <c r="AV241" s="199" t="e">
        <f>IF(#REF!="zníž. prenesená",G241,0)</f>
        <v>#REF!</v>
      </c>
      <c r="AW241" s="199" t="e">
        <f>IF(#REF!="nulová",G241,0)</f>
        <v>#REF!</v>
      </c>
      <c r="AX241" s="189" t="s">
        <v>90</v>
      </c>
      <c r="AY241" s="199">
        <f>ROUND(F241*E241,2)</f>
        <v>0</v>
      </c>
      <c r="AZ241" s="189" t="s">
        <v>88</v>
      </c>
      <c r="BA241" s="198" t="s">
        <v>512</v>
      </c>
    </row>
    <row r="242" spans="1:53" s="188" customFormat="1" ht="12.75">
      <c r="A242" s="200">
        <v>233</v>
      </c>
      <c r="B242" s="206" t="s">
        <v>138</v>
      </c>
      <c r="C242" s="207" t="s">
        <v>139</v>
      </c>
      <c r="D242" s="208" t="s">
        <v>132</v>
      </c>
      <c r="E242" s="209">
        <v>6516.5349999999999</v>
      </c>
      <c r="F242" s="76"/>
      <c r="G242" s="210">
        <f t="shared" si="12"/>
        <v>0</v>
      </c>
      <c r="H242" s="135" t="str">
        <f t="shared" si="11"/>
        <v>zadajte jednotkovú cenu</v>
      </c>
      <c r="I242" s="150">
        <f t="shared" si="10"/>
        <v>1</v>
      </c>
      <c r="J242" s="184"/>
      <c r="K242" s="184"/>
      <c r="L242" s="184"/>
      <c r="M242" s="184"/>
      <c r="N242" s="184"/>
      <c r="O242" s="184"/>
      <c r="P242" s="184"/>
      <c r="Q242" s="184"/>
      <c r="R242" s="184"/>
      <c r="S242" s="184"/>
      <c r="AF242" s="198" t="s">
        <v>92</v>
      </c>
      <c r="AH242" s="198" t="s">
        <v>138</v>
      </c>
      <c r="AI242" s="198" t="s">
        <v>72</v>
      </c>
      <c r="AM242" s="189" t="s">
        <v>89</v>
      </c>
      <c r="AS242" s="199" t="e">
        <f>IF(#REF!="základná",G242,0)</f>
        <v>#REF!</v>
      </c>
      <c r="AT242" s="199" t="e">
        <f>IF(#REF!="znížená",G242,0)</f>
        <v>#REF!</v>
      </c>
      <c r="AU242" s="199" t="e">
        <f>IF(#REF!="zákl. prenesená",G242,0)</f>
        <v>#REF!</v>
      </c>
      <c r="AV242" s="199" t="e">
        <f>IF(#REF!="zníž. prenesená",G242,0)</f>
        <v>#REF!</v>
      </c>
      <c r="AW242" s="199" t="e">
        <f>IF(#REF!="nulová",G242,0)</f>
        <v>#REF!</v>
      </c>
      <c r="AX242" s="189" t="s">
        <v>90</v>
      </c>
      <c r="AY242" s="199">
        <f>ROUND(F242*E242,2)</f>
        <v>0</v>
      </c>
      <c r="AZ242" s="189" t="s">
        <v>88</v>
      </c>
      <c r="BA242" s="198" t="s">
        <v>513</v>
      </c>
    </row>
    <row r="243" spans="1:53" s="188" customFormat="1" ht="24">
      <c r="A243" s="200">
        <v>234</v>
      </c>
      <c r="B243" s="201" t="s">
        <v>87</v>
      </c>
      <c r="C243" s="202" t="s">
        <v>136</v>
      </c>
      <c r="D243" s="203" t="s">
        <v>103</v>
      </c>
      <c r="E243" s="204">
        <v>1717.86</v>
      </c>
      <c r="F243" s="75"/>
      <c r="G243" s="205">
        <f t="shared" si="12"/>
        <v>0</v>
      </c>
      <c r="H243" s="135" t="str">
        <f t="shared" si="11"/>
        <v>zadajte jednotkovú cenu</v>
      </c>
      <c r="I243" s="150">
        <f t="shared" si="10"/>
        <v>1</v>
      </c>
      <c r="J243" s="184"/>
      <c r="K243" s="184"/>
      <c r="L243" s="184"/>
      <c r="M243" s="184"/>
      <c r="N243" s="184"/>
      <c r="O243" s="184"/>
      <c r="P243" s="184"/>
      <c r="Q243" s="184"/>
      <c r="R243" s="184"/>
      <c r="S243" s="184"/>
      <c r="AF243" s="198" t="s">
        <v>88</v>
      </c>
      <c r="AH243" s="198" t="s">
        <v>87</v>
      </c>
      <c r="AI243" s="198" t="s">
        <v>72</v>
      </c>
      <c r="AM243" s="189" t="s">
        <v>89</v>
      </c>
      <c r="AS243" s="199" t="e">
        <f>IF(#REF!="základná",G243,0)</f>
        <v>#REF!</v>
      </c>
      <c r="AT243" s="199" t="e">
        <f>IF(#REF!="znížená",G243,0)</f>
        <v>#REF!</v>
      </c>
      <c r="AU243" s="199" t="e">
        <f>IF(#REF!="zákl. prenesená",G243,0)</f>
        <v>#REF!</v>
      </c>
      <c r="AV243" s="199" t="e">
        <f>IF(#REF!="zníž. prenesená",G243,0)</f>
        <v>#REF!</v>
      </c>
      <c r="AW243" s="199" t="e">
        <f>IF(#REF!="nulová",G243,0)</f>
        <v>#REF!</v>
      </c>
      <c r="AX243" s="189" t="s">
        <v>90</v>
      </c>
      <c r="AY243" s="199">
        <f>ROUND(F243*E243,2)</f>
        <v>0</v>
      </c>
      <c r="AZ243" s="189" t="s">
        <v>88</v>
      </c>
      <c r="BA243" s="198" t="s">
        <v>514</v>
      </c>
    </row>
    <row r="244" spans="1:53" s="188" customFormat="1" ht="24">
      <c r="A244" s="200">
        <v>235</v>
      </c>
      <c r="B244" s="201" t="s">
        <v>87</v>
      </c>
      <c r="C244" s="202" t="s">
        <v>141</v>
      </c>
      <c r="D244" s="203" t="s">
        <v>142</v>
      </c>
      <c r="E244" s="204">
        <v>116</v>
      </c>
      <c r="F244" s="75"/>
      <c r="G244" s="205">
        <f t="shared" si="12"/>
        <v>0</v>
      </c>
      <c r="H244" s="135" t="str">
        <f t="shared" si="11"/>
        <v>zadajte jednotkovú cenu</v>
      </c>
      <c r="I244" s="150">
        <f t="shared" si="10"/>
        <v>1</v>
      </c>
      <c r="J244" s="184"/>
      <c r="K244" s="184"/>
      <c r="L244" s="184"/>
      <c r="M244" s="184"/>
      <c r="N244" s="184"/>
      <c r="O244" s="184"/>
      <c r="P244" s="184"/>
      <c r="Q244" s="184"/>
      <c r="R244" s="184"/>
      <c r="S244" s="184"/>
      <c r="AF244" s="198" t="s">
        <v>88</v>
      </c>
      <c r="AH244" s="198" t="s">
        <v>87</v>
      </c>
      <c r="AI244" s="198" t="s">
        <v>72</v>
      </c>
      <c r="AM244" s="189" t="s">
        <v>89</v>
      </c>
      <c r="AS244" s="199" t="e">
        <f>IF(#REF!="základná",G244,0)</f>
        <v>#REF!</v>
      </c>
      <c r="AT244" s="199" t="e">
        <f>IF(#REF!="znížená",G244,0)</f>
        <v>#REF!</v>
      </c>
      <c r="AU244" s="199" t="e">
        <f>IF(#REF!="zákl. prenesená",G244,0)</f>
        <v>#REF!</v>
      </c>
      <c r="AV244" s="199" t="e">
        <f>IF(#REF!="zníž. prenesená",G244,0)</f>
        <v>#REF!</v>
      </c>
      <c r="AW244" s="199" t="e">
        <f>IF(#REF!="nulová",G244,0)</f>
        <v>#REF!</v>
      </c>
      <c r="AX244" s="189" t="s">
        <v>90</v>
      </c>
      <c r="AY244" s="199">
        <f>ROUND(F244*E244,2)</f>
        <v>0</v>
      </c>
      <c r="AZ244" s="189" t="s">
        <v>88</v>
      </c>
      <c r="BA244" s="198" t="s">
        <v>515</v>
      </c>
    </row>
    <row r="245" spans="1:53" s="188" customFormat="1" ht="24">
      <c r="A245" s="200">
        <v>236</v>
      </c>
      <c r="B245" s="201" t="s">
        <v>87</v>
      </c>
      <c r="C245" s="202" t="s">
        <v>144</v>
      </c>
      <c r="D245" s="203" t="s">
        <v>103</v>
      </c>
      <c r="E245" s="204">
        <v>413.59</v>
      </c>
      <c r="F245" s="75"/>
      <c r="G245" s="205">
        <f t="shared" si="12"/>
        <v>0</v>
      </c>
      <c r="H245" s="135" t="str">
        <f t="shared" si="11"/>
        <v>zadajte jednotkovú cenu</v>
      </c>
      <c r="I245" s="150">
        <f t="shared" si="10"/>
        <v>1</v>
      </c>
      <c r="J245" s="184"/>
      <c r="K245" s="184"/>
      <c r="L245" s="184"/>
      <c r="M245" s="184"/>
      <c r="N245" s="184"/>
      <c r="O245" s="184"/>
      <c r="P245" s="184"/>
      <c r="Q245" s="184"/>
      <c r="R245" s="184"/>
      <c r="S245" s="184"/>
      <c r="AF245" s="198" t="s">
        <v>88</v>
      </c>
      <c r="AH245" s="198" t="s">
        <v>87</v>
      </c>
      <c r="AI245" s="198" t="s">
        <v>72</v>
      </c>
      <c r="AM245" s="189" t="s">
        <v>89</v>
      </c>
      <c r="AS245" s="199" t="e">
        <f>IF(#REF!="základná",G245,0)</f>
        <v>#REF!</v>
      </c>
      <c r="AT245" s="199" t="e">
        <f>IF(#REF!="znížená",G245,0)</f>
        <v>#REF!</v>
      </c>
      <c r="AU245" s="199" t="e">
        <f>IF(#REF!="zákl. prenesená",G245,0)</f>
        <v>#REF!</v>
      </c>
      <c r="AV245" s="199" t="e">
        <f>IF(#REF!="zníž. prenesená",G245,0)</f>
        <v>#REF!</v>
      </c>
      <c r="AW245" s="199" t="e">
        <f>IF(#REF!="nulová",G245,0)</f>
        <v>#REF!</v>
      </c>
      <c r="AX245" s="189" t="s">
        <v>90</v>
      </c>
      <c r="AY245" s="199">
        <f>ROUND(F245*E245,2)</f>
        <v>0</v>
      </c>
      <c r="AZ245" s="189" t="s">
        <v>88</v>
      </c>
      <c r="BA245" s="198" t="s">
        <v>516</v>
      </c>
    </row>
    <row r="246" spans="1:53" s="188" customFormat="1" ht="36">
      <c r="A246" s="200">
        <v>237</v>
      </c>
      <c r="B246" s="201" t="s">
        <v>87</v>
      </c>
      <c r="C246" s="202" t="s">
        <v>517</v>
      </c>
      <c r="D246" s="203" t="s">
        <v>94</v>
      </c>
      <c r="E246" s="204">
        <v>75</v>
      </c>
      <c r="F246" s="75"/>
      <c r="G246" s="205">
        <f t="shared" si="12"/>
        <v>0</v>
      </c>
      <c r="H246" s="135" t="str">
        <f t="shared" si="11"/>
        <v>zadajte jednotkovú cenu</v>
      </c>
      <c r="I246" s="150">
        <f t="shared" si="10"/>
        <v>1</v>
      </c>
      <c r="J246" s="184"/>
      <c r="K246" s="184"/>
      <c r="L246" s="184"/>
      <c r="M246" s="184"/>
      <c r="N246" s="184"/>
      <c r="O246" s="184"/>
      <c r="P246" s="184"/>
      <c r="Q246" s="184"/>
      <c r="R246" s="184"/>
      <c r="S246" s="184"/>
      <c r="AF246" s="198" t="s">
        <v>88</v>
      </c>
      <c r="AH246" s="198" t="s">
        <v>87</v>
      </c>
      <c r="AI246" s="198" t="s">
        <v>72</v>
      </c>
      <c r="AM246" s="189" t="s">
        <v>89</v>
      </c>
      <c r="AS246" s="199" t="e">
        <f>IF(#REF!="základná",G246,0)</f>
        <v>#REF!</v>
      </c>
      <c r="AT246" s="199" t="e">
        <f>IF(#REF!="znížená",G246,0)</f>
        <v>#REF!</v>
      </c>
      <c r="AU246" s="199" t="e">
        <f>IF(#REF!="zákl. prenesená",G246,0)</f>
        <v>#REF!</v>
      </c>
      <c r="AV246" s="199" t="e">
        <f>IF(#REF!="zníž. prenesená",G246,0)</f>
        <v>#REF!</v>
      </c>
      <c r="AW246" s="199" t="e">
        <f>IF(#REF!="nulová",G246,0)</f>
        <v>#REF!</v>
      </c>
      <c r="AX246" s="189" t="s">
        <v>90</v>
      </c>
      <c r="AY246" s="199">
        <f>ROUND(F246*E246,2)</f>
        <v>0</v>
      </c>
      <c r="AZ246" s="189" t="s">
        <v>88</v>
      </c>
      <c r="BA246" s="198" t="s">
        <v>518</v>
      </c>
    </row>
    <row r="247" spans="1:53" s="188" customFormat="1" ht="12.75">
      <c r="A247" s="200">
        <v>238</v>
      </c>
      <c r="B247" s="206" t="s">
        <v>138</v>
      </c>
      <c r="C247" s="207" t="s">
        <v>519</v>
      </c>
      <c r="D247" s="208" t="s">
        <v>94</v>
      </c>
      <c r="E247" s="209">
        <v>75</v>
      </c>
      <c r="F247" s="76"/>
      <c r="G247" s="210">
        <f t="shared" si="12"/>
        <v>0</v>
      </c>
      <c r="H247" s="135" t="str">
        <f t="shared" si="11"/>
        <v>zadajte jednotkovú cenu</v>
      </c>
      <c r="I247" s="150">
        <f t="shared" si="10"/>
        <v>1</v>
      </c>
      <c r="J247" s="184"/>
      <c r="K247" s="184"/>
      <c r="L247" s="184"/>
      <c r="M247" s="184"/>
      <c r="N247" s="184"/>
      <c r="O247" s="184"/>
      <c r="P247" s="184"/>
      <c r="Q247" s="184"/>
      <c r="R247" s="184"/>
      <c r="S247" s="184"/>
      <c r="AF247" s="198" t="s">
        <v>92</v>
      </c>
      <c r="AH247" s="198" t="s">
        <v>138</v>
      </c>
      <c r="AI247" s="198" t="s">
        <v>72</v>
      </c>
      <c r="AM247" s="189" t="s">
        <v>89</v>
      </c>
      <c r="AS247" s="199" t="e">
        <f>IF(#REF!="základná",G247,0)</f>
        <v>#REF!</v>
      </c>
      <c r="AT247" s="199" t="e">
        <f>IF(#REF!="znížená",G247,0)</f>
        <v>#REF!</v>
      </c>
      <c r="AU247" s="199" t="e">
        <f>IF(#REF!="zákl. prenesená",G247,0)</f>
        <v>#REF!</v>
      </c>
      <c r="AV247" s="199" t="e">
        <f>IF(#REF!="zníž. prenesená",G247,0)</f>
        <v>#REF!</v>
      </c>
      <c r="AW247" s="199" t="e">
        <f>IF(#REF!="nulová",G247,0)</f>
        <v>#REF!</v>
      </c>
      <c r="AX247" s="189" t="s">
        <v>90</v>
      </c>
      <c r="AY247" s="199">
        <f>ROUND(F247*E247,2)</f>
        <v>0</v>
      </c>
      <c r="AZ247" s="189" t="s">
        <v>88</v>
      </c>
      <c r="BA247" s="198" t="s">
        <v>520</v>
      </c>
    </row>
    <row r="248" spans="1:53" s="188" customFormat="1" ht="24">
      <c r="A248" s="200">
        <v>239</v>
      </c>
      <c r="B248" s="201" t="s">
        <v>87</v>
      </c>
      <c r="C248" s="202" t="s">
        <v>521</v>
      </c>
      <c r="D248" s="203" t="s">
        <v>142</v>
      </c>
      <c r="E248" s="204">
        <v>22</v>
      </c>
      <c r="F248" s="75"/>
      <c r="G248" s="205">
        <f t="shared" si="12"/>
        <v>0</v>
      </c>
      <c r="H248" s="135" t="str">
        <f t="shared" si="11"/>
        <v>zadajte jednotkovú cenu</v>
      </c>
      <c r="I248" s="150">
        <f t="shared" si="10"/>
        <v>1</v>
      </c>
      <c r="J248" s="184"/>
      <c r="K248" s="184"/>
      <c r="L248" s="184"/>
      <c r="M248" s="184"/>
      <c r="N248" s="184"/>
      <c r="O248" s="184"/>
      <c r="P248" s="184"/>
      <c r="Q248" s="184"/>
      <c r="R248" s="184"/>
      <c r="S248" s="184"/>
      <c r="AF248" s="198" t="s">
        <v>88</v>
      </c>
      <c r="AH248" s="198" t="s">
        <v>87</v>
      </c>
      <c r="AI248" s="198" t="s">
        <v>72</v>
      </c>
      <c r="AM248" s="189" t="s">
        <v>89</v>
      </c>
      <c r="AS248" s="199" t="e">
        <f>IF(#REF!="základná",G248,0)</f>
        <v>#REF!</v>
      </c>
      <c r="AT248" s="199" t="e">
        <f>IF(#REF!="znížená",G248,0)</f>
        <v>#REF!</v>
      </c>
      <c r="AU248" s="199" t="e">
        <f>IF(#REF!="zákl. prenesená",G248,0)</f>
        <v>#REF!</v>
      </c>
      <c r="AV248" s="199" t="e">
        <f>IF(#REF!="zníž. prenesená",G248,0)</f>
        <v>#REF!</v>
      </c>
      <c r="AW248" s="199" t="e">
        <f>IF(#REF!="nulová",G248,0)</f>
        <v>#REF!</v>
      </c>
      <c r="AX248" s="189" t="s">
        <v>90</v>
      </c>
      <c r="AY248" s="199">
        <f>ROUND(F248*E248,2)</f>
        <v>0</v>
      </c>
      <c r="AZ248" s="189" t="s">
        <v>88</v>
      </c>
      <c r="BA248" s="198" t="s">
        <v>522</v>
      </c>
    </row>
    <row r="249" spans="1:53" s="188" customFormat="1" ht="12.75">
      <c r="A249" s="200">
        <v>240</v>
      </c>
      <c r="B249" s="206" t="s">
        <v>138</v>
      </c>
      <c r="C249" s="207" t="s">
        <v>523</v>
      </c>
      <c r="D249" s="208" t="s">
        <v>142</v>
      </c>
      <c r="E249" s="209">
        <v>22</v>
      </c>
      <c r="F249" s="76"/>
      <c r="G249" s="210">
        <f t="shared" si="12"/>
        <v>0</v>
      </c>
      <c r="H249" s="135" t="str">
        <f t="shared" si="11"/>
        <v>zadajte jednotkovú cenu</v>
      </c>
      <c r="I249" s="150">
        <f t="shared" si="10"/>
        <v>1</v>
      </c>
      <c r="J249" s="184"/>
      <c r="K249" s="184"/>
      <c r="L249" s="184"/>
      <c r="M249" s="184"/>
      <c r="N249" s="184"/>
      <c r="O249" s="184"/>
      <c r="P249" s="184"/>
      <c r="Q249" s="184"/>
      <c r="R249" s="184"/>
      <c r="S249" s="184"/>
      <c r="AF249" s="198" t="s">
        <v>92</v>
      </c>
      <c r="AH249" s="198" t="s">
        <v>138</v>
      </c>
      <c r="AI249" s="198" t="s">
        <v>72</v>
      </c>
      <c r="AM249" s="189" t="s">
        <v>89</v>
      </c>
      <c r="AS249" s="199" t="e">
        <f>IF(#REF!="základná",G249,0)</f>
        <v>#REF!</v>
      </c>
      <c r="AT249" s="199" t="e">
        <f>IF(#REF!="znížená",G249,0)</f>
        <v>#REF!</v>
      </c>
      <c r="AU249" s="199" t="e">
        <f>IF(#REF!="zákl. prenesená",G249,0)</f>
        <v>#REF!</v>
      </c>
      <c r="AV249" s="199" t="e">
        <f>IF(#REF!="zníž. prenesená",G249,0)</f>
        <v>#REF!</v>
      </c>
      <c r="AW249" s="199" t="e">
        <f>IF(#REF!="nulová",G249,0)</f>
        <v>#REF!</v>
      </c>
      <c r="AX249" s="189" t="s">
        <v>90</v>
      </c>
      <c r="AY249" s="199">
        <f>ROUND(F249*E249,2)</f>
        <v>0</v>
      </c>
      <c r="AZ249" s="189" t="s">
        <v>88</v>
      </c>
      <c r="BA249" s="198" t="s">
        <v>524</v>
      </c>
    </row>
    <row r="250" spans="1:53" s="188" customFormat="1" ht="12.75">
      <c r="A250" s="200">
        <v>241</v>
      </c>
      <c r="B250" s="201" t="s">
        <v>87</v>
      </c>
      <c r="C250" s="202" t="s">
        <v>525</v>
      </c>
      <c r="D250" s="203" t="s">
        <v>103</v>
      </c>
      <c r="E250" s="204">
        <v>3.9420000000000002</v>
      </c>
      <c r="F250" s="75"/>
      <c r="G250" s="205">
        <f t="shared" si="12"/>
        <v>0</v>
      </c>
      <c r="H250" s="135" t="str">
        <f t="shared" si="11"/>
        <v>zadajte jednotkovú cenu</v>
      </c>
      <c r="I250" s="150">
        <f t="shared" si="10"/>
        <v>1</v>
      </c>
      <c r="J250" s="184"/>
      <c r="K250" s="184"/>
      <c r="L250" s="184"/>
      <c r="M250" s="184"/>
      <c r="N250" s="184"/>
      <c r="O250" s="184"/>
      <c r="P250" s="184"/>
      <c r="Q250" s="184"/>
      <c r="R250" s="184"/>
      <c r="S250" s="184"/>
      <c r="AF250" s="198" t="s">
        <v>88</v>
      </c>
      <c r="AH250" s="198" t="s">
        <v>87</v>
      </c>
      <c r="AI250" s="198" t="s">
        <v>72</v>
      </c>
      <c r="AM250" s="189" t="s">
        <v>89</v>
      </c>
      <c r="AS250" s="199" t="e">
        <f>IF(#REF!="základná",G250,0)</f>
        <v>#REF!</v>
      </c>
      <c r="AT250" s="199" t="e">
        <f>IF(#REF!="znížená",G250,0)</f>
        <v>#REF!</v>
      </c>
      <c r="AU250" s="199" t="e">
        <f>IF(#REF!="zákl. prenesená",G250,0)</f>
        <v>#REF!</v>
      </c>
      <c r="AV250" s="199" t="e">
        <f>IF(#REF!="zníž. prenesená",G250,0)</f>
        <v>#REF!</v>
      </c>
      <c r="AW250" s="199" t="e">
        <f>IF(#REF!="nulová",G250,0)</f>
        <v>#REF!</v>
      </c>
      <c r="AX250" s="189" t="s">
        <v>90</v>
      </c>
      <c r="AY250" s="199">
        <f>ROUND(F250*E250,2)</f>
        <v>0</v>
      </c>
      <c r="AZ250" s="189" t="s">
        <v>88</v>
      </c>
      <c r="BA250" s="198" t="s">
        <v>526</v>
      </c>
    </row>
    <row r="251" spans="1:53" s="188" customFormat="1" ht="24">
      <c r="A251" s="200">
        <v>242</v>
      </c>
      <c r="B251" s="201" t="s">
        <v>87</v>
      </c>
      <c r="C251" s="202" t="s">
        <v>324</v>
      </c>
      <c r="D251" s="203" t="s">
        <v>103</v>
      </c>
      <c r="E251" s="204">
        <v>18</v>
      </c>
      <c r="F251" s="75"/>
      <c r="G251" s="205">
        <f t="shared" si="12"/>
        <v>0</v>
      </c>
      <c r="H251" s="135" t="str">
        <f t="shared" si="11"/>
        <v>zadajte jednotkovú cenu</v>
      </c>
      <c r="I251" s="150">
        <f t="shared" si="10"/>
        <v>1</v>
      </c>
      <c r="J251" s="184"/>
      <c r="K251" s="184"/>
      <c r="L251" s="184"/>
      <c r="M251" s="184"/>
      <c r="N251" s="184"/>
      <c r="O251" s="184"/>
      <c r="P251" s="184"/>
      <c r="Q251" s="184"/>
      <c r="R251" s="184"/>
      <c r="S251" s="184"/>
      <c r="AF251" s="198" t="s">
        <v>88</v>
      </c>
      <c r="AH251" s="198" t="s">
        <v>87</v>
      </c>
      <c r="AI251" s="198" t="s">
        <v>72</v>
      </c>
      <c r="AM251" s="189" t="s">
        <v>89</v>
      </c>
      <c r="AS251" s="199" t="e">
        <f>IF(#REF!="základná",G251,0)</f>
        <v>#REF!</v>
      </c>
      <c r="AT251" s="199" t="e">
        <f>IF(#REF!="znížená",G251,0)</f>
        <v>#REF!</v>
      </c>
      <c r="AU251" s="199" t="e">
        <f>IF(#REF!="zákl. prenesená",G251,0)</f>
        <v>#REF!</v>
      </c>
      <c r="AV251" s="199" t="e">
        <f>IF(#REF!="zníž. prenesená",G251,0)</f>
        <v>#REF!</v>
      </c>
      <c r="AW251" s="199" t="e">
        <f>IF(#REF!="nulová",G251,0)</f>
        <v>#REF!</v>
      </c>
      <c r="AX251" s="189" t="s">
        <v>90</v>
      </c>
      <c r="AY251" s="199">
        <f>ROUND(F251*E251,2)</f>
        <v>0</v>
      </c>
      <c r="AZ251" s="189" t="s">
        <v>88</v>
      </c>
      <c r="BA251" s="198" t="s">
        <v>527</v>
      </c>
    </row>
    <row r="252" spans="1:53" s="188" customFormat="1" ht="24">
      <c r="A252" s="200">
        <v>243</v>
      </c>
      <c r="B252" s="201" t="s">
        <v>87</v>
      </c>
      <c r="C252" s="202" t="s">
        <v>326</v>
      </c>
      <c r="D252" s="203" t="s">
        <v>94</v>
      </c>
      <c r="E252" s="204">
        <v>45</v>
      </c>
      <c r="F252" s="75"/>
      <c r="G252" s="205">
        <f t="shared" si="12"/>
        <v>0</v>
      </c>
      <c r="H252" s="135" t="str">
        <f t="shared" si="11"/>
        <v>zadajte jednotkovú cenu</v>
      </c>
      <c r="I252" s="150">
        <f t="shared" si="10"/>
        <v>1</v>
      </c>
      <c r="J252" s="184"/>
      <c r="K252" s="184"/>
      <c r="L252" s="184"/>
      <c r="M252" s="184"/>
      <c r="N252" s="184"/>
      <c r="O252" s="184"/>
      <c r="P252" s="184"/>
      <c r="Q252" s="184"/>
      <c r="R252" s="184"/>
      <c r="S252" s="184"/>
      <c r="AF252" s="198" t="s">
        <v>88</v>
      </c>
      <c r="AH252" s="198" t="s">
        <v>87</v>
      </c>
      <c r="AI252" s="198" t="s">
        <v>72</v>
      </c>
      <c r="AM252" s="189" t="s">
        <v>89</v>
      </c>
      <c r="AS252" s="199" t="e">
        <f>IF(#REF!="základná",G252,0)</f>
        <v>#REF!</v>
      </c>
      <c r="AT252" s="199" t="e">
        <f>IF(#REF!="znížená",G252,0)</f>
        <v>#REF!</v>
      </c>
      <c r="AU252" s="199" t="e">
        <f>IF(#REF!="zákl. prenesená",G252,0)</f>
        <v>#REF!</v>
      </c>
      <c r="AV252" s="199" t="e">
        <f>IF(#REF!="zníž. prenesená",G252,0)</f>
        <v>#REF!</v>
      </c>
      <c r="AW252" s="199" t="e">
        <f>IF(#REF!="nulová",G252,0)</f>
        <v>#REF!</v>
      </c>
      <c r="AX252" s="189" t="s">
        <v>90</v>
      </c>
      <c r="AY252" s="199">
        <f>ROUND(F252*E252,2)</f>
        <v>0</v>
      </c>
      <c r="AZ252" s="189" t="s">
        <v>88</v>
      </c>
      <c r="BA252" s="198" t="s">
        <v>528</v>
      </c>
    </row>
    <row r="253" spans="1:53" s="188" customFormat="1" ht="24">
      <c r="A253" s="200">
        <v>244</v>
      </c>
      <c r="B253" s="201" t="s">
        <v>87</v>
      </c>
      <c r="C253" s="202" t="s">
        <v>150</v>
      </c>
      <c r="D253" s="203" t="s">
        <v>94</v>
      </c>
      <c r="E253" s="204">
        <v>3400</v>
      </c>
      <c r="F253" s="75"/>
      <c r="G253" s="205">
        <f t="shared" si="12"/>
        <v>0</v>
      </c>
      <c r="H253" s="135" t="str">
        <f t="shared" si="11"/>
        <v>zadajte jednotkovú cenu</v>
      </c>
      <c r="I253" s="150">
        <f t="shared" si="10"/>
        <v>1</v>
      </c>
      <c r="J253" s="184"/>
      <c r="K253" s="184"/>
      <c r="L253" s="184"/>
      <c r="M253" s="184"/>
      <c r="N253" s="184"/>
      <c r="O253" s="184"/>
      <c r="P253" s="184"/>
      <c r="Q253" s="184"/>
      <c r="R253" s="184"/>
      <c r="S253" s="184"/>
      <c r="AF253" s="198" t="s">
        <v>88</v>
      </c>
      <c r="AH253" s="198" t="s">
        <v>87</v>
      </c>
      <c r="AI253" s="198" t="s">
        <v>72</v>
      </c>
      <c r="AM253" s="189" t="s">
        <v>89</v>
      </c>
      <c r="AS253" s="199" t="e">
        <f>IF(#REF!="základná",G253,0)</f>
        <v>#REF!</v>
      </c>
      <c r="AT253" s="199" t="e">
        <f>IF(#REF!="znížená",G253,0)</f>
        <v>#REF!</v>
      </c>
      <c r="AU253" s="199" t="e">
        <f>IF(#REF!="zákl. prenesená",G253,0)</f>
        <v>#REF!</v>
      </c>
      <c r="AV253" s="199" t="e">
        <f>IF(#REF!="zníž. prenesená",G253,0)</f>
        <v>#REF!</v>
      </c>
      <c r="AW253" s="199" t="e">
        <f>IF(#REF!="nulová",G253,0)</f>
        <v>#REF!</v>
      </c>
      <c r="AX253" s="189" t="s">
        <v>90</v>
      </c>
      <c r="AY253" s="199">
        <f>ROUND(F253*E253,2)</f>
        <v>0</v>
      </c>
      <c r="AZ253" s="189" t="s">
        <v>88</v>
      </c>
      <c r="BA253" s="198" t="s">
        <v>529</v>
      </c>
    </row>
    <row r="254" spans="1:53" s="188" customFormat="1" ht="24">
      <c r="A254" s="200">
        <v>245</v>
      </c>
      <c r="B254" s="201" t="s">
        <v>87</v>
      </c>
      <c r="C254" s="202" t="s">
        <v>152</v>
      </c>
      <c r="D254" s="203" t="s">
        <v>94</v>
      </c>
      <c r="E254" s="204">
        <v>3600</v>
      </c>
      <c r="F254" s="75"/>
      <c r="G254" s="205">
        <f t="shared" si="12"/>
        <v>0</v>
      </c>
      <c r="H254" s="135" t="str">
        <f t="shared" si="11"/>
        <v>zadajte jednotkovú cenu</v>
      </c>
      <c r="I254" s="150">
        <f t="shared" si="10"/>
        <v>1</v>
      </c>
      <c r="J254" s="184"/>
      <c r="K254" s="184"/>
      <c r="L254" s="184"/>
      <c r="M254" s="184"/>
      <c r="N254" s="184"/>
      <c r="O254" s="184"/>
      <c r="P254" s="184"/>
      <c r="Q254" s="184"/>
      <c r="R254" s="184"/>
      <c r="S254" s="184"/>
      <c r="AF254" s="198" t="s">
        <v>88</v>
      </c>
      <c r="AH254" s="198" t="s">
        <v>87</v>
      </c>
      <c r="AI254" s="198" t="s">
        <v>72</v>
      </c>
      <c r="AM254" s="189" t="s">
        <v>89</v>
      </c>
      <c r="AS254" s="199" t="e">
        <f>IF(#REF!="základná",G254,0)</f>
        <v>#REF!</v>
      </c>
      <c r="AT254" s="199" t="e">
        <f>IF(#REF!="znížená",G254,0)</f>
        <v>#REF!</v>
      </c>
      <c r="AU254" s="199" t="e">
        <f>IF(#REF!="zákl. prenesená",G254,0)</f>
        <v>#REF!</v>
      </c>
      <c r="AV254" s="199" t="e">
        <f>IF(#REF!="zníž. prenesená",G254,0)</f>
        <v>#REF!</v>
      </c>
      <c r="AW254" s="199" t="e">
        <f>IF(#REF!="nulová",G254,0)</f>
        <v>#REF!</v>
      </c>
      <c r="AX254" s="189" t="s">
        <v>90</v>
      </c>
      <c r="AY254" s="199">
        <f>ROUND(F254*E254,2)</f>
        <v>0</v>
      </c>
      <c r="AZ254" s="189" t="s">
        <v>88</v>
      </c>
      <c r="BA254" s="198" t="s">
        <v>530</v>
      </c>
    </row>
    <row r="255" spans="1:53" s="188" customFormat="1" ht="24">
      <c r="A255" s="200">
        <v>246</v>
      </c>
      <c r="B255" s="201" t="s">
        <v>87</v>
      </c>
      <c r="C255" s="202" t="s">
        <v>158</v>
      </c>
      <c r="D255" s="203" t="s">
        <v>94</v>
      </c>
      <c r="E255" s="204">
        <v>8688.5400000000009</v>
      </c>
      <c r="F255" s="75"/>
      <c r="G255" s="205">
        <f t="shared" si="12"/>
        <v>0</v>
      </c>
      <c r="H255" s="135" t="str">
        <f t="shared" si="11"/>
        <v>zadajte jednotkovú cenu</v>
      </c>
      <c r="I255" s="150">
        <f t="shared" si="10"/>
        <v>1</v>
      </c>
      <c r="J255" s="184"/>
      <c r="K255" s="184"/>
      <c r="L255" s="184"/>
      <c r="M255" s="184"/>
      <c r="N255" s="184"/>
      <c r="O255" s="184"/>
      <c r="P255" s="184"/>
      <c r="Q255" s="184"/>
      <c r="R255" s="184"/>
      <c r="S255" s="184"/>
      <c r="AF255" s="198" t="s">
        <v>88</v>
      </c>
      <c r="AH255" s="198" t="s">
        <v>87</v>
      </c>
      <c r="AI255" s="198" t="s">
        <v>72</v>
      </c>
      <c r="AM255" s="189" t="s">
        <v>89</v>
      </c>
      <c r="AS255" s="199" t="e">
        <f>IF(#REF!="základná",G255,0)</f>
        <v>#REF!</v>
      </c>
      <c r="AT255" s="199" t="e">
        <f>IF(#REF!="znížená",G255,0)</f>
        <v>#REF!</v>
      </c>
      <c r="AU255" s="199" t="e">
        <f>IF(#REF!="zákl. prenesená",G255,0)</f>
        <v>#REF!</v>
      </c>
      <c r="AV255" s="199" t="e">
        <f>IF(#REF!="zníž. prenesená",G255,0)</f>
        <v>#REF!</v>
      </c>
      <c r="AW255" s="199" t="e">
        <f>IF(#REF!="nulová",G255,0)</f>
        <v>#REF!</v>
      </c>
      <c r="AX255" s="189" t="s">
        <v>90</v>
      </c>
      <c r="AY255" s="199">
        <f>ROUND(F255*E255,2)</f>
        <v>0</v>
      </c>
      <c r="AZ255" s="189" t="s">
        <v>88</v>
      </c>
      <c r="BA255" s="198" t="s">
        <v>531</v>
      </c>
    </row>
    <row r="256" spans="1:53" s="188" customFormat="1" ht="12.75">
      <c r="A256" s="200">
        <v>247</v>
      </c>
      <c r="B256" s="201" t="s">
        <v>87</v>
      </c>
      <c r="C256" s="202" t="s">
        <v>532</v>
      </c>
      <c r="D256" s="203" t="s">
        <v>94</v>
      </c>
      <c r="E256" s="204">
        <v>5544.116</v>
      </c>
      <c r="F256" s="75"/>
      <c r="G256" s="205">
        <f t="shared" si="12"/>
        <v>0</v>
      </c>
      <c r="H256" s="135" t="str">
        <f t="shared" si="11"/>
        <v>zadajte jednotkovú cenu</v>
      </c>
      <c r="I256" s="150">
        <f t="shared" si="10"/>
        <v>1</v>
      </c>
      <c r="J256" s="184"/>
      <c r="K256" s="184"/>
      <c r="L256" s="184"/>
      <c r="M256" s="184"/>
      <c r="N256" s="184"/>
      <c r="O256" s="184"/>
      <c r="P256" s="184"/>
      <c r="Q256" s="184"/>
      <c r="R256" s="184"/>
      <c r="S256" s="184"/>
      <c r="AF256" s="198" t="s">
        <v>88</v>
      </c>
      <c r="AH256" s="198" t="s">
        <v>87</v>
      </c>
      <c r="AI256" s="198" t="s">
        <v>72</v>
      </c>
      <c r="AM256" s="189" t="s">
        <v>89</v>
      </c>
      <c r="AS256" s="199" t="e">
        <f>IF(#REF!="základná",G256,0)</f>
        <v>#REF!</v>
      </c>
      <c r="AT256" s="199" t="e">
        <f>IF(#REF!="znížená",G256,0)</f>
        <v>#REF!</v>
      </c>
      <c r="AU256" s="199" t="e">
        <f>IF(#REF!="zákl. prenesená",G256,0)</f>
        <v>#REF!</v>
      </c>
      <c r="AV256" s="199" t="e">
        <f>IF(#REF!="zníž. prenesená",G256,0)</f>
        <v>#REF!</v>
      </c>
      <c r="AW256" s="199" t="e">
        <f>IF(#REF!="nulová",G256,0)</f>
        <v>#REF!</v>
      </c>
      <c r="AX256" s="189" t="s">
        <v>90</v>
      </c>
      <c r="AY256" s="199">
        <f>ROUND(F256*E256,2)</f>
        <v>0</v>
      </c>
      <c r="AZ256" s="189" t="s">
        <v>88</v>
      </c>
      <c r="BA256" s="198" t="s">
        <v>533</v>
      </c>
    </row>
    <row r="257" spans="1:53" s="188" customFormat="1" ht="24">
      <c r="A257" s="200">
        <v>248</v>
      </c>
      <c r="B257" s="201" t="s">
        <v>87</v>
      </c>
      <c r="C257" s="202" t="s">
        <v>534</v>
      </c>
      <c r="D257" s="203" t="s">
        <v>94</v>
      </c>
      <c r="E257" s="204">
        <v>4964.88</v>
      </c>
      <c r="F257" s="75"/>
      <c r="G257" s="205">
        <f t="shared" si="12"/>
        <v>0</v>
      </c>
      <c r="H257" s="135" t="str">
        <f t="shared" si="11"/>
        <v>zadajte jednotkovú cenu</v>
      </c>
      <c r="I257" s="150">
        <f t="shared" si="10"/>
        <v>1</v>
      </c>
      <c r="J257" s="184"/>
      <c r="K257" s="184"/>
      <c r="L257" s="184"/>
      <c r="M257" s="184"/>
      <c r="N257" s="184"/>
      <c r="O257" s="184"/>
      <c r="P257" s="184"/>
      <c r="Q257" s="184"/>
      <c r="R257" s="184"/>
      <c r="S257" s="184"/>
      <c r="AF257" s="198" t="s">
        <v>88</v>
      </c>
      <c r="AH257" s="198" t="s">
        <v>87</v>
      </c>
      <c r="AI257" s="198" t="s">
        <v>72</v>
      </c>
      <c r="AM257" s="189" t="s">
        <v>89</v>
      </c>
      <c r="AS257" s="199" t="e">
        <f>IF(#REF!="základná",G257,0)</f>
        <v>#REF!</v>
      </c>
      <c r="AT257" s="199" t="e">
        <f>IF(#REF!="znížená",G257,0)</f>
        <v>#REF!</v>
      </c>
      <c r="AU257" s="199" t="e">
        <f>IF(#REF!="zákl. prenesená",G257,0)</f>
        <v>#REF!</v>
      </c>
      <c r="AV257" s="199" t="e">
        <f>IF(#REF!="zníž. prenesená",G257,0)</f>
        <v>#REF!</v>
      </c>
      <c r="AW257" s="199" t="e">
        <f>IF(#REF!="nulová",G257,0)</f>
        <v>#REF!</v>
      </c>
      <c r="AX257" s="189" t="s">
        <v>90</v>
      </c>
      <c r="AY257" s="199">
        <f>ROUND(F257*E257,2)</f>
        <v>0</v>
      </c>
      <c r="AZ257" s="189" t="s">
        <v>88</v>
      </c>
      <c r="BA257" s="198" t="s">
        <v>535</v>
      </c>
    </row>
    <row r="258" spans="1:53" s="188" customFormat="1" ht="24">
      <c r="A258" s="200">
        <v>249</v>
      </c>
      <c r="B258" s="201" t="s">
        <v>87</v>
      </c>
      <c r="C258" s="202" t="s">
        <v>536</v>
      </c>
      <c r="D258" s="203" t="s">
        <v>94</v>
      </c>
      <c r="E258" s="204">
        <v>8274.7999999999993</v>
      </c>
      <c r="F258" s="75"/>
      <c r="G258" s="205">
        <f t="shared" si="12"/>
        <v>0</v>
      </c>
      <c r="H258" s="135" t="str">
        <f t="shared" si="11"/>
        <v>zadajte jednotkovú cenu</v>
      </c>
      <c r="I258" s="150">
        <f t="shared" si="10"/>
        <v>1</v>
      </c>
      <c r="J258" s="184"/>
      <c r="K258" s="184"/>
      <c r="L258" s="184"/>
      <c r="M258" s="184"/>
      <c r="N258" s="184"/>
      <c r="O258" s="184"/>
      <c r="P258" s="184"/>
      <c r="Q258" s="184"/>
      <c r="R258" s="184"/>
      <c r="S258" s="184"/>
      <c r="AF258" s="198" t="s">
        <v>88</v>
      </c>
      <c r="AH258" s="198" t="s">
        <v>87</v>
      </c>
      <c r="AI258" s="198" t="s">
        <v>72</v>
      </c>
      <c r="AM258" s="189" t="s">
        <v>89</v>
      </c>
      <c r="AS258" s="199" t="e">
        <f>IF(#REF!="základná",G258,0)</f>
        <v>#REF!</v>
      </c>
      <c r="AT258" s="199" t="e">
        <f>IF(#REF!="znížená",G258,0)</f>
        <v>#REF!</v>
      </c>
      <c r="AU258" s="199" t="e">
        <f>IF(#REF!="zákl. prenesená",G258,0)</f>
        <v>#REF!</v>
      </c>
      <c r="AV258" s="199" t="e">
        <f>IF(#REF!="zníž. prenesená",G258,0)</f>
        <v>#REF!</v>
      </c>
      <c r="AW258" s="199" t="e">
        <f>IF(#REF!="nulová",G258,0)</f>
        <v>#REF!</v>
      </c>
      <c r="AX258" s="189" t="s">
        <v>90</v>
      </c>
      <c r="AY258" s="199">
        <f>ROUND(F258*E258,2)</f>
        <v>0</v>
      </c>
      <c r="AZ258" s="189" t="s">
        <v>88</v>
      </c>
      <c r="BA258" s="198" t="s">
        <v>537</v>
      </c>
    </row>
    <row r="259" spans="1:53" s="188" customFormat="1" ht="24">
      <c r="A259" s="200">
        <v>250</v>
      </c>
      <c r="B259" s="201" t="s">
        <v>87</v>
      </c>
      <c r="C259" s="202" t="s">
        <v>538</v>
      </c>
      <c r="D259" s="203" t="s">
        <v>94</v>
      </c>
      <c r="E259" s="204">
        <v>423</v>
      </c>
      <c r="F259" s="75"/>
      <c r="G259" s="205">
        <f t="shared" si="12"/>
        <v>0</v>
      </c>
      <c r="H259" s="135" t="str">
        <f t="shared" si="11"/>
        <v>zadajte jednotkovú cenu</v>
      </c>
      <c r="I259" s="150">
        <f t="shared" si="10"/>
        <v>1</v>
      </c>
      <c r="J259" s="184"/>
      <c r="K259" s="184"/>
      <c r="L259" s="184"/>
      <c r="M259" s="184"/>
      <c r="N259" s="184"/>
      <c r="O259" s="184"/>
      <c r="P259" s="184"/>
      <c r="Q259" s="184"/>
      <c r="R259" s="184"/>
      <c r="S259" s="184"/>
      <c r="AF259" s="198" t="s">
        <v>88</v>
      </c>
      <c r="AH259" s="198" t="s">
        <v>87</v>
      </c>
      <c r="AI259" s="198" t="s">
        <v>72</v>
      </c>
      <c r="AM259" s="189" t="s">
        <v>89</v>
      </c>
      <c r="AS259" s="199" t="e">
        <f>IF(#REF!="základná",G259,0)</f>
        <v>#REF!</v>
      </c>
      <c r="AT259" s="199" t="e">
        <f>IF(#REF!="znížená",G259,0)</f>
        <v>#REF!</v>
      </c>
      <c r="AU259" s="199" t="e">
        <f>IF(#REF!="zákl. prenesená",G259,0)</f>
        <v>#REF!</v>
      </c>
      <c r="AV259" s="199" t="e">
        <f>IF(#REF!="zníž. prenesená",G259,0)</f>
        <v>#REF!</v>
      </c>
      <c r="AW259" s="199" t="e">
        <f>IF(#REF!="nulová",G259,0)</f>
        <v>#REF!</v>
      </c>
      <c r="AX259" s="189" t="s">
        <v>90</v>
      </c>
      <c r="AY259" s="199">
        <f>ROUND(F259*E259,2)</f>
        <v>0</v>
      </c>
      <c r="AZ259" s="189" t="s">
        <v>88</v>
      </c>
      <c r="BA259" s="198" t="s">
        <v>539</v>
      </c>
    </row>
    <row r="260" spans="1:53" s="188" customFormat="1" ht="12.75">
      <c r="A260" s="200">
        <v>251</v>
      </c>
      <c r="B260" s="206" t="s">
        <v>138</v>
      </c>
      <c r="C260" s="207" t="s">
        <v>540</v>
      </c>
      <c r="D260" s="208" t="s">
        <v>142</v>
      </c>
      <c r="E260" s="209">
        <v>70</v>
      </c>
      <c r="F260" s="76"/>
      <c r="G260" s="210">
        <f t="shared" si="12"/>
        <v>0</v>
      </c>
      <c r="H260" s="135" t="str">
        <f t="shared" si="11"/>
        <v>zadajte jednotkovú cenu</v>
      </c>
      <c r="I260" s="150">
        <f t="shared" si="10"/>
        <v>1</v>
      </c>
      <c r="J260" s="184"/>
      <c r="K260" s="184"/>
      <c r="L260" s="184"/>
      <c r="M260" s="184"/>
      <c r="N260" s="184"/>
      <c r="O260" s="184"/>
      <c r="P260" s="184"/>
      <c r="Q260" s="184"/>
      <c r="R260" s="184"/>
      <c r="S260" s="184"/>
      <c r="AF260" s="198" t="s">
        <v>92</v>
      </c>
      <c r="AH260" s="198" t="s">
        <v>138</v>
      </c>
      <c r="AI260" s="198" t="s">
        <v>72</v>
      </c>
      <c r="AM260" s="189" t="s">
        <v>89</v>
      </c>
      <c r="AS260" s="199" t="e">
        <f>IF(#REF!="základná",G260,0)</f>
        <v>#REF!</v>
      </c>
      <c r="AT260" s="199" t="e">
        <f>IF(#REF!="znížená",G260,0)</f>
        <v>#REF!</v>
      </c>
      <c r="AU260" s="199" t="e">
        <f>IF(#REF!="zákl. prenesená",G260,0)</f>
        <v>#REF!</v>
      </c>
      <c r="AV260" s="199" t="e">
        <f>IF(#REF!="zníž. prenesená",G260,0)</f>
        <v>#REF!</v>
      </c>
      <c r="AW260" s="199" t="e">
        <f>IF(#REF!="nulová",G260,0)</f>
        <v>#REF!</v>
      </c>
      <c r="AX260" s="189" t="s">
        <v>90</v>
      </c>
      <c r="AY260" s="199">
        <f>ROUND(F260*E260,2)</f>
        <v>0</v>
      </c>
      <c r="AZ260" s="189" t="s">
        <v>88</v>
      </c>
      <c r="BA260" s="198" t="s">
        <v>541</v>
      </c>
    </row>
    <row r="261" spans="1:53" s="188" customFormat="1" ht="12.75">
      <c r="A261" s="200">
        <v>252</v>
      </c>
      <c r="B261" s="201" t="s">
        <v>87</v>
      </c>
      <c r="C261" s="202" t="s">
        <v>164</v>
      </c>
      <c r="D261" s="203" t="s">
        <v>142</v>
      </c>
      <c r="E261" s="204">
        <v>31</v>
      </c>
      <c r="F261" s="75"/>
      <c r="G261" s="205">
        <f t="shared" si="12"/>
        <v>0</v>
      </c>
      <c r="H261" s="135" t="str">
        <f t="shared" si="11"/>
        <v>zadajte jednotkovú cenu</v>
      </c>
      <c r="I261" s="150">
        <f t="shared" si="10"/>
        <v>1</v>
      </c>
      <c r="J261" s="184"/>
      <c r="K261" s="184"/>
      <c r="L261" s="184"/>
      <c r="M261" s="184"/>
      <c r="N261" s="184"/>
      <c r="O261" s="184"/>
      <c r="P261" s="184"/>
      <c r="Q261" s="184"/>
      <c r="R261" s="184"/>
      <c r="S261" s="184"/>
      <c r="AF261" s="198" t="s">
        <v>88</v>
      </c>
      <c r="AH261" s="198" t="s">
        <v>87</v>
      </c>
      <c r="AI261" s="198" t="s">
        <v>72</v>
      </c>
      <c r="AM261" s="189" t="s">
        <v>89</v>
      </c>
      <c r="AS261" s="199" t="e">
        <f>IF(#REF!="základná",G261,0)</f>
        <v>#REF!</v>
      </c>
      <c r="AT261" s="199" t="e">
        <f>IF(#REF!="znížená",G261,0)</f>
        <v>#REF!</v>
      </c>
      <c r="AU261" s="199" t="e">
        <f>IF(#REF!="zákl. prenesená",G261,0)</f>
        <v>#REF!</v>
      </c>
      <c r="AV261" s="199" t="e">
        <f>IF(#REF!="zníž. prenesená",G261,0)</f>
        <v>#REF!</v>
      </c>
      <c r="AW261" s="199" t="e">
        <f>IF(#REF!="nulová",G261,0)</f>
        <v>#REF!</v>
      </c>
      <c r="AX261" s="189" t="s">
        <v>90</v>
      </c>
      <c r="AY261" s="199">
        <f>ROUND(F261*E261,2)</f>
        <v>0</v>
      </c>
      <c r="AZ261" s="189" t="s">
        <v>88</v>
      </c>
      <c r="BA261" s="198" t="s">
        <v>542</v>
      </c>
    </row>
    <row r="262" spans="1:53" s="188" customFormat="1" ht="12.75">
      <c r="A262" s="200">
        <v>253</v>
      </c>
      <c r="B262" s="206" t="s">
        <v>138</v>
      </c>
      <c r="C262" s="207" t="s">
        <v>543</v>
      </c>
      <c r="D262" s="208" t="s">
        <v>142</v>
      </c>
      <c r="E262" s="209">
        <v>22</v>
      </c>
      <c r="F262" s="76"/>
      <c r="G262" s="210">
        <f t="shared" si="12"/>
        <v>0</v>
      </c>
      <c r="H262" s="135" t="str">
        <f t="shared" si="11"/>
        <v>zadajte jednotkovú cenu</v>
      </c>
      <c r="I262" s="150">
        <f t="shared" si="10"/>
        <v>1</v>
      </c>
      <c r="J262" s="184"/>
      <c r="K262" s="184"/>
      <c r="L262" s="184"/>
      <c r="M262" s="184"/>
      <c r="N262" s="184"/>
      <c r="O262" s="184"/>
      <c r="P262" s="184"/>
      <c r="Q262" s="184"/>
      <c r="R262" s="184"/>
      <c r="S262" s="184"/>
      <c r="AF262" s="198" t="s">
        <v>92</v>
      </c>
      <c r="AH262" s="198" t="s">
        <v>138</v>
      </c>
      <c r="AI262" s="198" t="s">
        <v>72</v>
      </c>
      <c r="AM262" s="189" t="s">
        <v>89</v>
      </c>
      <c r="AS262" s="199" t="e">
        <f>IF(#REF!="základná",G262,0)</f>
        <v>#REF!</v>
      </c>
      <c r="AT262" s="199" t="e">
        <f>IF(#REF!="znížená",G262,0)</f>
        <v>#REF!</v>
      </c>
      <c r="AU262" s="199" t="e">
        <f>IF(#REF!="zákl. prenesená",G262,0)</f>
        <v>#REF!</v>
      </c>
      <c r="AV262" s="199" t="e">
        <f>IF(#REF!="zníž. prenesená",G262,0)</f>
        <v>#REF!</v>
      </c>
      <c r="AW262" s="199" t="e">
        <f>IF(#REF!="nulová",G262,0)</f>
        <v>#REF!</v>
      </c>
      <c r="AX262" s="189" t="s">
        <v>90</v>
      </c>
      <c r="AY262" s="199">
        <f>ROUND(F262*E262,2)</f>
        <v>0</v>
      </c>
      <c r="AZ262" s="189" t="s">
        <v>88</v>
      </c>
      <c r="BA262" s="198" t="s">
        <v>544</v>
      </c>
    </row>
    <row r="263" spans="1:53" s="188" customFormat="1" ht="12.75">
      <c r="A263" s="200">
        <v>254</v>
      </c>
      <c r="B263" s="206" t="s">
        <v>138</v>
      </c>
      <c r="C263" s="207" t="s">
        <v>545</v>
      </c>
      <c r="D263" s="208" t="s">
        <v>142</v>
      </c>
      <c r="E263" s="209">
        <v>2</v>
      </c>
      <c r="F263" s="76"/>
      <c r="G263" s="210">
        <f t="shared" si="12"/>
        <v>0</v>
      </c>
      <c r="H263" s="135" t="str">
        <f t="shared" si="11"/>
        <v>zadajte jednotkovú cenu</v>
      </c>
      <c r="I263" s="150">
        <f t="shared" si="10"/>
        <v>1</v>
      </c>
      <c r="J263" s="184"/>
      <c r="K263" s="184"/>
      <c r="L263" s="184"/>
      <c r="M263" s="184"/>
      <c r="N263" s="184"/>
      <c r="O263" s="184"/>
      <c r="P263" s="184"/>
      <c r="Q263" s="184"/>
      <c r="R263" s="184"/>
      <c r="S263" s="184"/>
      <c r="AF263" s="198" t="s">
        <v>92</v>
      </c>
      <c r="AH263" s="198" t="s">
        <v>138</v>
      </c>
      <c r="AI263" s="198" t="s">
        <v>72</v>
      </c>
      <c r="AM263" s="189" t="s">
        <v>89</v>
      </c>
      <c r="AS263" s="199" t="e">
        <f>IF(#REF!="základná",G263,0)</f>
        <v>#REF!</v>
      </c>
      <c r="AT263" s="199" t="e">
        <f>IF(#REF!="znížená",G263,0)</f>
        <v>#REF!</v>
      </c>
      <c r="AU263" s="199" t="e">
        <f>IF(#REF!="zákl. prenesená",G263,0)</f>
        <v>#REF!</v>
      </c>
      <c r="AV263" s="199" t="e">
        <f>IF(#REF!="zníž. prenesená",G263,0)</f>
        <v>#REF!</v>
      </c>
      <c r="AW263" s="199" t="e">
        <f>IF(#REF!="nulová",G263,0)</f>
        <v>#REF!</v>
      </c>
      <c r="AX263" s="189" t="s">
        <v>90</v>
      </c>
      <c r="AY263" s="199">
        <f>ROUND(F263*E263,2)</f>
        <v>0</v>
      </c>
      <c r="AZ263" s="189" t="s">
        <v>88</v>
      </c>
      <c r="BA263" s="198" t="s">
        <v>546</v>
      </c>
    </row>
    <row r="264" spans="1:53" s="188" customFormat="1" ht="12.75">
      <c r="A264" s="200">
        <v>255</v>
      </c>
      <c r="B264" s="206" t="s">
        <v>138</v>
      </c>
      <c r="C264" s="207" t="s">
        <v>547</v>
      </c>
      <c r="D264" s="208" t="s">
        <v>142</v>
      </c>
      <c r="E264" s="209">
        <v>5</v>
      </c>
      <c r="F264" s="76"/>
      <c r="G264" s="210">
        <f t="shared" si="12"/>
        <v>0</v>
      </c>
      <c r="H264" s="135" t="str">
        <f t="shared" si="11"/>
        <v>zadajte jednotkovú cenu</v>
      </c>
      <c r="I264" s="150">
        <f t="shared" ref="I264:I327" si="13">IF(H264="", "", 1)</f>
        <v>1</v>
      </c>
      <c r="J264" s="184"/>
      <c r="K264" s="184"/>
      <c r="L264" s="184"/>
      <c r="M264" s="184"/>
      <c r="N264" s="184"/>
      <c r="O264" s="184"/>
      <c r="P264" s="184"/>
      <c r="Q264" s="184"/>
      <c r="R264" s="184"/>
      <c r="S264" s="184"/>
      <c r="AF264" s="198" t="s">
        <v>92</v>
      </c>
      <c r="AH264" s="198" t="s">
        <v>138</v>
      </c>
      <c r="AI264" s="198" t="s">
        <v>72</v>
      </c>
      <c r="AM264" s="189" t="s">
        <v>89</v>
      </c>
      <c r="AS264" s="199" t="e">
        <f>IF(#REF!="základná",G264,0)</f>
        <v>#REF!</v>
      </c>
      <c r="AT264" s="199" t="e">
        <f>IF(#REF!="znížená",G264,0)</f>
        <v>#REF!</v>
      </c>
      <c r="AU264" s="199" t="e">
        <f>IF(#REF!="zákl. prenesená",G264,0)</f>
        <v>#REF!</v>
      </c>
      <c r="AV264" s="199" t="e">
        <f>IF(#REF!="zníž. prenesená",G264,0)</f>
        <v>#REF!</v>
      </c>
      <c r="AW264" s="199" t="e">
        <f>IF(#REF!="nulová",G264,0)</f>
        <v>#REF!</v>
      </c>
      <c r="AX264" s="189" t="s">
        <v>90</v>
      </c>
      <c r="AY264" s="199">
        <f>ROUND(F264*E264,2)</f>
        <v>0</v>
      </c>
      <c r="AZ264" s="189" t="s">
        <v>88</v>
      </c>
      <c r="BA264" s="198" t="s">
        <v>548</v>
      </c>
    </row>
    <row r="265" spans="1:53" s="188" customFormat="1" ht="12.75">
      <c r="A265" s="200">
        <v>256</v>
      </c>
      <c r="B265" s="206" t="s">
        <v>138</v>
      </c>
      <c r="C265" s="207" t="s">
        <v>549</v>
      </c>
      <c r="D265" s="208" t="s">
        <v>142</v>
      </c>
      <c r="E265" s="209">
        <v>1</v>
      </c>
      <c r="F265" s="76"/>
      <c r="G265" s="210">
        <f t="shared" si="12"/>
        <v>0</v>
      </c>
      <c r="H265" s="135" t="str">
        <f t="shared" ref="H265:H328" si="14">IF(F265="", "zadajte jednotkovú cenu", IF(F265=0, "jednotková cena nemôže byť nulová!!!", IF(F265&lt;0, "jednotková cena nemôže byť záporná!!!", "")))</f>
        <v>zadajte jednotkovú cenu</v>
      </c>
      <c r="I265" s="150">
        <f t="shared" si="13"/>
        <v>1</v>
      </c>
      <c r="J265" s="184"/>
      <c r="K265" s="184"/>
      <c r="L265" s="184"/>
      <c r="M265" s="184"/>
      <c r="N265" s="184"/>
      <c r="O265" s="184"/>
      <c r="P265" s="184"/>
      <c r="Q265" s="184"/>
      <c r="R265" s="184"/>
      <c r="S265" s="184"/>
      <c r="AF265" s="198" t="s">
        <v>92</v>
      </c>
      <c r="AH265" s="198" t="s">
        <v>138</v>
      </c>
      <c r="AI265" s="198" t="s">
        <v>72</v>
      </c>
      <c r="AM265" s="189" t="s">
        <v>89</v>
      </c>
      <c r="AS265" s="199" t="e">
        <f>IF(#REF!="základná",G265,0)</f>
        <v>#REF!</v>
      </c>
      <c r="AT265" s="199" t="e">
        <f>IF(#REF!="znížená",G265,0)</f>
        <v>#REF!</v>
      </c>
      <c r="AU265" s="199" t="e">
        <f>IF(#REF!="zákl. prenesená",G265,0)</f>
        <v>#REF!</v>
      </c>
      <c r="AV265" s="199" t="e">
        <f>IF(#REF!="zníž. prenesená",G265,0)</f>
        <v>#REF!</v>
      </c>
      <c r="AW265" s="199" t="e">
        <f>IF(#REF!="nulová",G265,0)</f>
        <v>#REF!</v>
      </c>
      <c r="AX265" s="189" t="s">
        <v>90</v>
      </c>
      <c r="AY265" s="199">
        <f>ROUND(F265*E265,2)</f>
        <v>0</v>
      </c>
      <c r="AZ265" s="189" t="s">
        <v>88</v>
      </c>
      <c r="BA265" s="198" t="s">
        <v>550</v>
      </c>
    </row>
    <row r="266" spans="1:53" s="188" customFormat="1" ht="12.75">
      <c r="A266" s="200">
        <v>257</v>
      </c>
      <c r="B266" s="206" t="s">
        <v>138</v>
      </c>
      <c r="C266" s="207" t="s">
        <v>551</v>
      </c>
      <c r="D266" s="208" t="s">
        <v>142</v>
      </c>
      <c r="E266" s="209">
        <v>1</v>
      </c>
      <c r="F266" s="76"/>
      <c r="G266" s="210">
        <f t="shared" si="12"/>
        <v>0</v>
      </c>
      <c r="H266" s="135" t="str">
        <f t="shared" si="14"/>
        <v>zadajte jednotkovú cenu</v>
      </c>
      <c r="I266" s="150">
        <f t="shared" si="13"/>
        <v>1</v>
      </c>
      <c r="J266" s="184"/>
      <c r="K266" s="184"/>
      <c r="L266" s="184"/>
      <c r="M266" s="184"/>
      <c r="N266" s="184"/>
      <c r="O266" s="184"/>
      <c r="P266" s="184"/>
      <c r="Q266" s="184"/>
      <c r="R266" s="184"/>
      <c r="S266" s="184"/>
      <c r="AF266" s="198" t="s">
        <v>92</v>
      </c>
      <c r="AH266" s="198" t="s">
        <v>138</v>
      </c>
      <c r="AI266" s="198" t="s">
        <v>72</v>
      </c>
      <c r="AM266" s="189" t="s">
        <v>89</v>
      </c>
      <c r="AS266" s="199" t="e">
        <f>IF(#REF!="základná",G266,0)</f>
        <v>#REF!</v>
      </c>
      <c r="AT266" s="199" t="e">
        <f>IF(#REF!="znížená",G266,0)</f>
        <v>#REF!</v>
      </c>
      <c r="AU266" s="199" t="e">
        <f>IF(#REF!="zákl. prenesená",G266,0)</f>
        <v>#REF!</v>
      </c>
      <c r="AV266" s="199" t="e">
        <f>IF(#REF!="zníž. prenesená",G266,0)</f>
        <v>#REF!</v>
      </c>
      <c r="AW266" s="199" t="e">
        <f>IF(#REF!="nulová",G266,0)</f>
        <v>#REF!</v>
      </c>
      <c r="AX266" s="189" t="s">
        <v>90</v>
      </c>
      <c r="AY266" s="199">
        <f>ROUND(F266*E266,2)</f>
        <v>0</v>
      </c>
      <c r="AZ266" s="189" t="s">
        <v>88</v>
      </c>
      <c r="BA266" s="198" t="s">
        <v>552</v>
      </c>
    </row>
    <row r="267" spans="1:53" s="188" customFormat="1" ht="12.75">
      <c r="A267" s="200">
        <v>258</v>
      </c>
      <c r="B267" s="201" t="s">
        <v>87</v>
      </c>
      <c r="C267" s="202" t="s">
        <v>553</v>
      </c>
      <c r="D267" s="203" t="s">
        <v>142</v>
      </c>
      <c r="E267" s="204">
        <v>44</v>
      </c>
      <c r="F267" s="75"/>
      <c r="G267" s="205">
        <f t="shared" si="12"/>
        <v>0</v>
      </c>
      <c r="H267" s="135" t="str">
        <f t="shared" si="14"/>
        <v>zadajte jednotkovú cenu</v>
      </c>
      <c r="I267" s="150">
        <f t="shared" si="13"/>
        <v>1</v>
      </c>
      <c r="J267" s="184"/>
      <c r="K267" s="184"/>
      <c r="L267" s="184"/>
      <c r="M267" s="184"/>
      <c r="N267" s="184"/>
      <c r="O267" s="184"/>
      <c r="P267" s="184"/>
      <c r="Q267" s="184"/>
      <c r="R267" s="184"/>
      <c r="S267" s="184"/>
      <c r="AF267" s="198" t="s">
        <v>88</v>
      </c>
      <c r="AH267" s="198" t="s">
        <v>87</v>
      </c>
      <c r="AI267" s="198" t="s">
        <v>72</v>
      </c>
      <c r="AM267" s="189" t="s">
        <v>89</v>
      </c>
      <c r="AS267" s="199" t="e">
        <f>IF(#REF!="základná",G267,0)</f>
        <v>#REF!</v>
      </c>
      <c r="AT267" s="199" t="e">
        <f>IF(#REF!="znížená",G267,0)</f>
        <v>#REF!</v>
      </c>
      <c r="AU267" s="199" t="e">
        <f>IF(#REF!="zákl. prenesená",G267,0)</f>
        <v>#REF!</v>
      </c>
      <c r="AV267" s="199" t="e">
        <f>IF(#REF!="zníž. prenesená",G267,0)</f>
        <v>#REF!</v>
      </c>
      <c r="AW267" s="199" t="e">
        <f>IF(#REF!="nulová",G267,0)</f>
        <v>#REF!</v>
      </c>
      <c r="AX267" s="189" t="s">
        <v>90</v>
      </c>
      <c r="AY267" s="199">
        <f>ROUND(F267*E267,2)</f>
        <v>0</v>
      </c>
      <c r="AZ267" s="189" t="s">
        <v>88</v>
      </c>
      <c r="BA267" s="198" t="s">
        <v>554</v>
      </c>
    </row>
    <row r="268" spans="1:53" s="188" customFormat="1" ht="24">
      <c r="A268" s="200">
        <v>259</v>
      </c>
      <c r="B268" s="206" t="s">
        <v>138</v>
      </c>
      <c r="C268" s="207" t="s">
        <v>555</v>
      </c>
      <c r="D268" s="208" t="s">
        <v>142</v>
      </c>
      <c r="E268" s="209">
        <v>28</v>
      </c>
      <c r="F268" s="76"/>
      <c r="G268" s="210">
        <f t="shared" si="12"/>
        <v>0</v>
      </c>
      <c r="H268" s="135" t="str">
        <f t="shared" si="14"/>
        <v>zadajte jednotkovú cenu</v>
      </c>
      <c r="I268" s="150">
        <f t="shared" si="13"/>
        <v>1</v>
      </c>
      <c r="J268" s="184"/>
      <c r="K268" s="184"/>
      <c r="L268" s="184"/>
      <c r="M268" s="184"/>
      <c r="N268" s="184"/>
      <c r="O268" s="184"/>
      <c r="P268" s="184"/>
      <c r="Q268" s="184"/>
      <c r="R268" s="184"/>
      <c r="S268" s="184"/>
      <c r="AF268" s="198" t="s">
        <v>92</v>
      </c>
      <c r="AH268" s="198" t="s">
        <v>138</v>
      </c>
      <c r="AI268" s="198" t="s">
        <v>72</v>
      </c>
      <c r="AM268" s="189" t="s">
        <v>89</v>
      </c>
      <c r="AS268" s="199" t="e">
        <f>IF(#REF!="základná",G268,0)</f>
        <v>#REF!</v>
      </c>
      <c r="AT268" s="199" t="e">
        <f>IF(#REF!="znížená",G268,0)</f>
        <v>#REF!</v>
      </c>
      <c r="AU268" s="199" t="e">
        <f>IF(#REF!="zákl. prenesená",G268,0)</f>
        <v>#REF!</v>
      </c>
      <c r="AV268" s="199" t="e">
        <f>IF(#REF!="zníž. prenesená",G268,0)</f>
        <v>#REF!</v>
      </c>
      <c r="AW268" s="199" t="e">
        <f>IF(#REF!="nulová",G268,0)</f>
        <v>#REF!</v>
      </c>
      <c r="AX268" s="189" t="s">
        <v>90</v>
      </c>
      <c r="AY268" s="199">
        <f>ROUND(F268*E268,2)</f>
        <v>0</v>
      </c>
      <c r="AZ268" s="189" t="s">
        <v>88</v>
      </c>
      <c r="BA268" s="198" t="s">
        <v>556</v>
      </c>
    </row>
    <row r="269" spans="1:53" s="188" customFormat="1" ht="24">
      <c r="A269" s="200">
        <v>260</v>
      </c>
      <c r="B269" s="206" t="s">
        <v>138</v>
      </c>
      <c r="C269" s="207" t="s">
        <v>557</v>
      </c>
      <c r="D269" s="208" t="s">
        <v>142</v>
      </c>
      <c r="E269" s="209">
        <v>12</v>
      </c>
      <c r="F269" s="76"/>
      <c r="G269" s="210">
        <f t="shared" si="12"/>
        <v>0</v>
      </c>
      <c r="H269" s="135" t="str">
        <f t="shared" si="14"/>
        <v>zadajte jednotkovú cenu</v>
      </c>
      <c r="I269" s="150">
        <f t="shared" si="13"/>
        <v>1</v>
      </c>
      <c r="J269" s="184"/>
      <c r="K269" s="184"/>
      <c r="L269" s="184"/>
      <c r="M269" s="184"/>
      <c r="N269" s="184"/>
      <c r="O269" s="184"/>
      <c r="P269" s="184"/>
      <c r="Q269" s="184"/>
      <c r="R269" s="184"/>
      <c r="S269" s="184"/>
      <c r="AF269" s="198" t="s">
        <v>92</v>
      </c>
      <c r="AH269" s="198" t="s">
        <v>138</v>
      </c>
      <c r="AI269" s="198" t="s">
        <v>72</v>
      </c>
      <c r="AM269" s="189" t="s">
        <v>89</v>
      </c>
      <c r="AS269" s="199" t="e">
        <f>IF(#REF!="základná",G269,0)</f>
        <v>#REF!</v>
      </c>
      <c r="AT269" s="199" t="e">
        <f>IF(#REF!="znížená",G269,0)</f>
        <v>#REF!</v>
      </c>
      <c r="AU269" s="199" t="e">
        <f>IF(#REF!="zákl. prenesená",G269,0)</f>
        <v>#REF!</v>
      </c>
      <c r="AV269" s="199" t="e">
        <f>IF(#REF!="zníž. prenesená",G269,0)</f>
        <v>#REF!</v>
      </c>
      <c r="AW269" s="199" t="e">
        <f>IF(#REF!="nulová",G269,0)</f>
        <v>#REF!</v>
      </c>
      <c r="AX269" s="189" t="s">
        <v>90</v>
      </c>
      <c r="AY269" s="199">
        <f>ROUND(F269*E269,2)</f>
        <v>0</v>
      </c>
      <c r="AZ269" s="189" t="s">
        <v>88</v>
      </c>
      <c r="BA269" s="198" t="s">
        <v>558</v>
      </c>
    </row>
    <row r="270" spans="1:53" s="188" customFormat="1" ht="24">
      <c r="A270" s="200">
        <v>261</v>
      </c>
      <c r="B270" s="206" t="s">
        <v>138</v>
      </c>
      <c r="C270" s="207" t="s">
        <v>559</v>
      </c>
      <c r="D270" s="208" t="s">
        <v>142</v>
      </c>
      <c r="E270" s="209">
        <v>3</v>
      </c>
      <c r="F270" s="76"/>
      <c r="G270" s="210">
        <f t="shared" si="12"/>
        <v>0</v>
      </c>
      <c r="H270" s="135" t="str">
        <f t="shared" si="14"/>
        <v>zadajte jednotkovú cenu</v>
      </c>
      <c r="I270" s="150">
        <f t="shared" si="13"/>
        <v>1</v>
      </c>
      <c r="J270" s="184"/>
      <c r="K270" s="184"/>
      <c r="L270" s="184"/>
      <c r="M270" s="184"/>
      <c r="N270" s="184"/>
      <c r="O270" s="184"/>
      <c r="P270" s="184"/>
      <c r="Q270" s="184"/>
      <c r="R270" s="184"/>
      <c r="S270" s="184"/>
      <c r="AF270" s="198" t="s">
        <v>92</v>
      </c>
      <c r="AH270" s="198" t="s">
        <v>138</v>
      </c>
      <c r="AI270" s="198" t="s">
        <v>72</v>
      </c>
      <c r="AM270" s="189" t="s">
        <v>89</v>
      </c>
      <c r="AS270" s="199" t="e">
        <f>IF(#REF!="základná",G270,0)</f>
        <v>#REF!</v>
      </c>
      <c r="AT270" s="199" t="e">
        <f>IF(#REF!="znížená",G270,0)</f>
        <v>#REF!</v>
      </c>
      <c r="AU270" s="199" t="e">
        <f>IF(#REF!="zákl. prenesená",G270,0)</f>
        <v>#REF!</v>
      </c>
      <c r="AV270" s="199" t="e">
        <f>IF(#REF!="zníž. prenesená",G270,0)</f>
        <v>#REF!</v>
      </c>
      <c r="AW270" s="199" t="e">
        <f>IF(#REF!="nulová",G270,0)</f>
        <v>#REF!</v>
      </c>
      <c r="AX270" s="189" t="s">
        <v>90</v>
      </c>
      <c r="AY270" s="199">
        <f>ROUND(F270*E270,2)</f>
        <v>0</v>
      </c>
      <c r="AZ270" s="189" t="s">
        <v>88</v>
      </c>
      <c r="BA270" s="198" t="s">
        <v>560</v>
      </c>
    </row>
    <row r="271" spans="1:53" s="188" customFormat="1" ht="24">
      <c r="A271" s="200">
        <v>262</v>
      </c>
      <c r="B271" s="206" t="s">
        <v>138</v>
      </c>
      <c r="C271" s="207" t="s">
        <v>561</v>
      </c>
      <c r="D271" s="208" t="s">
        <v>142</v>
      </c>
      <c r="E271" s="209">
        <v>1</v>
      </c>
      <c r="F271" s="76"/>
      <c r="G271" s="210">
        <f t="shared" si="12"/>
        <v>0</v>
      </c>
      <c r="H271" s="135" t="str">
        <f t="shared" si="14"/>
        <v>zadajte jednotkovú cenu</v>
      </c>
      <c r="I271" s="150">
        <f t="shared" si="13"/>
        <v>1</v>
      </c>
      <c r="J271" s="184"/>
      <c r="K271" s="184"/>
      <c r="L271" s="184"/>
      <c r="M271" s="184"/>
      <c r="N271" s="184"/>
      <c r="O271" s="184"/>
      <c r="P271" s="184"/>
      <c r="Q271" s="184"/>
      <c r="R271" s="184"/>
      <c r="S271" s="184"/>
      <c r="AF271" s="198" t="s">
        <v>92</v>
      </c>
      <c r="AH271" s="198" t="s">
        <v>138</v>
      </c>
      <c r="AI271" s="198" t="s">
        <v>72</v>
      </c>
      <c r="AM271" s="189" t="s">
        <v>89</v>
      </c>
      <c r="AS271" s="199" t="e">
        <f>IF(#REF!="základná",G271,0)</f>
        <v>#REF!</v>
      </c>
      <c r="AT271" s="199" t="e">
        <f>IF(#REF!="znížená",G271,0)</f>
        <v>#REF!</v>
      </c>
      <c r="AU271" s="199" t="e">
        <f>IF(#REF!="zákl. prenesená",G271,0)</f>
        <v>#REF!</v>
      </c>
      <c r="AV271" s="199" t="e">
        <f>IF(#REF!="zníž. prenesená",G271,0)</f>
        <v>#REF!</v>
      </c>
      <c r="AW271" s="199" t="e">
        <f>IF(#REF!="nulová",G271,0)</f>
        <v>#REF!</v>
      </c>
      <c r="AX271" s="189" t="s">
        <v>90</v>
      </c>
      <c r="AY271" s="199">
        <f>ROUND(F271*E271,2)</f>
        <v>0</v>
      </c>
      <c r="AZ271" s="189" t="s">
        <v>88</v>
      </c>
      <c r="BA271" s="198" t="s">
        <v>562</v>
      </c>
    </row>
    <row r="272" spans="1:53" s="188" customFormat="1" ht="12.75">
      <c r="A272" s="200">
        <v>263</v>
      </c>
      <c r="B272" s="201" t="s">
        <v>87</v>
      </c>
      <c r="C272" s="202" t="s">
        <v>355</v>
      </c>
      <c r="D272" s="203" t="s">
        <v>142</v>
      </c>
      <c r="E272" s="204">
        <v>6</v>
      </c>
      <c r="F272" s="75"/>
      <c r="G272" s="205">
        <f t="shared" si="12"/>
        <v>0</v>
      </c>
      <c r="H272" s="135" t="str">
        <f t="shared" si="14"/>
        <v>zadajte jednotkovú cenu</v>
      </c>
      <c r="I272" s="150">
        <f t="shared" si="13"/>
        <v>1</v>
      </c>
      <c r="J272" s="184"/>
      <c r="K272" s="184"/>
      <c r="L272" s="184"/>
      <c r="M272" s="184"/>
      <c r="N272" s="184"/>
      <c r="O272" s="184"/>
      <c r="P272" s="184"/>
      <c r="Q272" s="184"/>
      <c r="R272" s="184"/>
      <c r="S272" s="184"/>
      <c r="AF272" s="198" t="s">
        <v>88</v>
      </c>
      <c r="AH272" s="198" t="s">
        <v>87</v>
      </c>
      <c r="AI272" s="198" t="s">
        <v>72</v>
      </c>
      <c r="AM272" s="189" t="s">
        <v>89</v>
      </c>
      <c r="AS272" s="199" t="e">
        <f>IF(#REF!="základná",G272,0)</f>
        <v>#REF!</v>
      </c>
      <c r="AT272" s="199" t="e">
        <f>IF(#REF!="znížená",G272,0)</f>
        <v>#REF!</v>
      </c>
      <c r="AU272" s="199" t="e">
        <f>IF(#REF!="zákl. prenesená",G272,0)</f>
        <v>#REF!</v>
      </c>
      <c r="AV272" s="199" t="e">
        <f>IF(#REF!="zníž. prenesená",G272,0)</f>
        <v>#REF!</v>
      </c>
      <c r="AW272" s="199" t="e">
        <f>IF(#REF!="nulová",G272,0)</f>
        <v>#REF!</v>
      </c>
      <c r="AX272" s="189" t="s">
        <v>90</v>
      </c>
      <c r="AY272" s="199">
        <f>ROUND(F272*E272,2)</f>
        <v>0</v>
      </c>
      <c r="AZ272" s="189" t="s">
        <v>88</v>
      </c>
      <c r="BA272" s="198" t="s">
        <v>563</v>
      </c>
    </row>
    <row r="273" spans="1:53" s="188" customFormat="1" ht="12.75">
      <c r="A273" s="200">
        <v>264</v>
      </c>
      <c r="B273" s="206" t="s">
        <v>138</v>
      </c>
      <c r="C273" s="207" t="s">
        <v>564</v>
      </c>
      <c r="D273" s="208" t="s">
        <v>142</v>
      </c>
      <c r="E273" s="209">
        <v>3</v>
      </c>
      <c r="F273" s="76"/>
      <c r="G273" s="210">
        <f t="shared" si="12"/>
        <v>0</v>
      </c>
      <c r="H273" s="135" t="str">
        <f t="shared" si="14"/>
        <v>zadajte jednotkovú cenu</v>
      </c>
      <c r="I273" s="150">
        <f t="shared" si="13"/>
        <v>1</v>
      </c>
      <c r="J273" s="184"/>
      <c r="K273" s="184"/>
      <c r="L273" s="184"/>
      <c r="M273" s="184"/>
      <c r="N273" s="184"/>
      <c r="O273" s="184"/>
      <c r="P273" s="184"/>
      <c r="Q273" s="184"/>
      <c r="R273" s="184"/>
      <c r="S273" s="184"/>
      <c r="AF273" s="198" t="s">
        <v>92</v>
      </c>
      <c r="AH273" s="198" t="s">
        <v>138</v>
      </c>
      <c r="AI273" s="198" t="s">
        <v>72</v>
      </c>
      <c r="AM273" s="189" t="s">
        <v>89</v>
      </c>
      <c r="AS273" s="199" t="e">
        <f>IF(#REF!="základná",G273,0)</f>
        <v>#REF!</v>
      </c>
      <c r="AT273" s="199" t="e">
        <f>IF(#REF!="znížená",G273,0)</f>
        <v>#REF!</v>
      </c>
      <c r="AU273" s="199" t="e">
        <f>IF(#REF!="zákl. prenesená",G273,0)</f>
        <v>#REF!</v>
      </c>
      <c r="AV273" s="199" t="e">
        <f>IF(#REF!="zníž. prenesená",G273,0)</f>
        <v>#REF!</v>
      </c>
      <c r="AW273" s="199" t="e">
        <f>IF(#REF!="nulová",G273,0)</f>
        <v>#REF!</v>
      </c>
      <c r="AX273" s="189" t="s">
        <v>90</v>
      </c>
      <c r="AY273" s="199">
        <f>ROUND(F273*E273,2)</f>
        <v>0</v>
      </c>
      <c r="AZ273" s="189" t="s">
        <v>88</v>
      </c>
      <c r="BA273" s="198" t="s">
        <v>565</v>
      </c>
    </row>
    <row r="274" spans="1:53" s="188" customFormat="1" ht="12.75">
      <c r="A274" s="200">
        <v>265</v>
      </c>
      <c r="B274" s="206" t="s">
        <v>138</v>
      </c>
      <c r="C274" s="207" t="s">
        <v>566</v>
      </c>
      <c r="D274" s="208" t="s">
        <v>142</v>
      </c>
      <c r="E274" s="209">
        <v>2</v>
      </c>
      <c r="F274" s="76"/>
      <c r="G274" s="210">
        <f t="shared" si="12"/>
        <v>0</v>
      </c>
      <c r="H274" s="135" t="str">
        <f t="shared" si="14"/>
        <v>zadajte jednotkovú cenu</v>
      </c>
      <c r="I274" s="150">
        <f t="shared" si="13"/>
        <v>1</v>
      </c>
      <c r="J274" s="184"/>
      <c r="K274" s="184"/>
      <c r="L274" s="184"/>
      <c r="M274" s="184"/>
      <c r="N274" s="184"/>
      <c r="O274" s="184"/>
      <c r="P274" s="184"/>
      <c r="Q274" s="184"/>
      <c r="R274" s="184"/>
      <c r="S274" s="184"/>
      <c r="AF274" s="198" t="s">
        <v>92</v>
      </c>
      <c r="AH274" s="198" t="s">
        <v>138</v>
      </c>
      <c r="AI274" s="198" t="s">
        <v>72</v>
      </c>
      <c r="AM274" s="189" t="s">
        <v>89</v>
      </c>
      <c r="AS274" s="199" t="e">
        <f>IF(#REF!="základná",G274,0)</f>
        <v>#REF!</v>
      </c>
      <c r="AT274" s="199" t="e">
        <f>IF(#REF!="znížená",G274,0)</f>
        <v>#REF!</v>
      </c>
      <c r="AU274" s="199" t="e">
        <f>IF(#REF!="zákl. prenesená",G274,0)</f>
        <v>#REF!</v>
      </c>
      <c r="AV274" s="199" t="e">
        <f>IF(#REF!="zníž. prenesená",G274,0)</f>
        <v>#REF!</v>
      </c>
      <c r="AW274" s="199" t="e">
        <f>IF(#REF!="nulová",G274,0)</f>
        <v>#REF!</v>
      </c>
      <c r="AX274" s="189" t="s">
        <v>90</v>
      </c>
      <c r="AY274" s="199">
        <f>ROUND(F274*E274,2)</f>
        <v>0</v>
      </c>
      <c r="AZ274" s="189" t="s">
        <v>88</v>
      </c>
      <c r="BA274" s="198" t="s">
        <v>567</v>
      </c>
    </row>
    <row r="275" spans="1:53" s="188" customFormat="1" ht="12.75">
      <c r="A275" s="200">
        <v>266</v>
      </c>
      <c r="B275" s="206" t="s">
        <v>138</v>
      </c>
      <c r="C275" s="207" t="s">
        <v>568</v>
      </c>
      <c r="D275" s="208" t="s">
        <v>142</v>
      </c>
      <c r="E275" s="209">
        <v>1</v>
      </c>
      <c r="F275" s="76"/>
      <c r="G275" s="210">
        <f t="shared" si="12"/>
        <v>0</v>
      </c>
      <c r="H275" s="135" t="str">
        <f t="shared" si="14"/>
        <v>zadajte jednotkovú cenu</v>
      </c>
      <c r="I275" s="150">
        <f t="shared" si="13"/>
        <v>1</v>
      </c>
      <c r="J275" s="184"/>
      <c r="K275" s="184"/>
      <c r="L275" s="184"/>
      <c r="M275" s="184"/>
      <c r="N275" s="184"/>
      <c r="O275" s="184"/>
      <c r="P275" s="184"/>
      <c r="Q275" s="184"/>
      <c r="R275" s="184"/>
      <c r="S275" s="184"/>
      <c r="AF275" s="198" t="s">
        <v>92</v>
      </c>
      <c r="AH275" s="198" t="s">
        <v>138</v>
      </c>
      <c r="AI275" s="198" t="s">
        <v>72</v>
      </c>
      <c r="AM275" s="189" t="s">
        <v>89</v>
      </c>
      <c r="AS275" s="199" t="e">
        <f>IF(#REF!="základná",G275,0)</f>
        <v>#REF!</v>
      </c>
      <c r="AT275" s="199" t="e">
        <f>IF(#REF!="znížená",G275,0)</f>
        <v>#REF!</v>
      </c>
      <c r="AU275" s="199" t="e">
        <f>IF(#REF!="zákl. prenesená",G275,0)</f>
        <v>#REF!</v>
      </c>
      <c r="AV275" s="199" t="e">
        <f>IF(#REF!="zníž. prenesená",G275,0)</f>
        <v>#REF!</v>
      </c>
      <c r="AW275" s="199" t="e">
        <f>IF(#REF!="nulová",G275,0)</f>
        <v>#REF!</v>
      </c>
      <c r="AX275" s="189" t="s">
        <v>90</v>
      </c>
      <c r="AY275" s="199">
        <f>ROUND(F275*E275,2)</f>
        <v>0</v>
      </c>
      <c r="AZ275" s="189" t="s">
        <v>88</v>
      </c>
      <c r="BA275" s="198" t="s">
        <v>569</v>
      </c>
    </row>
    <row r="276" spans="1:53" s="188" customFormat="1" ht="12.75">
      <c r="A276" s="200">
        <v>267</v>
      </c>
      <c r="B276" s="201" t="s">
        <v>87</v>
      </c>
      <c r="C276" s="202" t="s">
        <v>570</v>
      </c>
      <c r="D276" s="203" t="s">
        <v>142</v>
      </c>
      <c r="E276" s="204">
        <v>19</v>
      </c>
      <c r="F276" s="75"/>
      <c r="G276" s="205">
        <f t="shared" si="12"/>
        <v>0</v>
      </c>
      <c r="H276" s="135" t="str">
        <f t="shared" si="14"/>
        <v>zadajte jednotkovú cenu</v>
      </c>
      <c r="I276" s="150">
        <f t="shared" si="13"/>
        <v>1</v>
      </c>
      <c r="J276" s="184"/>
      <c r="K276" s="184"/>
      <c r="L276" s="184"/>
      <c r="M276" s="184"/>
      <c r="N276" s="184"/>
      <c r="O276" s="184"/>
      <c r="P276" s="184"/>
      <c r="Q276" s="184"/>
      <c r="R276" s="184"/>
      <c r="S276" s="184"/>
      <c r="AF276" s="198" t="s">
        <v>88</v>
      </c>
      <c r="AH276" s="198" t="s">
        <v>87</v>
      </c>
      <c r="AI276" s="198" t="s">
        <v>72</v>
      </c>
      <c r="AM276" s="189" t="s">
        <v>89</v>
      </c>
      <c r="AS276" s="199" t="e">
        <f>IF(#REF!="základná",G276,0)</f>
        <v>#REF!</v>
      </c>
      <c r="AT276" s="199" t="e">
        <f>IF(#REF!="znížená",G276,0)</f>
        <v>#REF!</v>
      </c>
      <c r="AU276" s="199" t="e">
        <f>IF(#REF!="zákl. prenesená",G276,0)</f>
        <v>#REF!</v>
      </c>
      <c r="AV276" s="199" t="e">
        <f>IF(#REF!="zníž. prenesená",G276,0)</f>
        <v>#REF!</v>
      </c>
      <c r="AW276" s="199" t="e">
        <f>IF(#REF!="nulová",G276,0)</f>
        <v>#REF!</v>
      </c>
      <c r="AX276" s="189" t="s">
        <v>90</v>
      </c>
      <c r="AY276" s="199">
        <f>ROUND(F276*E276,2)</f>
        <v>0</v>
      </c>
      <c r="AZ276" s="189" t="s">
        <v>88</v>
      </c>
      <c r="BA276" s="198" t="s">
        <v>571</v>
      </c>
    </row>
    <row r="277" spans="1:53" s="188" customFormat="1" ht="12.75">
      <c r="A277" s="200">
        <v>268</v>
      </c>
      <c r="B277" s="206" t="s">
        <v>138</v>
      </c>
      <c r="C277" s="207" t="s">
        <v>572</v>
      </c>
      <c r="D277" s="208" t="s">
        <v>142</v>
      </c>
      <c r="E277" s="209">
        <v>5</v>
      </c>
      <c r="F277" s="76"/>
      <c r="G277" s="210">
        <f t="shared" si="12"/>
        <v>0</v>
      </c>
      <c r="H277" s="135" t="str">
        <f t="shared" si="14"/>
        <v>zadajte jednotkovú cenu</v>
      </c>
      <c r="I277" s="150">
        <f t="shared" si="13"/>
        <v>1</v>
      </c>
      <c r="J277" s="184"/>
      <c r="K277" s="184"/>
      <c r="L277" s="184"/>
      <c r="M277" s="184"/>
      <c r="N277" s="184"/>
      <c r="O277" s="184"/>
      <c r="P277" s="184"/>
      <c r="Q277" s="184"/>
      <c r="R277" s="184"/>
      <c r="S277" s="184"/>
      <c r="AF277" s="198" t="s">
        <v>92</v>
      </c>
      <c r="AH277" s="198" t="s">
        <v>138</v>
      </c>
      <c r="AI277" s="198" t="s">
        <v>72</v>
      </c>
      <c r="AM277" s="189" t="s">
        <v>89</v>
      </c>
      <c r="AS277" s="199" t="e">
        <f>IF(#REF!="základná",G277,0)</f>
        <v>#REF!</v>
      </c>
      <c r="AT277" s="199" t="e">
        <f>IF(#REF!="znížená",G277,0)</f>
        <v>#REF!</v>
      </c>
      <c r="AU277" s="199" t="e">
        <f>IF(#REF!="zákl. prenesená",G277,0)</f>
        <v>#REF!</v>
      </c>
      <c r="AV277" s="199" t="e">
        <f>IF(#REF!="zníž. prenesená",G277,0)</f>
        <v>#REF!</v>
      </c>
      <c r="AW277" s="199" t="e">
        <f>IF(#REF!="nulová",G277,0)</f>
        <v>#REF!</v>
      </c>
      <c r="AX277" s="189" t="s">
        <v>90</v>
      </c>
      <c r="AY277" s="199">
        <f>ROUND(F277*E277,2)</f>
        <v>0</v>
      </c>
      <c r="AZ277" s="189" t="s">
        <v>88</v>
      </c>
      <c r="BA277" s="198" t="s">
        <v>573</v>
      </c>
    </row>
    <row r="278" spans="1:53" s="188" customFormat="1" ht="12.75">
      <c r="A278" s="200">
        <v>269</v>
      </c>
      <c r="B278" s="206" t="s">
        <v>138</v>
      </c>
      <c r="C278" s="207" t="s">
        <v>574</v>
      </c>
      <c r="D278" s="208" t="s">
        <v>142</v>
      </c>
      <c r="E278" s="209">
        <v>6</v>
      </c>
      <c r="F278" s="76"/>
      <c r="G278" s="210">
        <f t="shared" si="12"/>
        <v>0</v>
      </c>
      <c r="H278" s="135" t="str">
        <f t="shared" si="14"/>
        <v>zadajte jednotkovú cenu</v>
      </c>
      <c r="I278" s="150">
        <f t="shared" si="13"/>
        <v>1</v>
      </c>
      <c r="J278" s="184"/>
      <c r="K278" s="184"/>
      <c r="L278" s="184"/>
      <c r="M278" s="184"/>
      <c r="N278" s="184"/>
      <c r="O278" s="184"/>
      <c r="P278" s="184"/>
      <c r="Q278" s="184"/>
      <c r="R278" s="184"/>
      <c r="S278" s="184"/>
      <c r="AF278" s="198" t="s">
        <v>92</v>
      </c>
      <c r="AH278" s="198" t="s">
        <v>138</v>
      </c>
      <c r="AI278" s="198" t="s">
        <v>72</v>
      </c>
      <c r="AM278" s="189" t="s">
        <v>89</v>
      </c>
      <c r="AS278" s="199" t="e">
        <f>IF(#REF!="základná",G278,0)</f>
        <v>#REF!</v>
      </c>
      <c r="AT278" s="199" t="e">
        <f>IF(#REF!="znížená",G278,0)</f>
        <v>#REF!</v>
      </c>
      <c r="AU278" s="199" t="e">
        <f>IF(#REF!="zákl. prenesená",G278,0)</f>
        <v>#REF!</v>
      </c>
      <c r="AV278" s="199" t="e">
        <f>IF(#REF!="zníž. prenesená",G278,0)</f>
        <v>#REF!</v>
      </c>
      <c r="AW278" s="199" t="e">
        <f>IF(#REF!="nulová",G278,0)</f>
        <v>#REF!</v>
      </c>
      <c r="AX278" s="189" t="s">
        <v>90</v>
      </c>
      <c r="AY278" s="199">
        <f>ROUND(F278*E278,2)</f>
        <v>0</v>
      </c>
      <c r="AZ278" s="189" t="s">
        <v>88</v>
      </c>
      <c r="BA278" s="198" t="s">
        <v>575</v>
      </c>
    </row>
    <row r="279" spans="1:53" s="188" customFormat="1" ht="12.75">
      <c r="A279" s="200">
        <v>270</v>
      </c>
      <c r="B279" s="206" t="s">
        <v>138</v>
      </c>
      <c r="C279" s="207" t="s">
        <v>576</v>
      </c>
      <c r="D279" s="208" t="s">
        <v>142</v>
      </c>
      <c r="E279" s="209">
        <v>8</v>
      </c>
      <c r="F279" s="76"/>
      <c r="G279" s="210">
        <f t="shared" si="12"/>
        <v>0</v>
      </c>
      <c r="H279" s="135" t="str">
        <f t="shared" si="14"/>
        <v>zadajte jednotkovú cenu</v>
      </c>
      <c r="I279" s="150">
        <f t="shared" si="13"/>
        <v>1</v>
      </c>
      <c r="J279" s="184"/>
      <c r="K279" s="184"/>
      <c r="L279" s="184"/>
      <c r="M279" s="184"/>
      <c r="N279" s="184"/>
      <c r="O279" s="184"/>
      <c r="P279" s="184"/>
      <c r="Q279" s="184"/>
      <c r="R279" s="184"/>
      <c r="S279" s="184"/>
      <c r="AF279" s="198" t="s">
        <v>92</v>
      </c>
      <c r="AH279" s="198" t="s">
        <v>138</v>
      </c>
      <c r="AI279" s="198" t="s">
        <v>72</v>
      </c>
      <c r="AM279" s="189" t="s">
        <v>89</v>
      </c>
      <c r="AS279" s="199" t="e">
        <f>IF(#REF!="základná",G279,0)</f>
        <v>#REF!</v>
      </c>
      <c r="AT279" s="199" t="e">
        <f>IF(#REF!="znížená",G279,0)</f>
        <v>#REF!</v>
      </c>
      <c r="AU279" s="199" t="e">
        <f>IF(#REF!="zákl. prenesená",G279,0)</f>
        <v>#REF!</v>
      </c>
      <c r="AV279" s="199" t="e">
        <f>IF(#REF!="zníž. prenesená",G279,0)</f>
        <v>#REF!</v>
      </c>
      <c r="AW279" s="199" t="e">
        <f>IF(#REF!="nulová",G279,0)</f>
        <v>#REF!</v>
      </c>
      <c r="AX279" s="189" t="s">
        <v>90</v>
      </c>
      <c r="AY279" s="199">
        <f>ROUND(F279*E279,2)</f>
        <v>0</v>
      </c>
      <c r="AZ279" s="189" t="s">
        <v>88</v>
      </c>
      <c r="BA279" s="198" t="s">
        <v>577</v>
      </c>
    </row>
    <row r="280" spans="1:53" s="188" customFormat="1" ht="12.75">
      <c r="A280" s="200">
        <v>271</v>
      </c>
      <c r="B280" s="201" t="s">
        <v>87</v>
      </c>
      <c r="C280" s="202" t="s">
        <v>578</v>
      </c>
      <c r="D280" s="203" t="s">
        <v>142</v>
      </c>
      <c r="E280" s="204">
        <v>6</v>
      </c>
      <c r="F280" s="75"/>
      <c r="G280" s="205">
        <f t="shared" si="12"/>
        <v>0</v>
      </c>
      <c r="H280" s="135" t="str">
        <f t="shared" si="14"/>
        <v>zadajte jednotkovú cenu</v>
      </c>
      <c r="I280" s="150">
        <f t="shared" si="13"/>
        <v>1</v>
      </c>
      <c r="J280" s="184"/>
      <c r="K280" s="184"/>
      <c r="L280" s="184"/>
      <c r="M280" s="184"/>
      <c r="N280" s="184"/>
      <c r="O280" s="184"/>
      <c r="P280" s="184"/>
      <c r="Q280" s="184"/>
      <c r="R280" s="184"/>
      <c r="S280" s="184"/>
      <c r="AF280" s="198" t="s">
        <v>88</v>
      </c>
      <c r="AH280" s="198" t="s">
        <v>87</v>
      </c>
      <c r="AI280" s="198" t="s">
        <v>72</v>
      </c>
      <c r="AM280" s="189" t="s">
        <v>89</v>
      </c>
      <c r="AS280" s="199" t="e">
        <f>IF(#REF!="základná",G280,0)</f>
        <v>#REF!</v>
      </c>
      <c r="AT280" s="199" t="e">
        <f>IF(#REF!="znížená",G280,0)</f>
        <v>#REF!</v>
      </c>
      <c r="AU280" s="199" t="e">
        <f>IF(#REF!="zákl. prenesená",G280,0)</f>
        <v>#REF!</v>
      </c>
      <c r="AV280" s="199" t="e">
        <f>IF(#REF!="zníž. prenesená",G280,0)</f>
        <v>#REF!</v>
      </c>
      <c r="AW280" s="199" t="e">
        <f>IF(#REF!="nulová",G280,0)</f>
        <v>#REF!</v>
      </c>
      <c r="AX280" s="189" t="s">
        <v>90</v>
      </c>
      <c r="AY280" s="199">
        <f>ROUND(F280*E280,2)</f>
        <v>0</v>
      </c>
      <c r="AZ280" s="189" t="s">
        <v>88</v>
      </c>
      <c r="BA280" s="198" t="s">
        <v>579</v>
      </c>
    </row>
    <row r="281" spans="1:53" s="188" customFormat="1" ht="12.75">
      <c r="A281" s="200">
        <v>272</v>
      </c>
      <c r="B281" s="206" t="s">
        <v>138</v>
      </c>
      <c r="C281" s="207" t="s">
        <v>580</v>
      </c>
      <c r="D281" s="208" t="s">
        <v>142</v>
      </c>
      <c r="E281" s="209">
        <v>1</v>
      </c>
      <c r="F281" s="76"/>
      <c r="G281" s="210">
        <f t="shared" si="12"/>
        <v>0</v>
      </c>
      <c r="H281" s="135" t="str">
        <f t="shared" si="14"/>
        <v>zadajte jednotkovú cenu</v>
      </c>
      <c r="I281" s="150">
        <f t="shared" si="13"/>
        <v>1</v>
      </c>
      <c r="J281" s="184"/>
      <c r="K281" s="184"/>
      <c r="L281" s="184"/>
      <c r="M281" s="184"/>
      <c r="N281" s="184"/>
      <c r="O281" s="184"/>
      <c r="P281" s="184"/>
      <c r="Q281" s="184"/>
      <c r="R281" s="184"/>
      <c r="S281" s="184"/>
      <c r="AF281" s="198" t="s">
        <v>92</v>
      </c>
      <c r="AH281" s="198" t="s">
        <v>138</v>
      </c>
      <c r="AI281" s="198" t="s">
        <v>72</v>
      </c>
      <c r="AM281" s="189" t="s">
        <v>89</v>
      </c>
      <c r="AS281" s="199" t="e">
        <f>IF(#REF!="základná",G281,0)</f>
        <v>#REF!</v>
      </c>
      <c r="AT281" s="199" t="e">
        <f>IF(#REF!="znížená",G281,0)</f>
        <v>#REF!</v>
      </c>
      <c r="AU281" s="199" t="e">
        <f>IF(#REF!="zákl. prenesená",G281,0)</f>
        <v>#REF!</v>
      </c>
      <c r="AV281" s="199" t="e">
        <f>IF(#REF!="zníž. prenesená",G281,0)</f>
        <v>#REF!</v>
      </c>
      <c r="AW281" s="199" t="e">
        <f>IF(#REF!="nulová",G281,0)</f>
        <v>#REF!</v>
      </c>
      <c r="AX281" s="189" t="s">
        <v>90</v>
      </c>
      <c r="AY281" s="199">
        <f>ROUND(F281*E281,2)</f>
        <v>0</v>
      </c>
      <c r="AZ281" s="189" t="s">
        <v>88</v>
      </c>
      <c r="BA281" s="198" t="s">
        <v>581</v>
      </c>
    </row>
    <row r="282" spans="1:53" s="188" customFormat="1" ht="12.75">
      <c r="A282" s="200">
        <v>273</v>
      </c>
      <c r="B282" s="206" t="s">
        <v>138</v>
      </c>
      <c r="C282" s="207" t="s">
        <v>582</v>
      </c>
      <c r="D282" s="208" t="s">
        <v>142</v>
      </c>
      <c r="E282" s="209">
        <v>5</v>
      </c>
      <c r="F282" s="76"/>
      <c r="G282" s="210">
        <f t="shared" si="12"/>
        <v>0</v>
      </c>
      <c r="H282" s="135" t="str">
        <f t="shared" si="14"/>
        <v>zadajte jednotkovú cenu</v>
      </c>
      <c r="I282" s="150">
        <f t="shared" si="13"/>
        <v>1</v>
      </c>
      <c r="J282" s="184"/>
      <c r="K282" s="184"/>
      <c r="L282" s="184"/>
      <c r="M282" s="184"/>
      <c r="N282" s="184"/>
      <c r="O282" s="184"/>
      <c r="P282" s="184"/>
      <c r="Q282" s="184"/>
      <c r="R282" s="184"/>
      <c r="S282" s="184"/>
      <c r="AF282" s="198" t="s">
        <v>92</v>
      </c>
      <c r="AH282" s="198" t="s">
        <v>138</v>
      </c>
      <c r="AI282" s="198" t="s">
        <v>72</v>
      </c>
      <c r="AM282" s="189" t="s">
        <v>89</v>
      </c>
      <c r="AS282" s="199" t="e">
        <f>IF(#REF!="základná",G282,0)</f>
        <v>#REF!</v>
      </c>
      <c r="AT282" s="199" t="e">
        <f>IF(#REF!="znížená",G282,0)</f>
        <v>#REF!</v>
      </c>
      <c r="AU282" s="199" t="e">
        <f>IF(#REF!="zákl. prenesená",G282,0)</f>
        <v>#REF!</v>
      </c>
      <c r="AV282" s="199" t="e">
        <f>IF(#REF!="zníž. prenesená",G282,0)</f>
        <v>#REF!</v>
      </c>
      <c r="AW282" s="199" t="e">
        <f>IF(#REF!="nulová",G282,0)</f>
        <v>#REF!</v>
      </c>
      <c r="AX282" s="189" t="s">
        <v>90</v>
      </c>
      <c r="AY282" s="199">
        <f>ROUND(F282*E282,2)</f>
        <v>0</v>
      </c>
      <c r="AZ282" s="189" t="s">
        <v>88</v>
      </c>
      <c r="BA282" s="198" t="s">
        <v>583</v>
      </c>
    </row>
    <row r="283" spans="1:53" s="188" customFormat="1" ht="12.75">
      <c r="A283" s="200">
        <v>274</v>
      </c>
      <c r="B283" s="201" t="s">
        <v>87</v>
      </c>
      <c r="C283" s="202" t="s">
        <v>172</v>
      </c>
      <c r="D283" s="203" t="s">
        <v>142</v>
      </c>
      <c r="E283" s="204">
        <v>6</v>
      </c>
      <c r="F283" s="75"/>
      <c r="G283" s="205">
        <f t="shared" si="12"/>
        <v>0</v>
      </c>
      <c r="H283" s="135" t="str">
        <f t="shared" si="14"/>
        <v>zadajte jednotkovú cenu</v>
      </c>
      <c r="I283" s="150">
        <f t="shared" si="13"/>
        <v>1</v>
      </c>
      <c r="J283" s="184"/>
      <c r="K283" s="184"/>
      <c r="L283" s="184"/>
      <c r="M283" s="184"/>
      <c r="N283" s="184"/>
      <c r="O283" s="184"/>
      <c r="P283" s="184"/>
      <c r="Q283" s="184"/>
      <c r="R283" s="184"/>
      <c r="S283" s="184"/>
      <c r="AF283" s="198" t="s">
        <v>88</v>
      </c>
      <c r="AH283" s="198" t="s">
        <v>87</v>
      </c>
      <c r="AI283" s="198" t="s">
        <v>72</v>
      </c>
      <c r="AM283" s="189" t="s">
        <v>89</v>
      </c>
      <c r="AS283" s="199" t="e">
        <f>IF(#REF!="základná",G283,0)</f>
        <v>#REF!</v>
      </c>
      <c r="AT283" s="199" t="e">
        <f>IF(#REF!="znížená",G283,0)</f>
        <v>#REF!</v>
      </c>
      <c r="AU283" s="199" t="e">
        <f>IF(#REF!="zákl. prenesená",G283,0)</f>
        <v>#REF!</v>
      </c>
      <c r="AV283" s="199" t="e">
        <f>IF(#REF!="zníž. prenesená",G283,0)</f>
        <v>#REF!</v>
      </c>
      <c r="AW283" s="199" t="e">
        <f>IF(#REF!="nulová",G283,0)</f>
        <v>#REF!</v>
      </c>
      <c r="AX283" s="189" t="s">
        <v>90</v>
      </c>
      <c r="AY283" s="199">
        <f>ROUND(F283*E283,2)</f>
        <v>0</v>
      </c>
      <c r="AZ283" s="189" t="s">
        <v>88</v>
      </c>
      <c r="BA283" s="198" t="s">
        <v>584</v>
      </c>
    </row>
    <row r="284" spans="1:53" s="188" customFormat="1" ht="24">
      <c r="A284" s="200">
        <v>275</v>
      </c>
      <c r="B284" s="206" t="s">
        <v>138</v>
      </c>
      <c r="C284" s="207" t="s">
        <v>585</v>
      </c>
      <c r="D284" s="208" t="s">
        <v>142</v>
      </c>
      <c r="E284" s="209">
        <v>2</v>
      </c>
      <c r="F284" s="76"/>
      <c r="G284" s="210">
        <f t="shared" si="12"/>
        <v>0</v>
      </c>
      <c r="H284" s="135" t="str">
        <f t="shared" si="14"/>
        <v>zadajte jednotkovú cenu</v>
      </c>
      <c r="I284" s="150">
        <f t="shared" si="13"/>
        <v>1</v>
      </c>
      <c r="J284" s="184"/>
      <c r="K284" s="184"/>
      <c r="L284" s="184"/>
      <c r="M284" s="184"/>
      <c r="N284" s="184"/>
      <c r="O284" s="184"/>
      <c r="P284" s="184"/>
      <c r="Q284" s="184"/>
      <c r="R284" s="184"/>
      <c r="S284" s="184"/>
      <c r="AF284" s="198" t="s">
        <v>92</v>
      </c>
      <c r="AH284" s="198" t="s">
        <v>138</v>
      </c>
      <c r="AI284" s="198" t="s">
        <v>72</v>
      </c>
      <c r="AM284" s="189" t="s">
        <v>89</v>
      </c>
      <c r="AS284" s="199" t="e">
        <f>IF(#REF!="základná",G284,0)</f>
        <v>#REF!</v>
      </c>
      <c r="AT284" s="199" t="e">
        <f>IF(#REF!="znížená",G284,0)</f>
        <v>#REF!</v>
      </c>
      <c r="AU284" s="199" t="e">
        <f>IF(#REF!="zákl. prenesená",G284,0)</f>
        <v>#REF!</v>
      </c>
      <c r="AV284" s="199" t="e">
        <f>IF(#REF!="zníž. prenesená",G284,0)</f>
        <v>#REF!</v>
      </c>
      <c r="AW284" s="199" t="e">
        <f>IF(#REF!="nulová",G284,0)</f>
        <v>#REF!</v>
      </c>
      <c r="AX284" s="189" t="s">
        <v>90</v>
      </c>
      <c r="AY284" s="199">
        <f>ROUND(F284*E284,2)</f>
        <v>0</v>
      </c>
      <c r="AZ284" s="189" t="s">
        <v>88</v>
      </c>
      <c r="BA284" s="198" t="s">
        <v>586</v>
      </c>
    </row>
    <row r="285" spans="1:53" s="188" customFormat="1" ht="24">
      <c r="A285" s="200">
        <v>276</v>
      </c>
      <c r="B285" s="206" t="s">
        <v>138</v>
      </c>
      <c r="C285" s="207" t="s">
        <v>587</v>
      </c>
      <c r="D285" s="208" t="s">
        <v>142</v>
      </c>
      <c r="E285" s="209">
        <v>4</v>
      </c>
      <c r="F285" s="76"/>
      <c r="G285" s="210">
        <f t="shared" ref="G285:G348" si="15">ROUND(F285*E285, 2)</f>
        <v>0</v>
      </c>
      <c r="H285" s="135" t="str">
        <f t="shared" si="14"/>
        <v>zadajte jednotkovú cenu</v>
      </c>
      <c r="I285" s="150">
        <f t="shared" si="13"/>
        <v>1</v>
      </c>
      <c r="J285" s="184"/>
      <c r="K285" s="184"/>
      <c r="L285" s="184"/>
      <c r="M285" s="184"/>
      <c r="N285" s="184"/>
      <c r="O285" s="184"/>
      <c r="P285" s="184"/>
      <c r="Q285" s="184"/>
      <c r="R285" s="184"/>
      <c r="S285" s="184"/>
      <c r="AF285" s="198" t="s">
        <v>92</v>
      </c>
      <c r="AH285" s="198" t="s">
        <v>138</v>
      </c>
      <c r="AI285" s="198" t="s">
        <v>72</v>
      </c>
      <c r="AM285" s="189" t="s">
        <v>89</v>
      </c>
      <c r="AS285" s="199" t="e">
        <f>IF(#REF!="základná",G285,0)</f>
        <v>#REF!</v>
      </c>
      <c r="AT285" s="199" t="e">
        <f>IF(#REF!="znížená",G285,0)</f>
        <v>#REF!</v>
      </c>
      <c r="AU285" s="199" t="e">
        <f>IF(#REF!="zákl. prenesená",G285,0)</f>
        <v>#REF!</v>
      </c>
      <c r="AV285" s="199" t="e">
        <f>IF(#REF!="zníž. prenesená",G285,0)</f>
        <v>#REF!</v>
      </c>
      <c r="AW285" s="199" t="e">
        <f>IF(#REF!="nulová",G285,0)</f>
        <v>#REF!</v>
      </c>
      <c r="AX285" s="189" t="s">
        <v>90</v>
      </c>
      <c r="AY285" s="199">
        <f>ROUND(F285*E285,2)</f>
        <v>0</v>
      </c>
      <c r="AZ285" s="189" t="s">
        <v>88</v>
      </c>
      <c r="BA285" s="198" t="s">
        <v>588</v>
      </c>
    </row>
    <row r="286" spans="1:53" s="188" customFormat="1" ht="12.75">
      <c r="A286" s="200">
        <v>277</v>
      </c>
      <c r="B286" s="206" t="s">
        <v>138</v>
      </c>
      <c r="C286" s="207" t="s">
        <v>589</v>
      </c>
      <c r="D286" s="208" t="s">
        <v>142</v>
      </c>
      <c r="E286" s="209">
        <v>1</v>
      </c>
      <c r="F286" s="76"/>
      <c r="G286" s="210">
        <f t="shared" si="15"/>
        <v>0</v>
      </c>
      <c r="H286" s="135" t="str">
        <f t="shared" si="14"/>
        <v>zadajte jednotkovú cenu</v>
      </c>
      <c r="I286" s="150">
        <f t="shared" si="13"/>
        <v>1</v>
      </c>
      <c r="J286" s="184"/>
      <c r="K286" s="184"/>
      <c r="L286" s="184"/>
      <c r="M286" s="184"/>
      <c r="N286" s="184"/>
      <c r="O286" s="184"/>
      <c r="P286" s="184"/>
      <c r="Q286" s="184"/>
      <c r="R286" s="184"/>
      <c r="S286" s="184"/>
      <c r="AF286" s="198" t="s">
        <v>92</v>
      </c>
      <c r="AH286" s="198" t="s">
        <v>138</v>
      </c>
      <c r="AI286" s="198" t="s">
        <v>72</v>
      </c>
      <c r="AM286" s="189" t="s">
        <v>89</v>
      </c>
      <c r="AS286" s="199" t="e">
        <f>IF(#REF!="základná",G286,0)</f>
        <v>#REF!</v>
      </c>
      <c r="AT286" s="199" t="e">
        <f>IF(#REF!="znížená",G286,0)</f>
        <v>#REF!</v>
      </c>
      <c r="AU286" s="199" t="e">
        <f>IF(#REF!="zákl. prenesená",G286,0)</f>
        <v>#REF!</v>
      </c>
      <c r="AV286" s="199" t="e">
        <f>IF(#REF!="zníž. prenesená",G286,0)</f>
        <v>#REF!</v>
      </c>
      <c r="AW286" s="199" t="e">
        <f>IF(#REF!="nulová",G286,0)</f>
        <v>#REF!</v>
      </c>
      <c r="AX286" s="189" t="s">
        <v>90</v>
      </c>
      <c r="AY286" s="199">
        <f>ROUND(F286*E286,2)</f>
        <v>0</v>
      </c>
      <c r="AZ286" s="189" t="s">
        <v>88</v>
      </c>
      <c r="BA286" s="198" t="s">
        <v>590</v>
      </c>
    </row>
    <row r="287" spans="1:53" s="188" customFormat="1" ht="24">
      <c r="A287" s="200">
        <v>278</v>
      </c>
      <c r="B287" s="206" t="s">
        <v>138</v>
      </c>
      <c r="C287" s="207" t="s">
        <v>591</v>
      </c>
      <c r="D287" s="208" t="s">
        <v>142</v>
      </c>
      <c r="E287" s="209">
        <v>2</v>
      </c>
      <c r="F287" s="76"/>
      <c r="G287" s="210">
        <f t="shared" si="15"/>
        <v>0</v>
      </c>
      <c r="H287" s="135" t="str">
        <f t="shared" si="14"/>
        <v>zadajte jednotkovú cenu</v>
      </c>
      <c r="I287" s="150">
        <f t="shared" si="13"/>
        <v>1</v>
      </c>
      <c r="J287" s="184"/>
      <c r="K287" s="184"/>
      <c r="L287" s="184"/>
      <c r="M287" s="184"/>
      <c r="N287" s="184"/>
      <c r="O287" s="184"/>
      <c r="P287" s="184"/>
      <c r="Q287" s="184"/>
      <c r="R287" s="184"/>
      <c r="S287" s="184"/>
      <c r="AF287" s="198" t="s">
        <v>92</v>
      </c>
      <c r="AH287" s="198" t="s">
        <v>138</v>
      </c>
      <c r="AI287" s="198" t="s">
        <v>72</v>
      </c>
      <c r="AM287" s="189" t="s">
        <v>89</v>
      </c>
      <c r="AS287" s="199" t="e">
        <f>IF(#REF!="základná",G287,0)</f>
        <v>#REF!</v>
      </c>
      <c r="AT287" s="199" t="e">
        <f>IF(#REF!="znížená",G287,0)</f>
        <v>#REF!</v>
      </c>
      <c r="AU287" s="199" t="e">
        <f>IF(#REF!="zákl. prenesená",G287,0)</f>
        <v>#REF!</v>
      </c>
      <c r="AV287" s="199" t="e">
        <f>IF(#REF!="zníž. prenesená",G287,0)</f>
        <v>#REF!</v>
      </c>
      <c r="AW287" s="199" t="e">
        <f>IF(#REF!="nulová",G287,0)</f>
        <v>#REF!</v>
      </c>
      <c r="AX287" s="189" t="s">
        <v>90</v>
      </c>
      <c r="AY287" s="199">
        <f>ROUND(F287*E287,2)</f>
        <v>0</v>
      </c>
      <c r="AZ287" s="189" t="s">
        <v>88</v>
      </c>
      <c r="BA287" s="198" t="s">
        <v>592</v>
      </c>
    </row>
    <row r="288" spans="1:53" s="188" customFormat="1" ht="12.75">
      <c r="A288" s="200">
        <v>279</v>
      </c>
      <c r="B288" s="201" t="s">
        <v>87</v>
      </c>
      <c r="C288" s="202" t="s">
        <v>176</v>
      </c>
      <c r="D288" s="203" t="s">
        <v>142</v>
      </c>
      <c r="E288" s="204">
        <v>4</v>
      </c>
      <c r="F288" s="75"/>
      <c r="G288" s="205">
        <f t="shared" si="15"/>
        <v>0</v>
      </c>
      <c r="H288" s="135" t="str">
        <f t="shared" si="14"/>
        <v>zadajte jednotkovú cenu</v>
      </c>
      <c r="I288" s="150">
        <f t="shared" si="13"/>
        <v>1</v>
      </c>
      <c r="J288" s="184"/>
      <c r="K288" s="184"/>
      <c r="L288" s="184"/>
      <c r="M288" s="184"/>
      <c r="N288" s="184"/>
      <c r="O288" s="184"/>
      <c r="P288" s="184"/>
      <c r="Q288" s="184"/>
      <c r="R288" s="184"/>
      <c r="S288" s="184"/>
      <c r="AF288" s="198" t="s">
        <v>88</v>
      </c>
      <c r="AH288" s="198" t="s">
        <v>87</v>
      </c>
      <c r="AI288" s="198" t="s">
        <v>72</v>
      </c>
      <c r="AM288" s="189" t="s">
        <v>89</v>
      </c>
      <c r="AS288" s="199" t="e">
        <f>IF(#REF!="základná",G288,0)</f>
        <v>#REF!</v>
      </c>
      <c r="AT288" s="199" t="e">
        <f>IF(#REF!="znížená",G288,0)</f>
        <v>#REF!</v>
      </c>
      <c r="AU288" s="199" t="e">
        <f>IF(#REF!="zákl. prenesená",G288,0)</f>
        <v>#REF!</v>
      </c>
      <c r="AV288" s="199" t="e">
        <f>IF(#REF!="zníž. prenesená",G288,0)</f>
        <v>#REF!</v>
      </c>
      <c r="AW288" s="199" t="e">
        <f>IF(#REF!="nulová",G288,0)</f>
        <v>#REF!</v>
      </c>
      <c r="AX288" s="189" t="s">
        <v>90</v>
      </c>
      <c r="AY288" s="199">
        <f>ROUND(F288*E288,2)</f>
        <v>0</v>
      </c>
      <c r="AZ288" s="189" t="s">
        <v>88</v>
      </c>
      <c r="BA288" s="198" t="s">
        <v>593</v>
      </c>
    </row>
    <row r="289" spans="1:53" s="188" customFormat="1" ht="12.75">
      <c r="A289" s="200">
        <v>280</v>
      </c>
      <c r="B289" s="206" t="s">
        <v>138</v>
      </c>
      <c r="C289" s="207" t="s">
        <v>594</v>
      </c>
      <c r="D289" s="208" t="s">
        <v>142</v>
      </c>
      <c r="E289" s="209">
        <v>1</v>
      </c>
      <c r="F289" s="76"/>
      <c r="G289" s="210">
        <f t="shared" si="15"/>
        <v>0</v>
      </c>
      <c r="H289" s="135" t="str">
        <f t="shared" si="14"/>
        <v>zadajte jednotkovú cenu</v>
      </c>
      <c r="I289" s="150">
        <f t="shared" si="13"/>
        <v>1</v>
      </c>
      <c r="J289" s="184"/>
      <c r="K289" s="184"/>
      <c r="L289" s="184"/>
      <c r="M289" s="184"/>
      <c r="N289" s="184"/>
      <c r="O289" s="184"/>
      <c r="P289" s="184"/>
      <c r="Q289" s="184"/>
      <c r="R289" s="184"/>
      <c r="S289" s="184"/>
      <c r="AF289" s="198" t="s">
        <v>92</v>
      </c>
      <c r="AH289" s="198" t="s">
        <v>138</v>
      </c>
      <c r="AI289" s="198" t="s">
        <v>72</v>
      </c>
      <c r="AM289" s="189" t="s">
        <v>89</v>
      </c>
      <c r="AS289" s="199" t="e">
        <f>IF(#REF!="základná",G289,0)</f>
        <v>#REF!</v>
      </c>
      <c r="AT289" s="199" t="e">
        <f>IF(#REF!="znížená",G289,0)</f>
        <v>#REF!</v>
      </c>
      <c r="AU289" s="199" t="e">
        <f>IF(#REF!="zákl. prenesená",G289,0)</f>
        <v>#REF!</v>
      </c>
      <c r="AV289" s="199" t="e">
        <f>IF(#REF!="zníž. prenesená",G289,0)</f>
        <v>#REF!</v>
      </c>
      <c r="AW289" s="199" t="e">
        <f>IF(#REF!="nulová",G289,0)</f>
        <v>#REF!</v>
      </c>
      <c r="AX289" s="189" t="s">
        <v>90</v>
      </c>
      <c r="AY289" s="199">
        <f>ROUND(F289*E289,2)</f>
        <v>0</v>
      </c>
      <c r="AZ289" s="189" t="s">
        <v>88</v>
      </c>
      <c r="BA289" s="198" t="s">
        <v>595</v>
      </c>
    </row>
    <row r="290" spans="1:53" s="188" customFormat="1" ht="12.75">
      <c r="A290" s="200">
        <v>281</v>
      </c>
      <c r="B290" s="206" t="s">
        <v>138</v>
      </c>
      <c r="C290" s="207" t="s">
        <v>596</v>
      </c>
      <c r="D290" s="208" t="s">
        <v>142</v>
      </c>
      <c r="E290" s="209">
        <v>3</v>
      </c>
      <c r="F290" s="76"/>
      <c r="G290" s="210">
        <f t="shared" si="15"/>
        <v>0</v>
      </c>
      <c r="H290" s="135" t="str">
        <f t="shared" si="14"/>
        <v>zadajte jednotkovú cenu</v>
      </c>
      <c r="I290" s="150">
        <f t="shared" si="13"/>
        <v>1</v>
      </c>
      <c r="J290" s="184"/>
      <c r="K290" s="184"/>
      <c r="L290" s="184"/>
      <c r="M290" s="184"/>
      <c r="N290" s="184"/>
      <c r="O290" s="184"/>
      <c r="P290" s="184"/>
      <c r="Q290" s="184"/>
      <c r="R290" s="184"/>
      <c r="S290" s="184"/>
      <c r="AF290" s="198" t="s">
        <v>92</v>
      </c>
      <c r="AH290" s="198" t="s">
        <v>138</v>
      </c>
      <c r="AI290" s="198" t="s">
        <v>72</v>
      </c>
      <c r="AM290" s="189" t="s">
        <v>89</v>
      </c>
      <c r="AS290" s="199" t="e">
        <f>IF(#REF!="základná",G290,0)</f>
        <v>#REF!</v>
      </c>
      <c r="AT290" s="199" t="e">
        <f>IF(#REF!="znížená",G290,0)</f>
        <v>#REF!</v>
      </c>
      <c r="AU290" s="199" t="e">
        <f>IF(#REF!="zákl. prenesená",G290,0)</f>
        <v>#REF!</v>
      </c>
      <c r="AV290" s="199" t="e">
        <f>IF(#REF!="zníž. prenesená",G290,0)</f>
        <v>#REF!</v>
      </c>
      <c r="AW290" s="199" t="e">
        <f>IF(#REF!="nulová",G290,0)</f>
        <v>#REF!</v>
      </c>
      <c r="AX290" s="189" t="s">
        <v>90</v>
      </c>
      <c r="AY290" s="199">
        <f>ROUND(F290*E290,2)</f>
        <v>0</v>
      </c>
      <c r="AZ290" s="189" t="s">
        <v>88</v>
      </c>
      <c r="BA290" s="198" t="s">
        <v>597</v>
      </c>
    </row>
    <row r="291" spans="1:53" s="188" customFormat="1" ht="12.75">
      <c r="A291" s="200">
        <v>282</v>
      </c>
      <c r="B291" s="201" t="s">
        <v>87</v>
      </c>
      <c r="C291" s="202" t="s">
        <v>598</v>
      </c>
      <c r="D291" s="203" t="s">
        <v>142</v>
      </c>
      <c r="E291" s="204">
        <v>4</v>
      </c>
      <c r="F291" s="75"/>
      <c r="G291" s="205">
        <f t="shared" si="15"/>
        <v>0</v>
      </c>
      <c r="H291" s="135" t="str">
        <f t="shared" si="14"/>
        <v>zadajte jednotkovú cenu</v>
      </c>
      <c r="I291" s="150">
        <f t="shared" si="13"/>
        <v>1</v>
      </c>
      <c r="J291" s="184"/>
      <c r="K291" s="184"/>
      <c r="L291" s="184"/>
      <c r="M291" s="184"/>
      <c r="N291" s="184"/>
      <c r="O291" s="184"/>
      <c r="P291" s="184"/>
      <c r="Q291" s="184"/>
      <c r="R291" s="184"/>
      <c r="S291" s="184"/>
      <c r="AF291" s="198" t="s">
        <v>88</v>
      </c>
      <c r="AH291" s="198" t="s">
        <v>87</v>
      </c>
      <c r="AI291" s="198" t="s">
        <v>72</v>
      </c>
      <c r="AM291" s="189" t="s">
        <v>89</v>
      </c>
      <c r="AS291" s="199" t="e">
        <f>IF(#REF!="základná",G291,0)</f>
        <v>#REF!</v>
      </c>
      <c r="AT291" s="199" t="e">
        <f>IF(#REF!="znížená",G291,0)</f>
        <v>#REF!</v>
      </c>
      <c r="AU291" s="199" t="e">
        <f>IF(#REF!="zákl. prenesená",G291,0)</f>
        <v>#REF!</v>
      </c>
      <c r="AV291" s="199" t="e">
        <f>IF(#REF!="zníž. prenesená",G291,0)</f>
        <v>#REF!</v>
      </c>
      <c r="AW291" s="199" t="e">
        <f>IF(#REF!="nulová",G291,0)</f>
        <v>#REF!</v>
      </c>
      <c r="AX291" s="189" t="s">
        <v>90</v>
      </c>
      <c r="AY291" s="199">
        <f>ROUND(F291*E291,2)</f>
        <v>0</v>
      </c>
      <c r="AZ291" s="189" t="s">
        <v>88</v>
      </c>
      <c r="BA291" s="198" t="s">
        <v>599</v>
      </c>
    </row>
    <row r="292" spans="1:53" s="188" customFormat="1" ht="24">
      <c r="A292" s="200">
        <v>283</v>
      </c>
      <c r="B292" s="206" t="s">
        <v>138</v>
      </c>
      <c r="C292" s="207" t="s">
        <v>600</v>
      </c>
      <c r="D292" s="208" t="s">
        <v>142</v>
      </c>
      <c r="E292" s="209">
        <v>2</v>
      </c>
      <c r="F292" s="76"/>
      <c r="G292" s="210">
        <f t="shared" si="15"/>
        <v>0</v>
      </c>
      <c r="H292" s="135" t="str">
        <f t="shared" si="14"/>
        <v>zadajte jednotkovú cenu</v>
      </c>
      <c r="I292" s="150">
        <f t="shared" si="13"/>
        <v>1</v>
      </c>
      <c r="J292" s="184"/>
      <c r="K292" s="184"/>
      <c r="L292" s="184"/>
      <c r="M292" s="184"/>
      <c r="N292" s="184"/>
      <c r="O292" s="184"/>
      <c r="P292" s="184"/>
      <c r="Q292" s="184"/>
      <c r="R292" s="184"/>
      <c r="S292" s="184"/>
      <c r="AF292" s="198" t="s">
        <v>92</v>
      </c>
      <c r="AH292" s="198" t="s">
        <v>138</v>
      </c>
      <c r="AI292" s="198" t="s">
        <v>72</v>
      </c>
      <c r="AM292" s="189" t="s">
        <v>89</v>
      </c>
      <c r="AS292" s="199" t="e">
        <f>IF(#REF!="základná",G292,0)</f>
        <v>#REF!</v>
      </c>
      <c r="AT292" s="199" t="e">
        <f>IF(#REF!="znížená",G292,0)</f>
        <v>#REF!</v>
      </c>
      <c r="AU292" s="199" t="e">
        <f>IF(#REF!="zákl. prenesená",G292,0)</f>
        <v>#REF!</v>
      </c>
      <c r="AV292" s="199" t="e">
        <f>IF(#REF!="zníž. prenesená",G292,0)</f>
        <v>#REF!</v>
      </c>
      <c r="AW292" s="199" t="e">
        <f>IF(#REF!="nulová",G292,0)</f>
        <v>#REF!</v>
      </c>
      <c r="AX292" s="189" t="s">
        <v>90</v>
      </c>
      <c r="AY292" s="199">
        <f>ROUND(F292*E292,2)</f>
        <v>0</v>
      </c>
      <c r="AZ292" s="189" t="s">
        <v>88</v>
      </c>
      <c r="BA292" s="198" t="s">
        <v>601</v>
      </c>
    </row>
    <row r="293" spans="1:53" s="188" customFormat="1" ht="24">
      <c r="A293" s="200">
        <v>284</v>
      </c>
      <c r="B293" s="206" t="s">
        <v>138</v>
      </c>
      <c r="C293" s="207" t="s">
        <v>602</v>
      </c>
      <c r="D293" s="208" t="s">
        <v>142</v>
      </c>
      <c r="E293" s="209">
        <v>2</v>
      </c>
      <c r="F293" s="76"/>
      <c r="G293" s="210">
        <f t="shared" si="15"/>
        <v>0</v>
      </c>
      <c r="H293" s="135" t="str">
        <f t="shared" si="14"/>
        <v>zadajte jednotkovú cenu</v>
      </c>
      <c r="I293" s="150">
        <f t="shared" si="13"/>
        <v>1</v>
      </c>
      <c r="J293" s="184"/>
      <c r="K293" s="184"/>
      <c r="L293" s="184"/>
      <c r="M293" s="184"/>
      <c r="N293" s="184"/>
      <c r="O293" s="184"/>
      <c r="P293" s="184"/>
      <c r="Q293" s="184"/>
      <c r="R293" s="184"/>
      <c r="S293" s="184"/>
      <c r="AF293" s="198" t="s">
        <v>92</v>
      </c>
      <c r="AH293" s="198" t="s">
        <v>138</v>
      </c>
      <c r="AI293" s="198" t="s">
        <v>72</v>
      </c>
      <c r="AM293" s="189" t="s">
        <v>89</v>
      </c>
      <c r="AS293" s="199" t="e">
        <f>IF(#REF!="základná",G293,0)</f>
        <v>#REF!</v>
      </c>
      <c r="AT293" s="199" t="e">
        <f>IF(#REF!="znížená",G293,0)</f>
        <v>#REF!</v>
      </c>
      <c r="AU293" s="199" t="e">
        <f>IF(#REF!="zákl. prenesená",G293,0)</f>
        <v>#REF!</v>
      </c>
      <c r="AV293" s="199" t="e">
        <f>IF(#REF!="zníž. prenesená",G293,0)</f>
        <v>#REF!</v>
      </c>
      <c r="AW293" s="199" t="e">
        <f>IF(#REF!="nulová",G293,0)</f>
        <v>#REF!</v>
      </c>
      <c r="AX293" s="189" t="s">
        <v>90</v>
      </c>
      <c r="AY293" s="199">
        <f>ROUND(F293*E293,2)</f>
        <v>0</v>
      </c>
      <c r="AZ293" s="189" t="s">
        <v>88</v>
      </c>
      <c r="BA293" s="198" t="s">
        <v>603</v>
      </c>
    </row>
    <row r="294" spans="1:53" s="188" customFormat="1" ht="24">
      <c r="A294" s="200">
        <v>285</v>
      </c>
      <c r="B294" s="201" t="s">
        <v>87</v>
      </c>
      <c r="C294" s="202" t="s">
        <v>604</v>
      </c>
      <c r="D294" s="203" t="s">
        <v>113</v>
      </c>
      <c r="E294" s="204">
        <v>4301.2700000000004</v>
      </c>
      <c r="F294" s="75"/>
      <c r="G294" s="205">
        <f t="shared" si="15"/>
        <v>0</v>
      </c>
      <c r="H294" s="135" t="str">
        <f t="shared" si="14"/>
        <v>zadajte jednotkovú cenu</v>
      </c>
      <c r="I294" s="150">
        <f t="shared" si="13"/>
        <v>1</v>
      </c>
      <c r="J294" s="184"/>
      <c r="K294" s="184"/>
      <c r="L294" s="184"/>
      <c r="M294" s="184"/>
      <c r="N294" s="184"/>
      <c r="O294" s="184"/>
      <c r="P294" s="184"/>
      <c r="Q294" s="184"/>
      <c r="R294" s="184"/>
      <c r="S294" s="184"/>
      <c r="AF294" s="198" t="s">
        <v>88</v>
      </c>
      <c r="AH294" s="198" t="s">
        <v>87</v>
      </c>
      <c r="AI294" s="198" t="s">
        <v>72</v>
      </c>
      <c r="AM294" s="189" t="s">
        <v>89</v>
      </c>
      <c r="AS294" s="199" t="e">
        <f>IF(#REF!="základná",G294,0)</f>
        <v>#REF!</v>
      </c>
      <c r="AT294" s="199" t="e">
        <f>IF(#REF!="znížená",G294,0)</f>
        <v>#REF!</v>
      </c>
      <c r="AU294" s="199" t="e">
        <f>IF(#REF!="zákl. prenesená",G294,0)</f>
        <v>#REF!</v>
      </c>
      <c r="AV294" s="199" t="e">
        <f>IF(#REF!="zníž. prenesená",G294,0)</f>
        <v>#REF!</v>
      </c>
      <c r="AW294" s="199" t="e">
        <f>IF(#REF!="nulová",G294,0)</f>
        <v>#REF!</v>
      </c>
      <c r="AX294" s="189" t="s">
        <v>90</v>
      </c>
      <c r="AY294" s="199">
        <f>ROUND(F294*E294,2)</f>
        <v>0</v>
      </c>
      <c r="AZ294" s="189" t="s">
        <v>88</v>
      </c>
      <c r="BA294" s="198" t="s">
        <v>605</v>
      </c>
    </row>
    <row r="295" spans="1:53" s="188" customFormat="1" ht="24">
      <c r="A295" s="200">
        <v>286</v>
      </c>
      <c r="B295" s="206" t="s">
        <v>138</v>
      </c>
      <c r="C295" s="207" t="s">
        <v>606</v>
      </c>
      <c r="D295" s="208" t="s">
        <v>113</v>
      </c>
      <c r="E295" s="209">
        <v>4301.2700000000004</v>
      </c>
      <c r="F295" s="76"/>
      <c r="G295" s="210">
        <f t="shared" si="15"/>
        <v>0</v>
      </c>
      <c r="H295" s="135" t="str">
        <f t="shared" si="14"/>
        <v>zadajte jednotkovú cenu</v>
      </c>
      <c r="I295" s="150">
        <f t="shared" si="13"/>
        <v>1</v>
      </c>
      <c r="J295" s="184"/>
      <c r="K295" s="184"/>
      <c r="L295" s="184"/>
      <c r="M295" s="184"/>
      <c r="N295" s="184"/>
      <c r="O295" s="184"/>
      <c r="P295" s="184"/>
      <c r="Q295" s="184"/>
      <c r="R295" s="184"/>
      <c r="S295" s="184"/>
      <c r="AF295" s="198" t="s">
        <v>92</v>
      </c>
      <c r="AH295" s="198" t="s">
        <v>138</v>
      </c>
      <c r="AI295" s="198" t="s">
        <v>72</v>
      </c>
      <c r="AM295" s="189" t="s">
        <v>89</v>
      </c>
      <c r="AS295" s="199" t="e">
        <f>IF(#REF!="základná",G295,0)</f>
        <v>#REF!</v>
      </c>
      <c r="AT295" s="199" t="e">
        <f>IF(#REF!="znížená",G295,0)</f>
        <v>#REF!</v>
      </c>
      <c r="AU295" s="199" t="e">
        <f>IF(#REF!="zákl. prenesená",G295,0)</f>
        <v>#REF!</v>
      </c>
      <c r="AV295" s="199" t="e">
        <f>IF(#REF!="zníž. prenesená",G295,0)</f>
        <v>#REF!</v>
      </c>
      <c r="AW295" s="199" t="e">
        <f>IF(#REF!="nulová",G295,0)</f>
        <v>#REF!</v>
      </c>
      <c r="AX295" s="189" t="s">
        <v>90</v>
      </c>
      <c r="AY295" s="199">
        <f>ROUND(F295*E295,2)</f>
        <v>0</v>
      </c>
      <c r="AZ295" s="189" t="s">
        <v>88</v>
      </c>
      <c r="BA295" s="198" t="s">
        <v>607</v>
      </c>
    </row>
    <row r="296" spans="1:53" s="188" customFormat="1" ht="24">
      <c r="A296" s="200">
        <v>287</v>
      </c>
      <c r="B296" s="201" t="s">
        <v>87</v>
      </c>
      <c r="C296" s="202" t="s">
        <v>188</v>
      </c>
      <c r="D296" s="203" t="s">
        <v>113</v>
      </c>
      <c r="E296" s="204">
        <v>461.84</v>
      </c>
      <c r="F296" s="75"/>
      <c r="G296" s="205">
        <f t="shared" si="15"/>
        <v>0</v>
      </c>
      <c r="H296" s="135" t="str">
        <f t="shared" si="14"/>
        <v>zadajte jednotkovú cenu</v>
      </c>
      <c r="I296" s="150">
        <f t="shared" si="13"/>
        <v>1</v>
      </c>
      <c r="J296" s="184"/>
      <c r="K296" s="184"/>
      <c r="L296" s="184"/>
      <c r="M296" s="184"/>
      <c r="N296" s="184"/>
      <c r="O296" s="184"/>
      <c r="P296" s="184"/>
      <c r="Q296" s="184"/>
      <c r="R296" s="184"/>
      <c r="S296" s="184"/>
      <c r="AF296" s="198" t="s">
        <v>88</v>
      </c>
      <c r="AH296" s="198" t="s">
        <v>87</v>
      </c>
      <c r="AI296" s="198" t="s">
        <v>72</v>
      </c>
      <c r="AM296" s="189" t="s">
        <v>89</v>
      </c>
      <c r="AS296" s="199" t="e">
        <f>IF(#REF!="základná",G296,0)</f>
        <v>#REF!</v>
      </c>
      <c r="AT296" s="199" t="e">
        <f>IF(#REF!="znížená",G296,0)</f>
        <v>#REF!</v>
      </c>
      <c r="AU296" s="199" t="e">
        <f>IF(#REF!="zákl. prenesená",G296,0)</f>
        <v>#REF!</v>
      </c>
      <c r="AV296" s="199" t="e">
        <f>IF(#REF!="zníž. prenesená",G296,0)</f>
        <v>#REF!</v>
      </c>
      <c r="AW296" s="199" t="e">
        <f>IF(#REF!="nulová",G296,0)</f>
        <v>#REF!</v>
      </c>
      <c r="AX296" s="189" t="s">
        <v>90</v>
      </c>
      <c r="AY296" s="199">
        <f>ROUND(F296*E296,2)</f>
        <v>0</v>
      </c>
      <c r="AZ296" s="189" t="s">
        <v>88</v>
      </c>
      <c r="BA296" s="198" t="s">
        <v>608</v>
      </c>
    </row>
    <row r="297" spans="1:53" s="188" customFormat="1" ht="24">
      <c r="A297" s="200">
        <v>288</v>
      </c>
      <c r="B297" s="206" t="s">
        <v>138</v>
      </c>
      <c r="C297" s="207" t="s">
        <v>609</v>
      </c>
      <c r="D297" s="208" t="s">
        <v>113</v>
      </c>
      <c r="E297" s="209">
        <v>461.84</v>
      </c>
      <c r="F297" s="76"/>
      <c r="G297" s="210">
        <f t="shared" si="15"/>
        <v>0</v>
      </c>
      <c r="H297" s="135" t="str">
        <f t="shared" si="14"/>
        <v>zadajte jednotkovú cenu</v>
      </c>
      <c r="I297" s="150">
        <f t="shared" si="13"/>
        <v>1</v>
      </c>
      <c r="J297" s="184"/>
      <c r="K297" s="184"/>
      <c r="L297" s="184"/>
      <c r="M297" s="184"/>
      <c r="N297" s="184"/>
      <c r="O297" s="184"/>
      <c r="P297" s="184"/>
      <c r="Q297" s="184"/>
      <c r="R297" s="184"/>
      <c r="S297" s="184"/>
      <c r="AF297" s="198" t="s">
        <v>92</v>
      </c>
      <c r="AH297" s="198" t="s">
        <v>138</v>
      </c>
      <c r="AI297" s="198" t="s">
        <v>72</v>
      </c>
      <c r="AM297" s="189" t="s">
        <v>89</v>
      </c>
      <c r="AS297" s="199" t="e">
        <f>IF(#REF!="základná",G297,0)</f>
        <v>#REF!</v>
      </c>
      <c r="AT297" s="199" t="e">
        <f>IF(#REF!="znížená",G297,0)</f>
        <v>#REF!</v>
      </c>
      <c r="AU297" s="199" t="e">
        <f>IF(#REF!="zákl. prenesená",G297,0)</f>
        <v>#REF!</v>
      </c>
      <c r="AV297" s="199" t="e">
        <f>IF(#REF!="zníž. prenesená",G297,0)</f>
        <v>#REF!</v>
      </c>
      <c r="AW297" s="199" t="e">
        <f>IF(#REF!="nulová",G297,0)</f>
        <v>#REF!</v>
      </c>
      <c r="AX297" s="189" t="s">
        <v>90</v>
      </c>
      <c r="AY297" s="199">
        <f>ROUND(F297*E297,2)</f>
        <v>0</v>
      </c>
      <c r="AZ297" s="189" t="s">
        <v>88</v>
      </c>
      <c r="BA297" s="198" t="s">
        <v>610</v>
      </c>
    </row>
    <row r="298" spans="1:53" s="188" customFormat="1" ht="12.75">
      <c r="A298" s="200">
        <v>289</v>
      </c>
      <c r="B298" s="201" t="s">
        <v>87</v>
      </c>
      <c r="C298" s="202" t="s">
        <v>611</v>
      </c>
      <c r="D298" s="203" t="s">
        <v>142</v>
      </c>
      <c r="E298" s="204">
        <v>14</v>
      </c>
      <c r="F298" s="75"/>
      <c r="G298" s="205">
        <f t="shared" si="15"/>
        <v>0</v>
      </c>
      <c r="H298" s="135" t="str">
        <f t="shared" si="14"/>
        <v>zadajte jednotkovú cenu</v>
      </c>
      <c r="I298" s="150">
        <f t="shared" si="13"/>
        <v>1</v>
      </c>
      <c r="J298" s="184"/>
      <c r="K298" s="184"/>
      <c r="L298" s="184"/>
      <c r="M298" s="184"/>
      <c r="N298" s="184"/>
      <c r="O298" s="184"/>
      <c r="P298" s="184"/>
      <c r="Q298" s="184"/>
      <c r="R298" s="184"/>
      <c r="S298" s="184"/>
      <c r="AF298" s="198" t="s">
        <v>88</v>
      </c>
      <c r="AH298" s="198" t="s">
        <v>87</v>
      </c>
      <c r="AI298" s="198" t="s">
        <v>72</v>
      </c>
      <c r="AM298" s="189" t="s">
        <v>89</v>
      </c>
      <c r="AS298" s="199" t="e">
        <f>IF(#REF!="základná",G298,0)</f>
        <v>#REF!</v>
      </c>
      <c r="AT298" s="199" t="e">
        <f>IF(#REF!="znížená",G298,0)</f>
        <v>#REF!</v>
      </c>
      <c r="AU298" s="199" t="e">
        <f>IF(#REF!="zákl. prenesená",G298,0)</f>
        <v>#REF!</v>
      </c>
      <c r="AV298" s="199" t="e">
        <f>IF(#REF!="zníž. prenesená",G298,0)</f>
        <v>#REF!</v>
      </c>
      <c r="AW298" s="199" t="e">
        <f>IF(#REF!="nulová",G298,0)</f>
        <v>#REF!</v>
      </c>
      <c r="AX298" s="189" t="s">
        <v>90</v>
      </c>
      <c r="AY298" s="199">
        <f>ROUND(F298*E298,2)</f>
        <v>0</v>
      </c>
      <c r="AZ298" s="189" t="s">
        <v>88</v>
      </c>
      <c r="BA298" s="198" t="s">
        <v>612</v>
      </c>
    </row>
    <row r="299" spans="1:53" s="188" customFormat="1" ht="12.75">
      <c r="A299" s="200">
        <v>290</v>
      </c>
      <c r="B299" s="206" t="s">
        <v>138</v>
      </c>
      <c r="C299" s="207" t="s">
        <v>613</v>
      </c>
      <c r="D299" s="208" t="s">
        <v>142</v>
      </c>
      <c r="E299" s="209">
        <v>6</v>
      </c>
      <c r="F299" s="76"/>
      <c r="G299" s="210">
        <f t="shared" si="15"/>
        <v>0</v>
      </c>
      <c r="H299" s="135" t="str">
        <f t="shared" si="14"/>
        <v>zadajte jednotkovú cenu</v>
      </c>
      <c r="I299" s="150">
        <f t="shared" si="13"/>
        <v>1</v>
      </c>
      <c r="J299" s="184"/>
      <c r="K299" s="184"/>
      <c r="L299" s="184"/>
      <c r="M299" s="184"/>
      <c r="N299" s="184"/>
      <c r="O299" s="184"/>
      <c r="P299" s="184"/>
      <c r="Q299" s="184"/>
      <c r="R299" s="184"/>
      <c r="S299" s="184"/>
      <c r="AF299" s="198" t="s">
        <v>92</v>
      </c>
      <c r="AH299" s="198" t="s">
        <v>138</v>
      </c>
      <c r="AI299" s="198" t="s">
        <v>72</v>
      </c>
      <c r="AM299" s="189" t="s">
        <v>89</v>
      </c>
      <c r="AS299" s="199" t="e">
        <f>IF(#REF!="základná",G299,0)</f>
        <v>#REF!</v>
      </c>
      <c r="AT299" s="199" t="e">
        <f>IF(#REF!="znížená",G299,0)</f>
        <v>#REF!</v>
      </c>
      <c r="AU299" s="199" t="e">
        <f>IF(#REF!="zákl. prenesená",G299,0)</f>
        <v>#REF!</v>
      </c>
      <c r="AV299" s="199" t="e">
        <f>IF(#REF!="zníž. prenesená",G299,0)</f>
        <v>#REF!</v>
      </c>
      <c r="AW299" s="199" t="e">
        <f>IF(#REF!="nulová",G299,0)</f>
        <v>#REF!</v>
      </c>
      <c r="AX299" s="189" t="s">
        <v>90</v>
      </c>
      <c r="AY299" s="199">
        <f>ROUND(F299*E299,2)</f>
        <v>0</v>
      </c>
      <c r="AZ299" s="189" t="s">
        <v>88</v>
      </c>
      <c r="BA299" s="198" t="s">
        <v>614</v>
      </c>
    </row>
    <row r="300" spans="1:53" s="188" customFormat="1" ht="12.75">
      <c r="A300" s="200">
        <v>291</v>
      </c>
      <c r="B300" s="206" t="s">
        <v>138</v>
      </c>
      <c r="C300" s="207" t="s">
        <v>615</v>
      </c>
      <c r="D300" s="208" t="s">
        <v>142</v>
      </c>
      <c r="E300" s="209">
        <v>8</v>
      </c>
      <c r="F300" s="76"/>
      <c r="G300" s="210">
        <f t="shared" si="15"/>
        <v>0</v>
      </c>
      <c r="H300" s="135" t="str">
        <f t="shared" si="14"/>
        <v>zadajte jednotkovú cenu</v>
      </c>
      <c r="I300" s="150">
        <f t="shared" si="13"/>
        <v>1</v>
      </c>
      <c r="J300" s="184"/>
      <c r="K300" s="184"/>
      <c r="L300" s="184"/>
      <c r="M300" s="184"/>
      <c r="N300" s="184"/>
      <c r="O300" s="184"/>
      <c r="P300" s="184"/>
      <c r="Q300" s="184"/>
      <c r="R300" s="184"/>
      <c r="S300" s="184"/>
      <c r="AF300" s="198" t="s">
        <v>92</v>
      </c>
      <c r="AH300" s="198" t="s">
        <v>138</v>
      </c>
      <c r="AI300" s="198" t="s">
        <v>72</v>
      </c>
      <c r="AM300" s="189" t="s">
        <v>89</v>
      </c>
      <c r="AS300" s="199" t="e">
        <f>IF(#REF!="základná",G300,0)</f>
        <v>#REF!</v>
      </c>
      <c r="AT300" s="199" t="e">
        <f>IF(#REF!="znížená",G300,0)</f>
        <v>#REF!</v>
      </c>
      <c r="AU300" s="199" t="e">
        <f>IF(#REF!="zákl. prenesená",G300,0)</f>
        <v>#REF!</v>
      </c>
      <c r="AV300" s="199" t="e">
        <f>IF(#REF!="zníž. prenesená",G300,0)</f>
        <v>#REF!</v>
      </c>
      <c r="AW300" s="199" t="e">
        <f>IF(#REF!="nulová",G300,0)</f>
        <v>#REF!</v>
      </c>
      <c r="AX300" s="189" t="s">
        <v>90</v>
      </c>
      <c r="AY300" s="199">
        <f>ROUND(F300*E300,2)</f>
        <v>0</v>
      </c>
      <c r="AZ300" s="189" t="s">
        <v>88</v>
      </c>
      <c r="BA300" s="198" t="s">
        <v>616</v>
      </c>
    </row>
    <row r="301" spans="1:53" s="188" customFormat="1" ht="12.75">
      <c r="A301" s="200">
        <v>292</v>
      </c>
      <c r="B301" s="201" t="s">
        <v>87</v>
      </c>
      <c r="C301" s="202" t="s">
        <v>617</v>
      </c>
      <c r="D301" s="203" t="s">
        <v>142</v>
      </c>
      <c r="E301" s="204">
        <v>3</v>
      </c>
      <c r="F301" s="75"/>
      <c r="G301" s="205">
        <f t="shared" si="15"/>
        <v>0</v>
      </c>
      <c r="H301" s="135" t="str">
        <f t="shared" si="14"/>
        <v>zadajte jednotkovú cenu</v>
      </c>
      <c r="I301" s="150">
        <f t="shared" si="13"/>
        <v>1</v>
      </c>
      <c r="J301" s="184"/>
      <c r="K301" s="184"/>
      <c r="L301" s="184"/>
      <c r="M301" s="184"/>
      <c r="N301" s="184"/>
      <c r="O301" s="184"/>
      <c r="P301" s="184"/>
      <c r="Q301" s="184"/>
      <c r="R301" s="184"/>
      <c r="S301" s="184"/>
      <c r="AF301" s="198" t="s">
        <v>88</v>
      </c>
      <c r="AH301" s="198" t="s">
        <v>87</v>
      </c>
      <c r="AI301" s="198" t="s">
        <v>72</v>
      </c>
      <c r="AM301" s="189" t="s">
        <v>89</v>
      </c>
      <c r="AS301" s="199" t="e">
        <f>IF(#REF!="základná",G301,0)</f>
        <v>#REF!</v>
      </c>
      <c r="AT301" s="199" t="e">
        <f>IF(#REF!="znížená",G301,0)</f>
        <v>#REF!</v>
      </c>
      <c r="AU301" s="199" t="e">
        <f>IF(#REF!="zákl. prenesená",G301,0)</f>
        <v>#REF!</v>
      </c>
      <c r="AV301" s="199" t="e">
        <f>IF(#REF!="zníž. prenesená",G301,0)</f>
        <v>#REF!</v>
      </c>
      <c r="AW301" s="199" t="e">
        <f>IF(#REF!="nulová",G301,0)</f>
        <v>#REF!</v>
      </c>
      <c r="AX301" s="189" t="s">
        <v>90</v>
      </c>
      <c r="AY301" s="199">
        <f>ROUND(F301*E301,2)</f>
        <v>0</v>
      </c>
      <c r="AZ301" s="189" t="s">
        <v>88</v>
      </c>
      <c r="BA301" s="198" t="s">
        <v>618</v>
      </c>
    </row>
    <row r="302" spans="1:53" s="188" customFormat="1" ht="12.75">
      <c r="A302" s="200">
        <v>293</v>
      </c>
      <c r="B302" s="206" t="s">
        <v>138</v>
      </c>
      <c r="C302" s="207" t="s">
        <v>619</v>
      </c>
      <c r="D302" s="208" t="s">
        <v>142</v>
      </c>
      <c r="E302" s="209">
        <v>2</v>
      </c>
      <c r="F302" s="76"/>
      <c r="G302" s="210">
        <f t="shared" si="15"/>
        <v>0</v>
      </c>
      <c r="H302" s="135" t="str">
        <f t="shared" si="14"/>
        <v>zadajte jednotkovú cenu</v>
      </c>
      <c r="I302" s="150">
        <f t="shared" si="13"/>
        <v>1</v>
      </c>
      <c r="J302" s="184"/>
      <c r="K302" s="184"/>
      <c r="L302" s="184"/>
      <c r="M302" s="184"/>
      <c r="N302" s="184"/>
      <c r="O302" s="184"/>
      <c r="P302" s="184"/>
      <c r="Q302" s="184"/>
      <c r="R302" s="184"/>
      <c r="S302" s="184"/>
      <c r="AF302" s="198" t="s">
        <v>92</v>
      </c>
      <c r="AH302" s="198" t="s">
        <v>138</v>
      </c>
      <c r="AI302" s="198" t="s">
        <v>72</v>
      </c>
      <c r="AM302" s="189" t="s">
        <v>89</v>
      </c>
      <c r="AS302" s="199" t="e">
        <f>IF(#REF!="základná",G302,0)</f>
        <v>#REF!</v>
      </c>
      <c r="AT302" s="199" t="e">
        <f>IF(#REF!="znížená",G302,0)</f>
        <v>#REF!</v>
      </c>
      <c r="AU302" s="199" t="e">
        <f>IF(#REF!="zákl. prenesená",G302,0)</f>
        <v>#REF!</v>
      </c>
      <c r="AV302" s="199" t="e">
        <f>IF(#REF!="zníž. prenesená",G302,0)</f>
        <v>#REF!</v>
      </c>
      <c r="AW302" s="199" t="e">
        <f>IF(#REF!="nulová",G302,0)</f>
        <v>#REF!</v>
      </c>
      <c r="AX302" s="189" t="s">
        <v>90</v>
      </c>
      <c r="AY302" s="199">
        <f>ROUND(F302*E302,2)</f>
        <v>0</v>
      </c>
      <c r="AZ302" s="189" t="s">
        <v>88</v>
      </c>
      <c r="BA302" s="198" t="s">
        <v>620</v>
      </c>
    </row>
    <row r="303" spans="1:53" s="188" customFormat="1" ht="12.75">
      <c r="A303" s="200">
        <v>294</v>
      </c>
      <c r="B303" s="206" t="s">
        <v>138</v>
      </c>
      <c r="C303" s="207" t="s">
        <v>621</v>
      </c>
      <c r="D303" s="208" t="s">
        <v>142</v>
      </c>
      <c r="E303" s="209">
        <v>1</v>
      </c>
      <c r="F303" s="76"/>
      <c r="G303" s="210">
        <f t="shared" si="15"/>
        <v>0</v>
      </c>
      <c r="H303" s="135" t="str">
        <f t="shared" si="14"/>
        <v>zadajte jednotkovú cenu</v>
      </c>
      <c r="I303" s="150">
        <f t="shared" si="13"/>
        <v>1</v>
      </c>
      <c r="J303" s="184"/>
      <c r="K303" s="184"/>
      <c r="L303" s="184"/>
      <c r="M303" s="184"/>
      <c r="N303" s="184"/>
      <c r="O303" s="184"/>
      <c r="P303" s="184"/>
      <c r="Q303" s="184"/>
      <c r="R303" s="184"/>
      <c r="S303" s="184"/>
      <c r="AF303" s="198" t="s">
        <v>92</v>
      </c>
      <c r="AH303" s="198" t="s">
        <v>138</v>
      </c>
      <c r="AI303" s="198" t="s">
        <v>72</v>
      </c>
      <c r="AM303" s="189" t="s">
        <v>89</v>
      </c>
      <c r="AS303" s="199" t="e">
        <f>IF(#REF!="základná",G303,0)</f>
        <v>#REF!</v>
      </c>
      <c r="AT303" s="199" t="e">
        <f>IF(#REF!="znížená",G303,0)</f>
        <v>#REF!</v>
      </c>
      <c r="AU303" s="199" t="e">
        <f>IF(#REF!="zákl. prenesená",G303,0)</f>
        <v>#REF!</v>
      </c>
      <c r="AV303" s="199" t="e">
        <f>IF(#REF!="zníž. prenesená",G303,0)</f>
        <v>#REF!</v>
      </c>
      <c r="AW303" s="199" t="e">
        <f>IF(#REF!="nulová",G303,0)</f>
        <v>#REF!</v>
      </c>
      <c r="AX303" s="189" t="s">
        <v>90</v>
      </c>
      <c r="AY303" s="199">
        <f>ROUND(F303*E303,2)</f>
        <v>0</v>
      </c>
      <c r="AZ303" s="189" t="s">
        <v>88</v>
      </c>
      <c r="BA303" s="198" t="s">
        <v>622</v>
      </c>
    </row>
    <row r="304" spans="1:53" s="188" customFormat="1" ht="24">
      <c r="A304" s="200">
        <v>295</v>
      </c>
      <c r="B304" s="201" t="s">
        <v>87</v>
      </c>
      <c r="C304" s="202" t="s">
        <v>198</v>
      </c>
      <c r="D304" s="203" t="s">
        <v>142</v>
      </c>
      <c r="E304" s="204">
        <v>16</v>
      </c>
      <c r="F304" s="75"/>
      <c r="G304" s="205">
        <f t="shared" si="15"/>
        <v>0</v>
      </c>
      <c r="H304" s="135" t="str">
        <f t="shared" si="14"/>
        <v>zadajte jednotkovú cenu</v>
      </c>
      <c r="I304" s="150">
        <f t="shared" si="13"/>
        <v>1</v>
      </c>
      <c r="J304" s="184"/>
      <c r="K304" s="184"/>
      <c r="L304" s="184"/>
      <c r="M304" s="184"/>
      <c r="N304" s="184"/>
      <c r="O304" s="184"/>
      <c r="P304" s="184"/>
      <c r="Q304" s="184"/>
      <c r="R304" s="184"/>
      <c r="S304" s="184"/>
      <c r="AF304" s="198" t="s">
        <v>88</v>
      </c>
      <c r="AH304" s="198" t="s">
        <v>87</v>
      </c>
      <c r="AI304" s="198" t="s">
        <v>72</v>
      </c>
      <c r="AM304" s="189" t="s">
        <v>89</v>
      </c>
      <c r="AS304" s="199" t="e">
        <f>IF(#REF!="základná",G304,0)</f>
        <v>#REF!</v>
      </c>
      <c r="AT304" s="199" t="e">
        <f>IF(#REF!="znížená",G304,0)</f>
        <v>#REF!</v>
      </c>
      <c r="AU304" s="199" t="e">
        <f>IF(#REF!="zákl. prenesená",G304,0)</f>
        <v>#REF!</v>
      </c>
      <c r="AV304" s="199" t="e">
        <f>IF(#REF!="zníž. prenesená",G304,0)</f>
        <v>#REF!</v>
      </c>
      <c r="AW304" s="199" t="e">
        <f>IF(#REF!="nulová",G304,0)</f>
        <v>#REF!</v>
      </c>
      <c r="AX304" s="189" t="s">
        <v>90</v>
      </c>
      <c r="AY304" s="199">
        <f>ROUND(F304*E304,2)</f>
        <v>0</v>
      </c>
      <c r="AZ304" s="189" t="s">
        <v>88</v>
      </c>
      <c r="BA304" s="198" t="s">
        <v>623</v>
      </c>
    </row>
    <row r="305" spans="1:53" s="188" customFormat="1" ht="12.75">
      <c r="A305" s="200">
        <v>296</v>
      </c>
      <c r="B305" s="206" t="s">
        <v>138</v>
      </c>
      <c r="C305" s="207" t="s">
        <v>200</v>
      </c>
      <c r="D305" s="208" t="s">
        <v>142</v>
      </c>
      <c r="E305" s="209">
        <v>16</v>
      </c>
      <c r="F305" s="76"/>
      <c r="G305" s="210">
        <f t="shared" si="15"/>
        <v>0</v>
      </c>
      <c r="H305" s="135" t="str">
        <f t="shared" si="14"/>
        <v>zadajte jednotkovú cenu</v>
      </c>
      <c r="I305" s="150">
        <f t="shared" si="13"/>
        <v>1</v>
      </c>
      <c r="J305" s="184"/>
      <c r="K305" s="184"/>
      <c r="L305" s="184"/>
      <c r="M305" s="184"/>
      <c r="N305" s="184"/>
      <c r="O305" s="184"/>
      <c r="P305" s="184"/>
      <c r="Q305" s="184"/>
      <c r="R305" s="184"/>
      <c r="S305" s="184"/>
      <c r="AF305" s="198" t="s">
        <v>92</v>
      </c>
      <c r="AH305" s="198" t="s">
        <v>138</v>
      </c>
      <c r="AI305" s="198" t="s">
        <v>72</v>
      </c>
      <c r="AM305" s="189" t="s">
        <v>89</v>
      </c>
      <c r="AS305" s="199" t="e">
        <f>IF(#REF!="základná",G305,0)</f>
        <v>#REF!</v>
      </c>
      <c r="AT305" s="199" t="e">
        <f>IF(#REF!="znížená",G305,0)</f>
        <v>#REF!</v>
      </c>
      <c r="AU305" s="199" t="e">
        <f>IF(#REF!="zákl. prenesená",G305,0)</f>
        <v>#REF!</v>
      </c>
      <c r="AV305" s="199" t="e">
        <f>IF(#REF!="zníž. prenesená",G305,0)</f>
        <v>#REF!</v>
      </c>
      <c r="AW305" s="199" t="e">
        <f>IF(#REF!="nulová",G305,0)</f>
        <v>#REF!</v>
      </c>
      <c r="AX305" s="189" t="s">
        <v>90</v>
      </c>
      <c r="AY305" s="199">
        <f>ROUND(F305*E305,2)</f>
        <v>0</v>
      </c>
      <c r="AZ305" s="189" t="s">
        <v>88</v>
      </c>
      <c r="BA305" s="198" t="s">
        <v>624</v>
      </c>
    </row>
    <row r="306" spans="1:53" s="188" customFormat="1" ht="12.75">
      <c r="A306" s="200">
        <v>297</v>
      </c>
      <c r="B306" s="206" t="s">
        <v>138</v>
      </c>
      <c r="C306" s="207" t="s">
        <v>625</v>
      </c>
      <c r="D306" s="208" t="s">
        <v>142</v>
      </c>
      <c r="E306" s="209">
        <v>16</v>
      </c>
      <c r="F306" s="76"/>
      <c r="G306" s="210">
        <f t="shared" si="15"/>
        <v>0</v>
      </c>
      <c r="H306" s="135" t="str">
        <f t="shared" si="14"/>
        <v>zadajte jednotkovú cenu</v>
      </c>
      <c r="I306" s="150">
        <f t="shared" si="13"/>
        <v>1</v>
      </c>
      <c r="J306" s="184"/>
      <c r="K306" s="184"/>
      <c r="L306" s="184"/>
      <c r="M306" s="184"/>
      <c r="N306" s="184"/>
      <c r="O306" s="184"/>
      <c r="P306" s="184"/>
      <c r="Q306" s="184"/>
      <c r="R306" s="184"/>
      <c r="S306" s="184"/>
      <c r="AF306" s="198" t="s">
        <v>92</v>
      </c>
      <c r="AH306" s="198" t="s">
        <v>138</v>
      </c>
      <c r="AI306" s="198" t="s">
        <v>72</v>
      </c>
      <c r="AM306" s="189" t="s">
        <v>89</v>
      </c>
      <c r="AS306" s="199" t="e">
        <f>IF(#REF!="základná",G306,0)</f>
        <v>#REF!</v>
      </c>
      <c r="AT306" s="199" t="e">
        <f>IF(#REF!="znížená",G306,0)</f>
        <v>#REF!</v>
      </c>
      <c r="AU306" s="199" t="e">
        <f>IF(#REF!="zákl. prenesená",G306,0)</f>
        <v>#REF!</v>
      </c>
      <c r="AV306" s="199" t="e">
        <f>IF(#REF!="zníž. prenesená",G306,0)</f>
        <v>#REF!</v>
      </c>
      <c r="AW306" s="199" t="e">
        <f>IF(#REF!="nulová",G306,0)</f>
        <v>#REF!</v>
      </c>
      <c r="AX306" s="189" t="s">
        <v>90</v>
      </c>
      <c r="AY306" s="199">
        <f>ROUND(F306*E306,2)</f>
        <v>0</v>
      </c>
      <c r="AZ306" s="189" t="s">
        <v>88</v>
      </c>
      <c r="BA306" s="198" t="s">
        <v>626</v>
      </c>
    </row>
    <row r="307" spans="1:53" s="188" customFormat="1" ht="24">
      <c r="A307" s="200">
        <v>298</v>
      </c>
      <c r="B307" s="201" t="s">
        <v>87</v>
      </c>
      <c r="C307" s="202" t="s">
        <v>204</v>
      </c>
      <c r="D307" s="203" t="s">
        <v>142</v>
      </c>
      <c r="E307" s="204">
        <v>12</v>
      </c>
      <c r="F307" s="75"/>
      <c r="G307" s="205">
        <f t="shared" si="15"/>
        <v>0</v>
      </c>
      <c r="H307" s="135" t="str">
        <f t="shared" si="14"/>
        <v>zadajte jednotkovú cenu</v>
      </c>
      <c r="I307" s="150">
        <f t="shared" si="13"/>
        <v>1</v>
      </c>
      <c r="J307" s="184"/>
      <c r="K307" s="184"/>
      <c r="L307" s="184"/>
      <c r="M307" s="184"/>
      <c r="N307" s="184"/>
      <c r="O307" s="184"/>
      <c r="P307" s="184"/>
      <c r="Q307" s="184"/>
      <c r="R307" s="184"/>
      <c r="S307" s="184"/>
      <c r="AF307" s="198" t="s">
        <v>88</v>
      </c>
      <c r="AH307" s="198" t="s">
        <v>87</v>
      </c>
      <c r="AI307" s="198" t="s">
        <v>72</v>
      </c>
      <c r="AM307" s="189" t="s">
        <v>89</v>
      </c>
      <c r="AS307" s="199" t="e">
        <f>IF(#REF!="základná",G307,0)</f>
        <v>#REF!</v>
      </c>
      <c r="AT307" s="199" t="e">
        <f>IF(#REF!="znížená",G307,0)</f>
        <v>#REF!</v>
      </c>
      <c r="AU307" s="199" t="e">
        <f>IF(#REF!="zákl. prenesená",G307,0)</f>
        <v>#REF!</v>
      </c>
      <c r="AV307" s="199" t="e">
        <f>IF(#REF!="zníž. prenesená",G307,0)</f>
        <v>#REF!</v>
      </c>
      <c r="AW307" s="199" t="e">
        <f>IF(#REF!="nulová",G307,0)</f>
        <v>#REF!</v>
      </c>
      <c r="AX307" s="189" t="s">
        <v>90</v>
      </c>
      <c r="AY307" s="199">
        <f>ROUND(F307*E307,2)</f>
        <v>0</v>
      </c>
      <c r="AZ307" s="189" t="s">
        <v>88</v>
      </c>
      <c r="BA307" s="198" t="s">
        <v>627</v>
      </c>
    </row>
    <row r="308" spans="1:53" s="188" customFormat="1" ht="12.75">
      <c r="A308" s="200">
        <v>299</v>
      </c>
      <c r="B308" s="206" t="s">
        <v>138</v>
      </c>
      <c r="C308" s="207" t="s">
        <v>206</v>
      </c>
      <c r="D308" s="208" t="s">
        <v>142</v>
      </c>
      <c r="E308" s="209">
        <v>12</v>
      </c>
      <c r="F308" s="76"/>
      <c r="G308" s="210">
        <f t="shared" si="15"/>
        <v>0</v>
      </c>
      <c r="H308" s="135" t="str">
        <f t="shared" si="14"/>
        <v>zadajte jednotkovú cenu</v>
      </c>
      <c r="I308" s="150">
        <f t="shared" si="13"/>
        <v>1</v>
      </c>
      <c r="J308" s="184"/>
      <c r="K308" s="184"/>
      <c r="L308" s="184"/>
      <c r="M308" s="184"/>
      <c r="N308" s="184"/>
      <c r="O308" s="184"/>
      <c r="P308" s="184"/>
      <c r="Q308" s="184"/>
      <c r="R308" s="184"/>
      <c r="S308" s="184"/>
      <c r="AF308" s="198" t="s">
        <v>92</v>
      </c>
      <c r="AH308" s="198" t="s">
        <v>138</v>
      </c>
      <c r="AI308" s="198" t="s">
        <v>72</v>
      </c>
      <c r="AM308" s="189" t="s">
        <v>89</v>
      </c>
      <c r="AS308" s="199" t="e">
        <f>IF(#REF!="základná",G308,0)</f>
        <v>#REF!</v>
      </c>
      <c r="AT308" s="199" t="e">
        <f>IF(#REF!="znížená",G308,0)</f>
        <v>#REF!</v>
      </c>
      <c r="AU308" s="199" t="e">
        <f>IF(#REF!="zákl. prenesená",G308,0)</f>
        <v>#REF!</v>
      </c>
      <c r="AV308" s="199" t="e">
        <f>IF(#REF!="zníž. prenesená",G308,0)</f>
        <v>#REF!</v>
      </c>
      <c r="AW308" s="199" t="e">
        <f>IF(#REF!="nulová",G308,0)</f>
        <v>#REF!</v>
      </c>
      <c r="AX308" s="189" t="s">
        <v>90</v>
      </c>
      <c r="AY308" s="199">
        <f>ROUND(F308*E308,2)</f>
        <v>0</v>
      </c>
      <c r="AZ308" s="189" t="s">
        <v>88</v>
      </c>
      <c r="BA308" s="198" t="s">
        <v>628</v>
      </c>
    </row>
    <row r="309" spans="1:53" s="188" customFormat="1" ht="12.75">
      <c r="A309" s="200">
        <v>300</v>
      </c>
      <c r="B309" s="201" t="s">
        <v>87</v>
      </c>
      <c r="C309" s="202" t="s">
        <v>208</v>
      </c>
      <c r="D309" s="203" t="s">
        <v>142</v>
      </c>
      <c r="E309" s="204">
        <v>10</v>
      </c>
      <c r="F309" s="75"/>
      <c r="G309" s="205">
        <f t="shared" si="15"/>
        <v>0</v>
      </c>
      <c r="H309" s="135" t="str">
        <f t="shared" si="14"/>
        <v>zadajte jednotkovú cenu</v>
      </c>
      <c r="I309" s="150">
        <f t="shared" si="13"/>
        <v>1</v>
      </c>
      <c r="J309" s="184"/>
      <c r="K309" s="184"/>
      <c r="L309" s="184"/>
      <c r="M309" s="184"/>
      <c r="N309" s="184"/>
      <c r="O309" s="184"/>
      <c r="P309" s="184"/>
      <c r="Q309" s="184"/>
      <c r="R309" s="184"/>
      <c r="S309" s="184"/>
      <c r="AF309" s="198" t="s">
        <v>88</v>
      </c>
      <c r="AH309" s="198" t="s">
        <v>87</v>
      </c>
      <c r="AI309" s="198" t="s">
        <v>72</v>
      </c>
      <c r="AM309" s="189" t="s">
        <v>89</v>
      </c>
      <c r="AS309" s="199" t="e">
        <f>IF(#REF!="základná",G309,0)</f>
        <v>#REF!</v>
      </c>
      <c r="AT309" s="199" t="e">
        <f>IF(#REF!="znížená",G309,0)</f>
        <v>#REF!</v>
      </c>
      <c r="AU309" s="199" t="e">
        <f>IF(#REF!="zákl. prenesená",G309,0)</f>
        <v>#REF!</v>
      </c>
      <c r="AV309" s="199" t="e">
        <f>IF(#REF!="zníž. prenesená",G309,0)</f>
        <v>#REF!</v>
      </c>
      <c r="AW309" s="199" t="e">
        <f>IF(#REF!="nulová",G309,0)</f>
        <v>#REF!</v>
      </c>
      <c r="AX309" s="189" t="s">
        <v>90</v>
      </c>
      <c r="AY309" s="199">
        <f>ROUND(F309*E309,2)</f>
        <v>0</v>
      </c>
      <c r="AZ309" s="189" t="s">
        <v>88</v>
      </c>
      <c r="BA309" s="198" t="s">
        <v>629</v>
      </c>
    </row>
    <row r="310" spans="1:53" s="188" customFormat="1" ht="24">
      <c r="A310" s="200">
        <v>301</v>
      </c>
      <c r="B310" s="206" t="s">
        <v>138</v>
      </c>
      <c r="C310" s="207" t="s">
        <v>630</v>
      </c>
      <c r="D310" s="208" t="s">
        <v>142</v>
      </c>
      <c r="E310" s="209">
        <v>10</v>
      </c>
      <c r="F310" s="76"/>
      <c r="G310" s="210">
        <f t="shared" si="15"/>
        <v>0</v>
      </c>
      <c r="H310" s="135" t="str">
        <f t="shared" si="14"/>
        <v>zadajte jednotkovú cenu</v>
      </c>
      <c r="I310" s="150">
        <f t="shared" si="13"/>
        <v>1</v>
      </c>
      <c r="J310" s="184"/>
      <c r="K310" s="184"/>
      <c r="L310" s="184"/>
      <c r="M310" s="184"/>
      <c r="N310" s="184"/>
      <c r="O310" s="184"/>
      <c r="P310" s="184"/>
      <c r="Q310" s="184"/>
      <c r="R310" s="184"/>
      <c r="S310" s="184"/>
      <c r="AF310" s="198" t="s">
        <v>92</v>
      </c>
      <c r="AH310" s="198" t="s">
        <v>138</v>
      </c>
      <c r="AI310" s="198" t="s">
        <v>72</v>
      </c>
      <c r="AM310" s="189" t="s">
        <v>89</v>
      </c>
      <c r="AS310" s="199" t="e">
        <f>IF(#REF!="základná",G310,0)</f>
        <v>#REF!</v>
      </c>
      <c r="AT310" s="199" t="e">
        <f>IF(#REF!="znížená",G310,0)</f>
        <v>#REF!</v>
      </c>
      <c r="AU310" s="199" t="e">
        <f>IF(#REF!="zákl. prenesená",G310,0)</f>
        <v>#REF!</v>
      </c>
      <c r="AV310" s="199" t="e">
        <f>IF(#REF!="zníž. prenesená",G310,0)</f>
        <v>#REF!</v>
      </c>
      <c r="AW310" s="199" t="e">
        <f>IF(#REF!="nulová",G310,0)</f>
        <v>#REF!</v>
      </c>
      <c r="AX310" s="189" t="s">
        <v>90</v>
      </c>
      <c r="AY310" s="199">
        <f>ROUND(F310*E310,2)</f>
        <v>0</v>
      </c>
      <c r="AZ310" s="189" t="s">
        <v>88</v>
      </c>
      <c r="BA310" s="198" t="s">
        <v>631</v>
      </c>
    </row>
    <row r="311" spans="1:53" s="188" customFormat="1" ht="12.75">
      <c r="A311" s="200">
        <v>302</v>
      </c>
      <c r="B311" s="201" t="s">
        <v>87</v>
      </c>
      <c r="C311" s="202" t="s">
        <v>632</v>
      </c>
      <c r="D311" s="203" t="s">
        <v>142</v>
      </c>
      <c r="E311" s="204">
        <v>32</v>
      </c>
      <c r="F311" s="75"/>
      <c r="G311" s="205">
        <f t="shared" si="15"/>
        <v>0</v>
      </c>
      <c r="H311" s="135" t="str">
        <f t="shared" si="14"/>
        <v>zadajte jednotkovú cenu</v>
      </c>
      <c r="I311" s="150">
        <f t="shared" si="13"/>
        <v>1</v>
      </c>
      <c r="J311" s="184"/>
      <c r="K311" s="184"/>
      <c r="L311" s="184"/>
      <c r="M311" s="184"/>
      <c r="N311" s="184"/>
      <c r="O311" s="184"/>
      <c r="P311" s="184"/>
      <c r="Q311" s="184"/>
      <c r="R311" s="184"/>
      <c r="S311" s="184"/>
      <c r="AF311" s="198" t="s">
        <v>88</v>
      </c>
      <c r="AH311" s="198" t="s">
        <v>87</v>
      </c>
      <c r="AI311" s="198" t="s">
        <v>72</v>
      </c>
      <c r="AM311" s="189" t="s">
        <v>89</v>
      </c>
      <c r="AS311" s="199" t="e">
        <f>IF(#REF!="základná",G311,0)</f>
        <v>#REF!</v>
      </c>
      <c r="AT311" s="199" t="e">
        <f>IF(#REF!="znížená",G311,0)</f>
        <v>#REF!</v>
      </c>
      <c r="AU311" s="199" t="e">
        <f>IF(#REF!="zákl. prenesená",G311,0)</f>
        <v>#REF!</v>
      </c>
      <c r="AV311" s="199" t="e">
        <f>IF(#REF!="zníž. prenesená",G311,0)</f>
        <v>#REF!</v>
      </c>
      <c r="AW311" s="199" t="e">
        <f>IF(#REF!="nulová",G311,0)</f>
        <v>#REF!</v>
      </c>
      <c r="AX311" s="189" t="s">
        <v>90</v>
      </c>
      <c r="AY311" s="199">
        <f>ROUND(F311*E311,2)</f>
        <v>0</v>
      </c>
      <c r="AZ311" s="189" t="s">
        <v>88</v>
      </c>
      <c r="BA311" s="198" t="s">
        <v>633</v>
      </c>
    </row>
    <row r="312" spans="1:53" s="188" customFormat="1" ht="12.75">
      <c r="A312" s="200">
        <v>303</v>
      </c>
      <c r="B312" s="206" t="s">
        <v>138</v>
      </c>
      <c r="C312" s="207" t="s">
        <v>634</v>
      </c>
      <c r="D312" s="208" t="s">
        <v>142</v>
      </c>
      <c r="E312" s="209">
        <v>27</v>
      </c>
      <c r="F312" s="76"/>
      <c r="G312" s="210">
        <f t="shared" si="15"/>
        <v>0</v>
      </c>
      <c r="H312" s="135" t="str">
        <f t="shared" si="14"/>
        <v>zadajte jednotkovú cenu</v>
      </c>
      <c r="I312" s="150">
        <f t="shared" si="13"/>
        <v>1</v>
      </c>
      <c r="J312" s="184"/>
      <c r="K312" s="184"/>
      <c r="L312" s="184"/>
      <c r="M312" s="184"/>
      <c r="N312" s="184"/>
      <c r="O312" s="184"/>
      <c r="P312" s="184"/>
      <c r="Q312" s="184"/>
      <c r="R312" s="184"/>
      <c r="S312" s="184"/>
      <c r="AF312" s="198" t="s">
        <v>92</v>
      </c>
      <c r="AH312" s="198" t="s">
        <v>138</v>
      </c>
      <c r="AI312" s="198" t="s">
        <v>72</v>
      </c>
      <c r="AM312" s="189" t="s">
        <v>89</v>
      </c>
      <c r="AS312" s="199" t="e">
        <f>IF(#REF!="základná",G312,0)</f>
        <v>#REF!</v>
      </c>
      <c r="AT312" s="199" t="e">
        <f>IF(#REF!="znížená",G312,0)</f>
        <v>#REF!</v>
      </c>
      <c r="AU312" s="199" t="e">
        <f>IF(#REF!="zákl. prenesená",G312,0)</f>
        <v>#REF!</v>
      </c>
      <c r="AV312" s="199" t="e">
        <f>IF(#REF!="zníž. prenesená",G312,0)</f>
        <v>#REF!</v>
      </c>
      <c r="AW312" s="199" t="e">
        <f>IF(#REF!="nulová",G312,0)</f>
        <v>#REF!</v>
      </c>
      <c r="AX312" s="189" t="s">
        <v>90</v>
      </c>
      <c r="AY312" s="199">
        <f>ROUND(F312*E312,2)</f>
        <v>0</v>
      </c>
      <c r="AZ312" s="189" t="s">
        <v>88</v>
      </c>
      <c r="BA312" s="198" t="s">
        <v>635</v>
      </c>
    </row>
    <row r="313" spans="1:53" s="188" customFormat="1" ht="12.75">
      <c r="A313" s="200">
        <v>304</v>
      </c>
      <c r="B313" s="206" t="s">
        <v>138</v>
      </c>
      <c r="C313" s="207" t="s">
        <v>636</v>
      </c>
      <c r="D313" s="208" t="s">
        <v>142</v>
      </c>
      <c r="E313" s="209">
        <v>5</v>
      </c>
      <c r="F313" s="76"/>
      <c r="G313" s="210">
        <f t="shared" si="15"/>
        <v>0</v>
      </c>
      <c r="H313" s="135" t="str">
        <f t="shared" si="14"/>
        <v>zadajte jednotkovú cenu</v>
      </c>
      <c r="I313" s="150">
        <f t="shared" si="13"/>
        <v>1</v>
      </c>
      <c r="J313" s="184"/>
      <c r="K313" s="184"/>
      <c r="L313" s="184"/>
      <c r="M313" s="184"/>
      <c r="N313" s="184"/>
      <c r="O313" s="184"/>
      <c r="P313" s="184"/>
      <c r="Q313" s="184"/>
      <c r="R313" s="184"/>
      <c r="S313" s="184"/>
      <c r="AF313" s="198" t="s">
        <v>92</v>
      </c>
      <c r="AH313" s="198" t="s">
        <v>138</v>
      </c>
      <c r="AI313" s="198" t="s">
        <v>72</v>
      </c>
      <c r="AM313" s="189" t="s">
        <v>89</v>
      </c>
      <c r="AS313" s="199" t="e">
        <f>IF(#REF!="základná",G313,0)</f>
        <v>#REF!</v>
      </c>
      <c r="AT313" s="199" t="e">
        <f>IF(#REF!="znížená",G313,0)</f>
        <v>#REF!</v>
      </c>
      <c r="AU313" s="199" t="e">
        <f>IF(#REF!="zákl. prenesená",G313,0)</f>
        <v>#REF!</v>
      </c>
      <c r="AV313" s="199" t="e">
        <f>IF(#REF!="zníž. prenesená",G313,0)</f>
        <v>#REF!</v>
      </c>
      <c r="AW313" s="199" t="e">
        <f>IF(#REF!="nulová",G313,0)</f>
        <v>#REF!</v>
      </c>
      <c r="AX313" s="189" t="s">
        <v>90</v>
      </c>
      <c r="AY313" s="199">
        <f>ROUND(F313*E313,2)</f>
        <v>0</v>
      </c>
      <c r="AZ313" s="189" t="s">
        <v>88</v>
      </c>
      <c r="BA313" s="198" t="s">
        <v>637</v>
      </c>
    </row>
    <row r="314" spans="1:53" s="188" customFormat="1" ht="12.75">
      <c r="A314" s="200">
        <v>305</v>
      </c>
      <c r="B314" s="206" t="s">
        <v>138</v>
      </c>
      <c r="C314" s="207" t="s">
        <v>638</v>
      </c>
      <c r="D314" s="208" t="s">
        <v>142</v>
      </c>
      <c r="E314" s="209">
        <v>27</v>
      </c>
      <c r="F314" s="76"/>
      <c r="G314" s="210">
        <f t="shared" si="15"/>
        <v>0</v>
      </c>
      <c r="H314" s="135" t="str">
        <f t="shared" si="14"/>
        <v>zadajte jednotkovú cenu</v>
      </c>
      <c r="I314" s="150">
        <f t="shared" si="13"/>
        <v>1</v>
      </c>
      <c r="J314" s="184"/>
      <c r="K314" s="184"/>
      <c r="L314" s="184"/>
      <c r="M314" s="184"/>
      <c r="N314" s="184"/>
      <c r="O314" s="184"/>
      <c r="P314" s="184"/>
      <c r="Q314" s="184"/>
      <c r="R314" s="184"/>
      <c r="S314" s="184"/>
      <c r="AF314" s="198" t="s">
        <v>92</v>
      </c>
      <c r="AH314" s="198" t="s">
        <v>138</v>
      </c>
      <c r="AI314" s="198" t="s">
        <v>72</v>
      </c>
      <c r="AM314" s="189" t="s">
        <v>89</v>
      </c>
      <c r="AS314" s="199" t="e">
        <f>IF(#REF!="základná",G314,0)</f>
        <v>#REF!</v>
      </c>
      <c r="AT314" s="199" t="e">
        <f>IF(#REF!="znížená",G314,0)</f>
        <v>#REF!</v>
      </c>
      <c r="AU314" s="199" t="e">
        <f>IF(#REF!="zákl. prenesená",G314,0)</f>
        <v>#REF!</v>
      </c>
      <c r="AV314" s="199" t="e">
        <f>IF(#REF!="zníž. prenesená",G314,0)</f>
        <v>#REF!</v>
      </c>
      <c r="AW314" s="199" t="e">
        <f>IF(#REF!="nulová",G314,0)</f>
        <v>#REF!</v>
      </c>
      <c r="AX314" s="189" t="s">
        <v>90</v>
      </c>
      <c r="AY314" s="199">
        <f>ROUND(F314*E314,2)</f>
        <v>0</v>
      </c>
      <c r="AZ314" s="189" t="s">
        <v>88</v>
      </c>
      <c r="BA314" s="198" t="s">
        <v>639</v>
      </c>
    </row>
    <row r="315" spans="1:53" s="188" customFormat="1" ht="12.75">
      <c r="A315" s="200">
        <v>306</v>
      </c>
      <c r="B315" s="206" t="s">
        <v>138</v>
      </c>
      <c r="C315" s="207" t="s">
        <v>640</v>
      </c>
      <c r="D315" s="208" t="s">
        <v>142</v>
      </c>
      <c r="E315" s="209">
        <v>32</v>
      </c>
      <c r="F315" s="76"/>
      <c r="G315" s="210">
        <f t="shared" si="15"/>
        <v>0</v>
      </c>
      <c r="H315" s="135" t="str">
        <f t="shared" si="14"/>
        <v>zadajte jednotkovú cenu</v>
      </c>
      <c r="I315" s="150">
        <f t="shared" si="13"/>
        <v>1</v>
      </c>
      <c r="J315" s="184"/>
      <c r="K315" s="184"/>
      <c r="L315" s="184"/>
      <c r="M315" s="184"/>
      <c r="N315" s="184"/>
      <c r="O315" s="184"/>
      <c r="P315" s="184"/>
      <c r="Q315" s="184"/>
      <c r="R315" s="184"/>
      <c r="S315" s="184"/>
      <c r="AF315" s="198" t="s">
        <v>92</v>
      </c>
      <c r="AH315" s="198" t="s">
        <v>138</v>
      </c>
      <c r="AI315" s="198" t="s">
        <v>72</v>
      </c>
      <c r="AM315" s="189" t="s">
        <v>89</v>
      </c>
      <c r="AS315" s="199" t="e">
        <f>IF(#REF!="základná",G315,0)</f>
        <v>#REF!</v>
      </c>
      <c r="AT315" s="199" t="e">
        <f>IF(#REF!="znížená",G315,0)</f>
        <v>#REF!</v>
      </c>
      <c r="AU315" s="199" t="e">
        <f>IF(#REF!="zákl. prenesená",G315,0)</f>
        <v>#REF!</v>
      </c>
      <c r="AV315" s="199" t="e">
        <f>IF(#REF!="zníž. prenesená",G315,0)</f>
        <v>#REF!</v>
      </c>
      <c r="AW315" s="199" t="e">
        <f>IF(#REF!="nulová",G315,0)</f>
        <v>#REF!</v>
      </c>
      <c r="AX315" s="189" t="s">
        <v>90</v>
      </c>
      <c r="AY315" s="199">
        <f>ROUND(F315*E315,2)</f>
        <v>0</v>
      </c>
      <c r="AZ315" s="189" t="s">
        <v>88</v>
      </c>
      <c r="BA315" s="198" t="s">
        <v>641</v>
      </c>
    </row>
    <row r="316" spans="1:53" s="188" customFormat="1" ht="24">
      <c r="A316" s="200">
        <v>307</v>
      </c>
      <c r="B316" s="201" t="s">
        <v>87</v>
      </c>
      <c r="C316" s="202" t="s">
        <v>212</v>
      </c>
      <c r="D316" s="203" t="s">
        <v>142</v>
      </c>
      <c r="E316" s="204">
        <v>7</v>
      </c>
      <c r="F316" s="75"/>
      <c r="G316" s="205">
        <f t="shared" si="15"/>
        <v>0</v>
      </c>
      <c r="H316" s="135" t="str">
        <f t="shared" si="14"/>
        <v>zadajte jednotkovú cenu</v>
      </c>
      <c r="I316" s="150">
        <f t="shared" si="13"/>
        <v>1</v>
      </c>
      <c r="J316" s="184"/>
      <c r="K316" s="184"/>
      <c r="L316" s="184"/>
      <c r="M316" s="184"/>
      <c r="N316" s="184"/>
      <c r="O316" s="184"/>
      <c r="P316" s="184"/>
      <c r="Q316" s="184"/>
      <c r="R316" s="184"/>
      <c r="S316" s="184"/>
      <c r="AF316" s="198" t="s">
        <v>88</v>
      </c>
      <c r="AH316" s="198" t="s">
        <v>87</v>
      </c>
      <c r="AI316" s="198" t="s">
        <v>72</v>
      </c>
      <c r="AM316" s="189" t="s">
        <v>89</v>
      </c>
      <c r="AS316" s="199" t="e">
        <f>IF(#REF!="základná",G316,0)</f>
        <v>#REF!</v>
      </c>
      <c r="AT316" s="199" t="e">
        <f>IF(#REF!="znížená",G316,0)</f>
        <v>#REF!</v>
      </c>
      <c r="AU316" s="199" t="e">
        <f>IF(#REF!="zákl. prenesená",G316,0)</f>
        <v>#REF!</v>
      </c>
      <c r="AV316" s="199" t="e">
        <f>IF(#REF!="zníž. prenesená",G316,0)</f>
        <v>#REF!</v>
      </c>
      <c r="AW316" s="199" t="e">
        <f>IF(#REF!="nulová",G316,0)</f>
        <v>#REF!</v>
      </c>
      <c r="AX316" s="189" t="s">
        <v>90</v>
      </c>
      <c r="AY316" s="199">
        <f>ROUND(F316*E316,2)</f>
        <v>0</v>
      </c>
      <c r="AZ316" s="189" t="s">
        <v>88</v>
      </c>
      <c r="BA316" s="198" t="s">
        <v>642</v>
      </c>
    </row>
    <row r="317" spans="1:53" s="188" customFormat="1" ht="12.75">
      <c r="A317" s="200">
        <v>308</v>
      </c>
      <c r="B317" s="206" t="s">
        <v>138</v>
      </c>
      <c r="C317" s="207" t="s">
        <v>643</v>
      </c>
      <c r="D317" s="208" t="s">
        <v>142</v>
      </c>
      <c r="E317" s="209">
        <v>7</v>
      </c>
      <c r="F317" s="76"/>
      <c r="G317" s="210">
        <f t="shared" si="15"/>
        <v>0</v>
      </c>
      <c r="H317" s="135" t="str">
        <f t="shared" si="14"/>
        <v>zadajte jednotkovú cenu</v>
      </c>
      <c r="I317" s="150">
        <f t="shared" si="13"/>
        <v>1</v>
      </c>
      <c r="J317" s="184"/>
      <c r="K317" s="184"/>
      <c r="L317" s="184"/>
      <c r="M317" s="184"/>
      <c r="N317" s="184"/>
      <c r="O317" s="184"/>
      <c r="P317" s="184"/>
      <c r="Q317" s="184"/>
      <c r="R317" s="184"/>
      <c r="S317" s="184"/>
      <c r="AF317" s="198" t="s">
        <v>92</v>
      </c>
      <c r="AH317" s="198" t="s">
        <v>138</v>
      </c>
      <c r="AI317" s="198" t="s">
        <v>72</v>
      </c>
      <c r="AM317" s="189" t="s">
        <v>89</v>
      </c>
      <c r="AS317" s="199" t="e">
        <f>IF(#REF!="základná",G317,0)</f>
        <v>#REF!</v>
      </c>
      <c r="AT317" s="199" t="e">
        <f>IF(#REF!="znížená",G317,0)</f>
        <v>#REF!</v>
      </c>
      <c r="AU317" s="199" t="e">
        <f>IF(#REF!="zákl. prenesená",G317,0)</f>
        <v>#REF!</v>
      </c>
      <c r="AV317" s="199" t="e">
        <f>IF(#REF!="zníž. prenesená",G317,0)</f>
        <v>#REF!</v>
      </c>
      <c r="AW317" s="199" t="e">
        <f>IF(#REF!="nulová",G317,0)</f>
        <v>#REF!</v>
      </c>
      <c r="AX317" s="189" t="s">
        <v>90</v>
      </c>
      <c r="AY317" s="199">
        <f>ROUND(F317*E317,2)</f>
        <v>0</v>
      </c>
      <c r="AZ317" s="189" t="s">
        <v>88</v>
      </c>
      <c r="BA317" s="198" t="s">
        <v>644</v>
      </c>
    </row>
    <row r="318" spans="1:53" s="188" customFormat="1" ht="12.75">
      <c r="A318" s="200">
        <v>309</v>
      </c>
      <c r="B318" s="206" t="s">
        <v>138</v>
      </c>
      <c r="C318" s="207" t="s">
        <v>645</v>
      </c>
      <c r="D318" s="208" t="s">
        <v>142</v>
      </c>
      <c r="E318" s="209">
        <v>7</v>
      </c>
      <c r="F318" s="76"/>
      <c r="G318" s="210">
        <f t="shared" si="15"/>
        <v>0</v>
      </c>
      <c r="H318" s="135" t="str">
        <f t="shared" si="14"/>
        <v>zadajte jednotkovú cenu</v>
      </c>
      <c r="I318" s="150">
        <f t="shared" si="13"/>
        <v>1</v>
      </c>
      <c r="J318" s="184"/>
      <c r="K318" s="184"/>
      <c r="L318" s="184"/>
      <c r="M318" s="184"/>
      <c r="N318" s="184"/>
      <c r="O318" s="184"/>
      <c r="P318" s="184"/>
      <c r="Q318" s="184"/>
      <c r="R318" s="184"/>
      <c r="S318" s="184"/>
      <c r="AF318" s="198" t="s">
        <v>92</v>
      </c>
      <c r="AH318" s="198" t="s">
        <v>138</v>
      </c>
      <c r="AI318" s="198" t="s">
        <v>72</v>
      </c>
      <c r="AM318" s="189" t="s">
        <v>89</v>
      </c>
      <c r="AS318" s="199" t="e">
        <f>IF(#REF!="základná",G318,0)</f>
        <v>#REF!</v>
      </c>
      <c r="AT318" s="199" t="e">
        <f>IF(#REF!="znížená",G318,0)</f>
        <v>#REF!</v>
      </c>
      <c r="AU318" s="199" t="e">
        <f>IF(#REF!="zákl. prenesená",G318,0)</f>
        <v>#REF!</v>
      </c>
      <c r="AV318" s="199" t="e">
        <f>IF(#REF!="zníž. prenesená",G318,0)</f>
        <v>#REF!</v>
      </c>
      <c r="AW318" s="199" t="e">
        <f>IF(#REF!="nulová",G318,0)</f>
        <v>#REF!</v>
      </c>
      <c r="AX318" s="189" t="s">
        <v>90</v>
      </c>
      <c r="AY318" s="199">
        <f>ROUND(F318*E318,2)</f>
        <v>0</v>
      </c>
      <c r="AZ318" s="189" t="s">
        <v>88</v>
      </c>
      <c r="BA318" s="198" t="s">
        <v>646</v>
      </c>
    </row>
    <row r="319" spans="1:53" s="188" customFormat="1" ht="12.75">
      <c r="A319" s="200">
        <v>310</v>
      </c>
      <c r="B319" s="206" t="s">
        <v>138</v>
      </c>
      <c r="C319" s="207" t="s">
        <v>647</v>
      </c>
      <c r="D319" s="208" t="s">
        <v>142</v>
      </c>
      <c r="E319" s="209">
        <v>7</v>
      </c>
      <c r="F319" s="76"/>
      <c r="G319" s="210">
        <f t="shared" si="15"/>
        <v>0</v>
      </c>
      <c r="H319" s="135" t="str">
        <f t="shared" si="14"/>
        <v>zadajte jednotkovú cenu</v>
      </c>
      <c r="I319" s="150">
        <f t="shared" si="13"/>
        <v>1</v>
      </c>
      <c r="J319" s="184"/>
      <c r="K319" s="184"/>
      <c r="L319" s="184"/>
      <c r="M319" s="184"/>
      <c r="N319" s="184"/>
      <c r="O319" s="184"/>
      <c r="P319" s="184"/>
      <c r="Q319" s="184"/>
      <c r="R319" s="184"/>
      <c r="S319" s="184"/>
      <c r="AF319" s="198" t="s">
        <v>92</v>
      </c>
      <c r="AH319" s="198" t="s">
        <v>138</v>
      </c>
      <c r="AI319" s="198" t="s">
        <v>72</v>
      </c>
      <c r="AM319" s="189" t="s">
        <v>89</v>
      </c>
      <c r="AS319" s="199" t="e">
        <f>IF(#REF!="základná",G319,0)</f>
        <v>#REF!</v>
      </c>
      <c r="AT319" s="199" t="e">
        <f>IF(#REF!="znížená",G319,0)</f>
        <v>#REF!</v>
      </c>
      <c r="AU319" s="199" t="e">
        <f>IF(#REF!="zákl. prenesená",G319,0)</f>
        <v>#REF!</v>
      </c>
      <c r="AV319" s="199" t="e">
        <f>IF(#REF!="zníž. prenesená",G319,0)</f>
        <v>#REF!</v>
      </c>
      <c r="AW319" s="199" t="e">
        <f>IF(#REF!="nulová",G319,0)</f>
        <v>#REF!</v>
      </c>
      <c r="AX319" s="189" t="s">
        <v>90</v>
      </c>
      <c r="AY319" s="199">
        <f>ROUND(F319*E319,2)</f>
        <v>0</v>
      </c>
      <c r="AZ319" s="189" t="s">
        <v>88</v>
      </c>
      <c r="BA319" s="198" t="s">
        <v>648</v>
      </c>
    </row>
    <row r="320" spans="1:53" s="188" customFormat="1" ht="24">
      <c r="A320" s="200">
        <v>311</v>
      </c>
      <c r="B320" s="201" t="s">
        <v>87</v>
      </c>
      <c r="C320" s="202" t="s">
        <v>649</v>
      </c>
      <c r="D320" s="203" t="s">
        <v>113</v>
      </c>
      <c r="E320" s="204">
        <v>4301.2700000000004</v>
      </c>
      <c r="F320" s="75"/>
      <c r="G320" s="205">
        <f t="shared" si="15"/>
        <v>0</v>
      </c>
      <c r="H320" s="135" t="str">
        <f t="shared" si="14"/>
        <v>zadajte jednotkovú cenu</v>
      </c>
      <c r="I320" s="150">
        <f t="shared" si="13"/>
        <v>1</v>
      </c>
      <c r="J320" s="184"/>
      <c r="K320" s="184"/>
      <c r="L320" s="184"/>
      <c r="M320" s="184"/>
      <c r="N320" s="184"/>
      <c r="O320" s="184"/>
      <c r="P320" s="184"/>
      <c r="Q320" s="184"/>
      <c r="R320" s="184"/>
      <c r="S320" s="184"/>
      <c r="AF320" s="198" t="s">
        <v>88</v>
      </c>
      <c r="AH320" s="198" t="s">
        <v>87</v>
      </c>
      <c r="AI320" s="198" t="s">
        <v>72</v>
      </c>
      <c r="AM320" s="189" t="s">
        <v>89</v>
      </c>
      <c r="AS320" s="199" t="e">
        <f>IF(#REF!="základná",G320,0)</f>
        <v>#REF!</v>
      </c>
      <c r="AT320" s="199" t="e">
        <f>IF(#REF!="znížená",G320,0)</f>
        <v>#REF!</v>
      </c>
      <c r="AU320" s="199" t="e">
        <f>IF(#REF!="zákl. prenesená",G320,0)</f>
        <v>#REF!</v>
      </c>
      <c r="AV320" s="199" t="e">
        <f>IF(#REF!="zníž. prenesená",G320,0)</f>
        <v>#REF!</v>
      </c>
      <c r="AW320" s="199" t="e">
        <f>IF(#REF!="nulová",G320,0)</f>
        <v>#REF!</v>
      </c>
      <c r="AX320" s="189" t="s">
        <v>90</v>
      </c>
      <c r="AY320" s="199">
        <f>ROUND(F320*E320,2)</f>
        <v>0</v>
      </c>
      <c r="AZ320" s="189" t="s">
        <v>88</v>
      </c>
      <c r="BA320" s="198" t="s">
        <v>650</v>
      </c>
    </row>
    <row r="321" spans="1:53" s="188" customFormat="1" ht="12.75">
      <c r="A321" s="200">
        <v>312</v>
      </c>
      <c r="B321" s="201" t="s">
        <v>87</v>
      </c>
      <c r="C321" s="202" t="s">
        <v>651</v>
      </c>
      <c r="D321" s="203" t="s">
        <v>113</v>
      </c>
      <c r="E321" s="204">
        <v>4301.2700000000004</v>
      </c>
      <c r="F321" s="75"/>
      <c r="G321" s="205">
        <f t="shared" si="15"/>
        <v>0</v>
      </c>
      <c r="H321" s="135" t="str">
        <f t="shared" si="14"/>
        <v>zadajte jednotkovú cenu</v>
      </c>
      <c r="I321" s="150">
        <f t="shared" si="13"/>
        <v>1</v>
      </c>
      <c r="J321" s="184"/>
      <c r="K321" s="184"/>
      <c r="L321" s="184"/>
      <c r="M321" s="184"/>
      <c r="N321" s="184"/>
      <c r="O321" s="184"/>
      <c r="P321" s="184"/>
      <c r="Q321" s="184"/>
      <c r="R321" s="184"/>
      <c r="S321" s="184"/>
      <c r="AF321" s="198" t="s">
        <v>88</v>
      </c>
      <c r="AH321" s="198" t="s">
        <v>87</v>
      </c>
      <c r="AI321" s="198" t="s">
        <v>72</v>
      </c>
      <c r="AM321" s="189" t="s">
        <v>89</v>
      </c>
      <c r="AS321" s="199" t="e">
        <f>IF(#REF!="základná",G321,0)</f>
        <v>#REF!</v>
      </c>
      <c r="AT321" s="199" t="e">
        <f>IF(#REF!="znížená",G321,0)</f>
        <v>#REF!</v>
      </c>
      <c r="AU321" s="199" t="e">
        <f>IF(#REF!="zákl. prenesená",G321,0)</f>
        <v>#REF!</v>
      </c>
      <c r="AV321" s="199" t="e">
        <f>IF(#REF!="zníž. prenesená",G321,0)</f>
        <v>#REF!</v>
      </c>
      <c r="AW321" s="199" t="e">
        <f>IF(#REF!="nulová",G321,0)</f>
        <v>#REF!</v>
      </c>
      <c r="AX321" s="189" t="s">
        <v>90</v>
      </c>
      <c r="AY321" s="199">
        <f>ROUND(F321*E321,2)</f>
        <v>0</v>
      </c>
      <c r="AZ321" s="189" t="s">
        <v>88</v>
      </c>
      <c r="BA321" s="198" t="s">
        <v>652</v>
      </c>
    </row>
    <row r="322" spans="1:53" s="188" customFormat="1" ht="24">
      <c r="A322" s="200">
        <v>313</v>
      </c>
      <c r="B322" s="201" t="s">
        <v>87</v>
      </c>
      <c r="C322" s="202" t="s">
        <v>220</v>
      </c>
      <c r="D322" s="203" t="s">
        <v>113</v>
      </c>
      <c r="E322" s="204">
        <v>461.84</v>
      </c>
      <c r="F322" s="75"/>
      <c r="G322" s="205">
        <f t="shared" si="15"/>
        <v>0</v>
      </c>
      <c r="H322" s="135" t="str">
        <f t="shared" si="14"/>
        <v>zadajte jednotkovú cenu</v>
      </c>
      <c r="I322" s="150">
        <f t="shared" si="13"/>
        <v>1</v>
      </c>
      <c r="J322" s="184"/>
      <c r="K322" s="184"/>
      <c r="L322" s="184"/>
      <c r="M322" s="184"/>
      <c r="N322" s="184"/>
      <c r="O322" s="184"/>
      <c r="P322" s="184"/>
      <c r="Q322" s="184"/>
      <c r="R322" s="184"/>
      <c r="S322" s="184"/>
      <c r="AF322" s="198" t="s">
        <v>88</v>
      </c>
      <c r="AH322" s="198" t="s">
        <v>87</v>
      </c>
      <c r="AI322" s="198" t="s">
        <v>72</v>
      </c>
      <c r="AM322" s="189" t="s">
        <v>89</v>
      </c>
      <c r="AS322" s="199" t="e">
        <f>IF(#REF!="základná",G322,0)</f>
        <v>#REF!</v>
      </c>
      <c r="AT322" s="199" t="e">
        <f>IF(#REF!="znížená",G322,0)</f>
        <v>#REF!</v>
      </c>
      <c r="AU322" s="199" t="e">
        <f>IF(#REF!="zákl. prenesená",G322,0)</f>
        <v>#REF!</v>
      </c>
      <c r="AV322" s="199" t="e">
        <f>IF(#REF!="zníž. prenesená",G322,0)</f>
        <v>#REF!</v>
      </c>
      <c r="AW322" s="199" t="e">
        <f>IF(#REF!="nulová",G322,0)</f>
        <v>#REF!</v>
      </c>
      <c r="AX322" s="189" t="s">
        <v>90</v>
      </c>
      <c r="AY322" s="199">
        <f>ROUND(F322*E322,2)</f>
        <v>0</v>
      </c>
      <c r="AZ322" s="189" t="s">
        <v>88</v>
      </c>
      <c r="BA322" s="198" t="s">
        <v>653</v>
      </c>
    </row>
    <row r="323" spans="1:53" s="188" customFormat="1" ht="12.75">
      <c r="A323" s="200">
        <v>314</v>
      </c>
      <c r="B323" s="201" t="s">
        <v>87</v>
      </c>
      <c r="C323" s="202" t="s">
        <v>222</v>
      </c>
      <c r="D323" s="203" t="s">
        <v>113</v>
      </c>
      <c r="E323" s="204">
        <v>461.84</v>
      </c>
      <c r="F323" s="75"/>
      <c r="G323" s="205">
        <f t="shared" si="15"/>
        <v>0</v>
      </c>
      <c r="H323" s="135" t="str">
        <f t="shared" si="14"/>
        <v>zadajte jednotkovú cenu</v>
      </c>
      <c r="I323" s="150">
        <f t="shared" si="13"/>
        <v>1</v>
      </c>
      <c r="J323" s="184"/>
      <c r="K323" s="184"/>
      <c r="L323" s="184"/>
      <c r="M323" s="184"/>
      <c r="N323" s="184"/>
      <c r="O323" s="184"/>
      <c r="P323" s="184"/>
      <c r="Q323" s="184"/>
      <c r="R323" s="184"/>
      <c r="S323" s="184"/>
      <c r="AF323" s="198" t="s">
        <v>88</v>
      </c>
      <c r="AH323" s="198" t="s">
        <v>87</v>
      </c>
      <c r="AI323" s="198" t="s">
        <v>72</v>
      </c>
      <c r="AM323" s="189" t="s">
        <v>89</v>
      </c>
      <c r="AS323" s="199" t="e">
        <f>IF(#REF!="základná",G323,0)</f>
        <v>#REF!</v>
      </c>
      <c r="AT323" s="199" t="e">
        <f>IF(#REF!="znížená",G323,0)</f>
        <v>#REF!</v>
      </c>
      <c r="AU323" s="199" t="e">
        <f>IF(#REF!="zákl. prenesená",G323,0)</f>
        <v>#REF!</v>
      </c>
      <c r="AV323" s="199" t="e">
        <f>IF(#REF!="zníž. prenesená",G323,0)</f>
        <v>#REF!</v>
      </c>
      <c r="AW323" s="199" t="e">
        <f>IF(#REF!="nulová",G323,0)</f>
        <v>#REF!</v>
      </c>
      <c r="AX323" s="189" t="s">
        <v>90</v>
      </c>
      <c r="AY323" s="199">
        <f>ROUND(F323*E323,2)</f>
        <v>0</v>
      </c>
      <c r="AZ323" s="189" t="s">
        <v>88</v>
      </c>
      <c r="BA323" s="198" t="s">
        <v>654</v>
      </c>
    </row>
    <row r="324" spans="1:53" s="188" customFormat="1" ht="24">
      <c r="A324" s="200">
        <v>315</v>
      </c>
      <c r="B324" s="201" t="s">
        <v>87</v>
      </c>
      <c r="C324" s="202" t="s">
        <v>224</v>
      </c>
      <c r="D324" s="203" t="s">
        <v>142</v>
      </c>
      <c r="E324" s="204">
        <v>6</v>
      </c>
      <c r="F324" s="75"/>
      <c r="G324" s="205">
        <f t="shared" si="15"/>
        <v>0</v>
      </c>
      <c r="H324" s="135" t="str">
        <f t="shared" si="14"/>
        <v>zadajte jednotkovú cenu</v>
      </c>
      <c r="I324" s="150">
        <f t="shared" si="13"/>
        <v>1</v>
      </c>
      <c r="J324" s="184"/>
      <c r="K324" s="184"/>
      <c r="L324" s="184"/>
      <c r="M324" s="184"/>
      <c r="N324" s="184"/>
      <c r="O324" s="184"/>
      <c r="P324" s="184"/>
      <c r="Q324" s="184"/>
      <c r="R324" s="184"/>
      <c r="S324" s="184"/>
      <c r="AF324" s="198" t="s">
        <v>88</v>
      </c>
      <c r="AH324" s="198" t="s">
        <v>87</v>
      </c>
      <c r="AI324" s="198" t="s">
        <v>72</v>
      </c>
      <c r="AM324" s="189" t="s">
        <v>89</v>
      </c>
      <c r="AS324" s="199" t="e">
        <f>IF(#REF!="základná",G324,0)</f>
        <v>#REF!</v>
      </c>
      <c r="AT324" s="199" t="e">
        <f>IF(#REF!="znížená",G324,0)</f>
        <v>#REF!</v>
      </c>
      <c r="AU324" s="199" t="e">
        <f>IF(#REF!="zákl. prenesená",G324,0)</f>
        <v>#REF!</v>
      </c>
      <c r="AV324" s="199" t="e">
        <f>IF(#REF!="zníž. prenesená",G324,0)</f>
        <v>#REF!</v>
      </c>
      <c r="AW324" s="199" t="e">
        <f>IF(#REF!="nulová",G324,0)</f>
        <v>#REF!</v>
      </c>
      <c r="AX324" s="189" t="s">
        <v>90</v>
      </c>
      <c r="AY324" s="199">
        <f>ROUND(F324*E324,2)</f>
        <v>0</v>
      </c>
      <c r="AZ324" s="189" t="s">
        <v>88</v>
      </c>
      <c r="BA324" s="198" t="s">
        <v>655</v>
      </c>
    </row>
    <row r="325" spans="1:53" s="188" customFormat="1" ht="12.75">
      <c r="A325" s="200">
        <v>316</v>
      </c>
      <c r="B325" s="201" t="s">
        <v>87</v>
      </c>
      <c r="C325" s="202" t="s">
        <v>226</v>
      </c>
      <c r="D325" s="203" t="s">
        <v>142</v>
      </c>
      <c r="E325" s="204">
        <v>56</v>
      </c>
      <c r="F325" s="75"/>
      <c r="G325" s="205">
        <f t="shared" si="15"/>
        <v>0</v>
      </c>
      <c r="H325" s="135" t="str">
        <f t="shared" si="14"/>
        <v>zadajte jednotkovú cenu</v>
      </c>
      <c r="I325" s="150">
        <f t="shared" si="13"/>
        <v>1</v>
      </c>
      <c r="J325" s="184"/>
      <c r="K325" s="184"/>
      <c r="L325" s="184"/>
      <c r="M325" s="184"/>
      <c r="N325" s="184"/>
      <c r="O325" s="184"/>
      <c r="P325" s="184"/>
      <c r="Q325" s="184"/>
      <c r="R325" s="184"/>
      <c r="S325" s="184"/>
      <c r="AF325" s="198" t="s">
        <v>88</v>
      </c>
      <c r="AH325" s="198" t="s">
        <v>87</v>
      </c>
      <c r="AI325" s="198" t="s">
        <v>72</v>
      </c>
      <c r="AM325" s="189" t="s">
        <v>89</v>
      </c>
      <c r="AS325" s="199" t="e">
        <f>IF(#REF!="základná",G325,0)</f>
        <v>#REF!</v>
      </c>
      <c r="AT325" s="199" t="e">
        <f>IF(#REF!="znížená",G325,0)</f>
        <v>#REF!</v>
      </c>
      <c r="AU325" s="199" t="e">
        <f>IF(#REF!="zákl. prenesená",G325,0)</f>
        <v>#REF!</v>
      </c>
      <c r="AV325" s="199" t="e">
        <f>IF(#REF!="zníž. prenesená",G325,0)</f>
        <v>#REF!</v>
      </c>
      <c r="AW325" s="199" t="e">
        <f>IF(#REF!="nulová",G325,0)</f>
        <v>#REF!</v>
      </c>
      <c r="AX325" s="189" t="s">
        <v>90</v>
      </c>
      <c r="AY325" s="199">
        <f>ROUND(F325*E325,2)</f>
        <v>0</v>
      </c>
      <c r="AZ325" s="189" t="s">
        <v>88</v>
      </c>
      <c r="BA325" s="198" t="s">
        <v>656</v>
      </c>
    </row>
    <row r="326" spans="1:53" s="188" customFormat="1" ht="12.75">
      <c r="A326" s="200">
        <v>317</v>
      </c>
      <c r="B326" s="206" t="s">
        <v>138</v>
      </c>
      <c r="C326" s="207" t="s">
        <v>228</v>
      </c>
      <c r="D326" s="208" t="s">
        <v>142</v>
      </c>
      <c r="E326" s="209">
        <v>56</v>
      </c>
      <c r="F326" s="76"/>
      <c r="G326" s="210">
        <f t="shared" si="15"/>
        <v>0</v>
      </c>
      <c r="H326" s="135" t="str">
        <f t="shared" si="14"/>
        <v>zadajte jednotkovú cenu</v>
      </c>
      <c r="I326" s="150">
        <f t="shared" si="13"/>
        <v>1</v>
      </c>
      <c r="J326" s="184"/>
      <c r="K326" s="184"/>
      <c r="L326" s="184"/>
      <c r="M326" s="184"/>
      <c r="N326" s="184"/>
      <c r="O326" s="184"/>
      <c r="P326" s="184"/>
      <c r="Q326" s="184"/>
      <c r="R326" s="184"/>
      <c r="S326" s="184"/>
      <c r="AF326" s="198" t="s">
        <v>92</v>
      </c>
      <c r="AH326" s="198" t="s">
        <v>138</v>
      </c>
      <c r="AI326" s="198" t="s">
        <v>72</v>
      </c>
      <c r="AM326" s="189" t="s">
        <v>89</v>
      </c>
      <c r="AS326" s="199" t="e">
        <f>IF(#REF!="základná",G326,0)</f>
        <v>#REF!</v>
      </c>
      <c r="AT326" s="199" t="e">
        <f>IF(#REF!="znížená",G326,0)</f>
        <v>#REF!</v>
      </c>
      <c r="AU326" s="199" t="e">
        <f>IF(#REF!="zákl. prenesená",G326,0)</f>
        <v>#REF!</v>
      </c>
      <c r="AV326" s="199" t="e">
        <f>IF(#REF!="zníž. prenesená",G326,0)</f>
        <v>#REF!</v>
      </c>
      <c r="AW326" s="199" t="e">
        <f>IF(#REF!="nulová",G326,0)</f>
        <v>#REF!</v>
      </c>
      <c r="AX326" s="189" t="s">
        <v>90</v>
      </c>
      <c r="AY326" s="199">
        <f>ROUND(F326*E326,2)</f>
        <v>0</v>
      </c>
      <c r="AZ326" s="189" t="s">
        <v>88</v>
      </c>
      <c r="BA326" s="198" t="s">
        <v>657</v>
      </c>
    </row>
    <row r="327" spans="1:53" s="188" customFormat="1" ht="12.75">
      <c r="A327" s="200">
        <v>318</v>
      </c>
      <c r="B327" s="201" t="s">
        <v>87</v>
      </c>
      <c r="C327" s="202" t="s">
        <v>230</v>
      </c>
      <c r="D327" s="203" t="s">
        <v>142</v>
      </c>
      <c r="E327" s="204">
        <v>12</v>
      </c>
      <c r="F327" s="75"/>
      <c r="G327" s="205">
        <f t="shared" si="15"/>
        <v>0</v>
      </c>
      <c r="H327" s="135" t="str">
        <f t="shared" si="14"/>
        <v>zadajte jednotkovú cenu</v>
      </c>
      <c r="I327" s="150">
        <f t="shared" si="13"/>
        <v>1</v>
      </c>
      <c r="J327" s="184"/>
      <c r="K327" s="184"/>
      <c r="L327" s="184"/>
      <c r="M327" s="184"/>
      <c r="N327" s="184"/>
      <c r="O327" s="184"/>
      <c r="P327" s="184"/>
      <c r="Q327" s="184"/>
      <c r="R327" s="184"/>
      <c r="S327" s="184"/>
      <c r="AF327" s="198" t="s">
        <v>88</v>
      </c>
      <c r="AH327" s="198" t="s">
        <v>87</v>
      </c>
      <c r="AI327" s="198" t="s">
        <v>72</v>
      </c>
      <c r="AM327" s="189" t="s">
        <v>89</v>
      </c>
      <c r="AS327" s="199" t="e">
        <f>IF(#REF!="základná",G327,0)</f>
        <v>#REF!</v>
      </c>
      <c r="AT327" s="199" t="e">
        <f>IF(#REF!="znížená",G327,0)</f>
        <v>#REF!</v>
      </c>
      <c r="AU327" s="199" t="e">
        <f>IF(#REF!="zákl. prenesená",G327,0)</f>
        <v>#REF!</v>
      </c>
      <c r="AV327" s="199" t="e">
        <f>IF(#REF!="zníž. prenesená",G327,0)</f>
        <v>#REF!</v>
      </c>
      <c r="AW327" s="199" t="e">
        <f>IF(#REF!="nulová",G327,0)</f>
        <v>#REF!</v>
      </c>
      <c r="AX327" s="189" t="s">
        <v>90</v>
      </c>
      <c r="AY327" s="199">
        <f t="shared" ref="AY327:AY362" si="16">ROUND(F327*E327,2)</f>
        <v>0</v>
      </c>
      <c r="AZ327" s="189" t="s">
        <v>88</v>
      </c>
      <c r="BA327" s="198" t="s">
        <v>658</v>
      </c>
    </row>
    <row r="328" spans="1:53" s="188" customFormat="1" ht="12.75">
      <c r="A328" s="200">
        <v>319</v>
      </c>
      <c r="B328" s="206" t="s">
        <v>138</v>
      </c>
      <c r="C328" s="207" t="s">
        <v>232</v>
      </c>
      <c r="D328" s="208" t="s">
        <v>142</v>
      </c>
      <c r="E328" s="209">
        <v>12</v>
      </c>
      <c r="F328" s="76"/>
      <c r="G328" s="210">
        <f t="shared" si="15"/>
        <v>0</v>
      </c>
      <c r="H328" s="135" t="str">
        <f t="shared" si="14"/>
        <v>zadajte jednotkovú cenu</v>
      </c>
      <c r="I328" s="150">
        <f t="shared" ref="I328:I391" si="17">IF(H328="", "", 1)</f>
        <v>1</v>
      </c>
      <c r="J328" s="184"/>
      <c r="K328" s="184"/>
      <c r="L328" s="184"/>
      <c r="M328" s="184"/>
      <c r="N328" s="184"/>
      <c r="O328" s="184"/>
      <c r="P328" s="184"/>
      <c r="Q328" s="184"/>
      <c r="R328" s="184"/>
      <c r="S328" s="184"/>
      <c r="AF328" s="198" t="s">
        <v>92</v>
      </c>
      <c r="AH328" s="198" t="s">
        <v>138</v>
      </c>
      <c r="AI328" s="198" t="s">
        <v>72</v>
      </c>
      <c r="AM328" s="189" t="s">
        <v>89</v>
      </c>
      <c r="AS328" s="199" t="e">
        <f>IF(#REF!="základná",G328,0)</f>
        <v>#REF!</v>
      </c>
      <c r="AT328" s="199" t="e">
        <f>IF(#REF!="znížená",G328,0)</f>
        <v>#REF!</v>
      </c>
      <c r="AU328" s="199" t="e">
        <f>IF(#REF!="zákl. prenesená",G328,0)</f>
        <v>#REF!</v>
      </c>
      <c r="AV328" s="199" t="e">
        <f>IF(#REF!="zníž. prenesená",G328,0)</f>
        <v>#REF!</v>
      </c>
      <c r="AW328" s="199" t="e">
        <f>IF(#REF!="nulová",G328,0)</f>
        <v>#REF!</v>
      </c>
      <c r="AX328" s="189" t="s">
        <v>90</v>
      </c>
      <c r="AY328" s="199">
        <f t="shared" si="16"/>
        <v>0</v>
      </c>
      <c r="AZ328" s="189" t="s">
        <v>88</v>
      </c>
      <c r="BA328" s="198" t="s">
        <v>659</v>
      </c>
    </row>
    <row r="329" spans="1:53" s="188" customFormat="1" ht="24">
      <c r="A329" s="200">
        <v>320</v>
      </c>
      <c r="B329" s="201" t="s">
        <v>87</v>
      </c>
      <c r="C329" s="202" t="s">
        <v>432</v>
      </c>
      <c r="D329" s="203" t="s">
        <v>103</v>
      </c>
      <c r="E329" s="204">
        <v>4.5730000000000004</v>
      </c>
      <c r="F329" s="75"/>
      <c r="G329" s="205">
        <f t="shared" si="15"/>
        <v>0</v>
      </c>
      <c r="H329" s="135" t="str">
        <f t="shared" ref="H329:H392" si="18">IF(F329="", "zadajte jednotkovú cenu", IF(F329=0, "jednotková cena nemôže byť nulová!!!", IF(F329&lt;0, "jednotková cena nemôže byť záporná!!!", "")))</f>
        <v>zadajte jednotkovú cenu</v>
      </c>
      <c r="I329" s="150">
        <f t="shared" si="17"/>
        <v>1</v>
      </c>
      <c r="J329" s="184"/>
      <c r="K329" s="184"/>
      <c r="L329" s="184"/>
      <c r="M329" s="184"/>
      <c r="N329" s="184"/>
      <c r="O329" s="184"/>
      <c r="P329" s="184"/>
      <c r="Q329" s="184"/>
      <c r="R329" s="184"/>
      <c r="S329" s="184"/>
      <c r="AF329" s="198" t="s">
        <v>88</v>
      </c>
      <c r="AH329" s="198" t="s">
        <v>87</v>
      </c>
      <c r="AI329" s="198" t="s">
        <v>72</v>
      </c>
      <c r="AM329" s="189" t="s">
        <v>89</v>
      </c>
      <c r="AS329" s="199" t="e">
        <f>IF(#REF!="základná",G329,0)</f>
        <v>#REF!</v>
      </c>
      <c r="AT329" s="199" t="e">
        <f>IF(#REF!="znížená",G329,0)</f>
        <v>#REF!</v>
      </c>
      <c r="AU329" s="199" t="e">
        <f>IF(#REF!="zákl. prenesená",G329,0)</f>
        <v>#REF!</v>
      </c>
      <c r="AV329" s="199" t="e">
        <f>IF(#REF!="zníž. prenesená",G329,0)</f>
        <v>#REF!</v>
      </c>
      <c r="AW329" s="199" t="e">
        <f>IF(#REF!="nulová",G329,0)</f>
        <v>#REF!</v>
      </c>
      <c r="AX329" s="189" t="s">
        <v>90</v>
      </c>
      <c r="AY329" s="199">
        <f t="shared" si="16"/>
        <v>0</v>
      </c>
      <c r="AZ329" s="189" t="s">
        <v>88</v>
      </c>
      <c r="BA329" s="198" t="s">
        <v>660</v>
      </c>
    </row>
    <row r="330" spans="1:53" s="188" customFormat="1" ht="12.75">
      <c r="A330" s="200">
        <v>321</v>
      </c>
      <c r="B330" s="201" t="s">
        <v>87</v>
      </c>
      <c r="C330" s="202" t="s">
        <v>234</v>
      </c>
      <c r="D330" s="203" t="s">
        <v>113</v>
      </c>
      <c r="E330" s="204">
        <v>4854.6099999999997</v>
      </c>
      <c r="F330" s="75"/>
      <c r="G330" s="205">
        <f t="shared" si="15"/>
        <v>0</v>
      </c>
      <c r="H330" s="135" t="str">
        <f t="shared" si="18"/>
        <v>zadajte jednotkovú cenu</v>
      </c>
      <c r="I330" s="150">
        <f t="shared" si="17"/>
        <v>1</v>
      </c>
      <c r="J330" s="184"/>
      <c r="K330" s="184"/>
      <c r="L330" s="184"/>
      <c r="M330" s="184"/>
      <c r="N330" s="184"/>
      <c r="O330" s="184"/>
      <c r="P330" s="184"/>
      <c r="Q330" s="184"/>
      <c r="R330" s="184"/>
      <c r="S330" s="184"/>
      <c r="AF330" s="198" t="s">
        <v>88</v>
      </c>
      <c r="AH330" s="198" t="s">
        <v>87</v>
      </c>
      <c r="AI330" s="198" t="s">
        <v>72</v>
      </c>
      <c r="AM330" s="189" t="s">
        <v>89</v>
      </c>
      <c r="AS330" s="199" t="e">
        <f>IF(#REF!="základná",G330,0)</f>
        <v>#REF!</v>
      </c>
      <c r="AT330" s="199" t="e">
        <f>IF(#REF!="znížená",G330,0)</f>
        <v>#REF!</v>
      </c>
      <c r="AU330" s="199" t="e">
        <f>IF(#REF!="zákl. prenesená",G330,0)</f>
        <v>#REF!</v>
      </c>
      <c r="AV330" s="199" t="e">
        <f>IF(#REF!="zníž. prenesená",G330,0)</f>
        <v>#REF!</v>
      </c>
      <c r="AW330" s="199" t="e">
        <f>IF(#REF!="nulová",G330,0)</f>
        <v>#REF!</v>
      </c>
      <c r="AX330" s="189" t="s">
        <v>90</v>
      </c>
      <c r="AY330" s="199">
        <f t="shared" si="16"/>
        <v>0</v>
      </c>
      <c r="AZ330" s="189" t="s">
        <v>88</v>
      </c>
      <c r="BA330" s="198" t="s">
        <v>661</v>
      </c>
    </row>
    <row r="331" spans="1:53" s="188" customFormat="1" ht="12.75">
      <c r="A331" s="200">
        <v>322</v>
      </c>
      <c r="B331" s="201" t="s">
        <v>87</v>
      </c>
      <c r="C331" s="202" t="s">
        <v>662</v>
      </c>
      <c r="D331" s="203" t="s">
        <v>142</v>
      </c>
      <c r="E331" s="204">
        <v>6</v>
      </c>
      <c r="F331" s="75"/>
      <c r="G331" s="205">
        <f t="shared" si="15"/>
        <v>0</v>
      </c>
      <c r="H331" s="135" t="str">
        <f t="shared" si="18"/>
        <v>zadajte jednotkovú cenu</v>
      </c>
      <c r="I331" s="150">
        <f t="shared" si="17"/>
        <v>1</v>
      </c>
      <c r="J331" s="184"/>
      <c r="K331" s="184"/>
      <c r="L331" s="184"/>
      <c r="M331" s="184"/>
      <c r="N331" s="184"/>
      <c r="O331" s="184"/>
      <c r="P331" s="184"/>
      <c r="Q331" s="184"/>
      <c r="R331" s="184"/>
      <c r="S331" s="184"/>
      <c r="AF331" s="198" t="s">
        <v>88</v>
      </c>
      <c r="AH331" s="198" t="s">
        <v>87</v>
      </c>
      <c r="AI331" s="198" t="s">
        <v>72</v>
      </c>
      <c r="AM331" s="189" t="s">
        <v>89</v>
      </c>
      <c r="AS331" s="199" t="e">
        <f>IF(#REF!="základná",G331,0)</f>
        <v>#REF!</v>
      </c>
      <c r="AT331" s="199" t="e">
        <f>IF(#REF!="znížená",G331,0)</f>
        <v>#REF!</v>
      </c>
      <c r="AU331" s="199" t="e">
        <f>IF(#REF!="zákl. prenesená",G331,0)</f>
        <v>#REF!</v>
      </c>
      <c r="AV331" s="199" t="e">
        <f>IF(#REF!="zníž. prenesená",G331,0)</f>
        <v>#REF!</v>
      </c>
      <c r="AW331" s="199" t="e">
        <f>IF(#REF!="nulová",G331,0)</f>
        <v>#REF!</v>
      </c>
      <c r="AX331" s="189" t="s">
        <v>90</v>
      </c>
      <c r="AY331" s="199">
        <f t="shared" si="16"/>
        <v>0</v>
      </c>
      <c r="AZ331" s="189" t="s">
        <v>88</v>
      </c>
      <c r="BA331" s="198" t="s">
        <v>663</v>
      </c>
    </row>
    <row r="332" spans="1:53" s="188" customFormat="1" ht="24">
      <c r="A332" s="200">
        <v>323</v>
      </c>
      <c r="B332" s="206" t="s">
        <v>138</v>
      </c>
      <c r="C332" s="207" t="s">
        <v>664</v>
      </c>
      <c r="D332" s="208" t="s">
        <v>142</v>
      </c>
      <c r="E332" s="209">
        <v>6</v>
      </c>
      <c r="F332" s="76"/>
      <c r="G332" s="210">
        <f t="shared" si="15"/>
        <v>0</v>
      </c>
      <c r="H332" s="135" t="str">
        <f t="shared" si="18"/>
        <v>zadajte jednotkovú cenu</v>
      </c>
      <c r="I332" s="150">
        <f t="shared" si="17"/>
        <v>1</v>
      </c>
      <c r="J332" s="184"/>
      <c r="K332" s="184"/>
      <c r="L332" s="184"/>
      <c r="M332" s="184"/>
      <c r="N332" s="184"/>
      <c r="O332" s="184"/>
      <c r="P332" s="184"/>
      <c r="Q332" s="184"/>
      <c r="R332" s="184"/>
      <c r="S332" s="184"/>
      <c r="AF332" s="198" t="s">
        <v>92</v>
      </c>
      <c r="AH332" s="198" t="s">
        <v>138</v>
      </c>
      <c r="AI332" s="198" t="s">
        <v>72</v>
      </c>
      <c r="AM332" s="189" t="s">
        <v>89</v>
      </c>
      <c r="AS332" s="199" t="e">
        <f>IF(#REF!="základná",G332,0)</f>
        <v>#REF!</v>
      </c>
      <c r="AT332" s="199" t="e">
        <f>IF(#REF!="znížená",G332,0)</f>
        <v>#REF!</v>
      </c>
      <c r="AU332" s="199" t="e">
        <f>IF(#REF!="zákl. prenesená",G332,0)</f>
        <v>#REF!</v>
      </c>
      <c r="AV332" s="199" t="e">
        <f>IF(#REF!="zníž. prenesená",G332,0)</f>
        <v>#REF!</v>
      </c>
      <c r="AW332" s="199" t="e">
        <f>IF(#REF!="nulová",G332,0)</f>
        <v>#REF!</v>
      </c>
      <c r="AX332" s="189" t="s">
        <v>90</v>
      </c>
      <c r="AY332" s="199">
        <f t="shared" si="16"/>
        <v>0</v>
      </c>
      <c r="AZ332" s="189" t="s">
        <v>88</v>
      </c>
      <c r="BA332" s="198" t="s">
        <v>665</v>
      </c>
    </row>
    <row r="333" spans="1:53" s="188" customFormat="1" ht="24">
      <c r="A333" s="200">
        <v>324</v>
      </c>
      <c r="B333" s="206" t="s">
        <v>138</v>
      </c>
      <c r="C333" s="207" t="s">
        <v>666</v>
      </c>
      <c r="D333" s="208" t="s">
        <v>142</v>
      </c>
      <c r="E333" s="209">
        <v>2</v>
      </c>
      <c r="F333" s="76"/>
      <c r="G333" s="210">
        <f t="shared" si="15"/>
        <v>0</v>
      </c>
      <c r="H333" s="135" t="str">
        <f t="shared" si="18"/>
        <v>zadajte jednotkovú cenu</v>
      </c>
      <c r="I333" s="150">
        <f t="shared" si="17"/>
        <v>1</v>
      </c>
      <c r="J333" s="184"/>
      <c r="K333" s="184"/>
      <c r="L333" s="184"/>
      <c r="M333" s="184"/>
      <c r="N333" s="184"/>
      <c r="O333" s="184"/>
      <c r="P333" s="184"/>
      <c r="Q333" s="184"/>
      <c r="R333" s="184"/>
      <c r="S333" s="184"/>
      <c r="AF333" s="198" t="s">
        <v>92</v>
      </c>
      <c r="AH333" s="198" t="s">
        <v>138</v>
      </c>
      <c r="AI333" s="198" t="s">
        <v>72</v>
      </c>
      <c r="AM333" s="189" t="s">
        <v>89</v>
      </c>
      <c r="AS333" s="199" t="e">
        <f>IF(#REF!="základná",G333,0)</f>
        <v>#REF!</v>
      </c>
      <c r="AT333" s="199" t="e">
        <f>IF(#REF!="znížená",G333,0)</f>
        <v>#REF!</v>
      </c>
      <c r="AU333" s="199" t="e">
        <f>IF(#REF!="zákl. prenesená",G333,0)</f>
        <v>#REF!</v>
      </c>
      <c r="AV333" s="199" t="e">
        <f>IF(#REF!="zníž. prenesená",G333,0)</f>
        <v>#REF!</v>
      </c>
      <c r="AW333" s="199" t="e">
        <f>IF(#REF!="nulová",G333,0)</f>
        <v>#REF!</v>
      </c>
      <c r="AX333" s="189" t="s">
        <v>90</v>
      </c>
      <c r="AY333" s="199">
        <f t="shared" si="16"/>
        <v>0</v>
      </c>
      <c r="AZ333" s="189" t="s">
        <v>88</v>
      </c>
      <c r="BA333" s="198" t="s">
        <v>667</v>
      </c>
    </row>
    <row r="334" spans="1:53" s="188" customFormat="1" ht="12.75">
      <c r="A334" s="200">
        <v>325</v>
      </c>
      <c r="B334" s="201" t="s">
        <v>87</v>
      </c>
      <c r="C334" s="202" t="s">
        <v>435</v>
      </c>
      <c r="D334" s="203" t="s">
        <v>142</v>
      </c>
      <c r="E334" s="204">
        <v>21</v>
      </c>
      <c r="F334" s="75"/>
      <c r="G334" s="205">
        <f t="shared" si="15"/>
        <v>0</v>
      </c>
      <c r="H334" s="135" t="str">
        <f t="shared" si="18"/>
        <v>zadajte jednotkovú cenu</v>
      </c>
      <c r="I334" s="150">
        <f t="shared" si="17"/>
        <v>1</v>
      </c>
      <c r="J334" s="184"/>
      <c r="K334" s="184"/>
      <c r="L334" s="184"/>
      <c r="M334" s="184"/>
      <c r="N334" s="184"/>
      <c r="O334" s="184"/>
      <c r="P334" s="184"/>
      <c r="Q334" s="184"/>
      <c r="R334" s="184"/>
      <c r="S334" s="184"/>
      <c r="AF334" s="198" t="s">
        <v>88</v>
      </c>
      <c r="AH334" s="198" t="s">
        <v>87</v>
      </c>
      <c r="AI334" s="198" t="s">
        <v>72</v>
      </c>
      <c r="AM334" s="189" t="s">
        <v>89</v>
      </c>
      <c r="AS334" s="199" t="e">
        <f>IF(#REF!="základná",G334,0)</f>
        <v>#REF!</v>
      </c>
      <c r="AT334" s="199" t="e">
        <f>IF(#REF!="znížená",G334,0)</f>
        <v>#REF!</v>
      </c>
      <c r="AU334" s="199" t="e">
        <f>IF(#REF!="zákl. prenesená",G334,0)</f>
        <v>#REF!</v>
      </c>
      <c r="AV334" s="199" t="e">
        <f>IF(#REF!="zníž. prenesená",G334,0)</f>
        <v>#REF!</v>
      </c>
      <c r="AW334" s="199" t="e">
        <f>IF(#REF!="nulová",G334,0)</f>
        <v>#REF!</v>
      </c>
      <c r="AX334" s="189" t="s">
        <v>90</v>
      </c>
      <c r="AY334" s="199">
        <f t="shared" si="16"/>
        <v>0</v>
      </c>
      <c r="AZ334" s="189" t="s">
        <v>88</v>
      </c>
      <c r="BA334" s="198" t="s">
        <v>668</v>
      </c>
    </row>
    <row r="335" spans="1:53" s="188" customFormat="1" ht="12.75">
      <c r="A335" s="200">
        <v>326</v>
      </c>
      <c r="B335" s="201" t="s">
        <v>87</v>
      </c>
      <c r="C335" s="202" t="s">
        <v>236</v>
      </c>
      <c r="D335" s="203" t="s">
        <v>237</v>
      </c>
      <c r="E335" s="204">
        <v>1</v>
      </c>
      <c r="F335" s="75"/>
      <c r="G335" s="205">
        <f t="shared" si="15"/>
        <v>0</v>
      </c>
      <c r="H335" s="135" t="str">
        <f t="shared" si="18"/>
        <v>zadajte jednotkovú cenu</v>
      </c>
      <c r="I335" s="150">
        <f t="shared" si="17"/>
        <v>1</v>
      </c>
      <c r="J335" s="184"/>
      <c r="K335" s="184"/>
      <c r="L335" s="184"/>
      <c r="M335" s="184"/>
      <c r="N335" s="184"/>
      <c r="O335" s="184"/>
      <c r="P335" s="184"/>
      <c r="Q335" s="184"/>
      <c r="R335" s="184"/>
      <c r="S335" s="184"/>
      <c r="AF335" s="198" t="s">
        <v>88</v>
      </c>
      <c r="AH335" s="198" t="s">
        <v>87</v>
      </c>
      <c r="AI335" s="198" t="s">
        <v>72</v>
      </c>
      <c r="AM335" s="189" t="s">
        <v>89</v>
      </c>
      <c r="AS335" s="199" t="e">
        <f>IF(#REF!="základná",G335,0)</f>
        <v>#REF!</v>
      </c>
      <c r="AT335" s="199" t="e">
        <f>IF(#REF!="znížená",G335,0)</f>
        <v>#REF!</v>
      </c>
      <c r="AU335" s="199" t="e">
        <f>IF(#REF!="zákl. prenesená",G335,0)</f>
        <v>#REF!</v>
      </c>
      <c r="AV335" s="199" t="e">
        <f>IF(#REF!="zníž. prenesená",G335,0)</f>
        <v>#REF!</v>
      </c>
      <c r="AW335" s="199" t="e">
        <f>IF(#REF!="nulová",G335,0)</f>
        <v>#REF!</v>
      </c>
      <c r="AX335" s="189" t="s">
        <v>90</v>
      </c>
      <c r="AY335" s="199">
        <f t="shared" si="16"/>
        <v>0</v>
      </c>
      <c r="AZ335" s="189" t="s">
        <v>88</v>
      </c>
      <c r="BA335" s="198" t="s">
        <v>669</v>
      </c>
    </row>
    <row r="336" spans="1:53" s="188" customFormat="1" ht="12.75">
      <c r="A336" s="200">
        <v>327</v>
      </c>
      <c r="B336" s="201" t="s">
        <v>87</v>
      </c>
      <c r="C336" s="202" t="s">
        <v>239</v>
      </c>
      <c r="D336" s="203" t="s">
        <v>237</v>
      </c>
      <c r="E336" s="204">
        <v>1</v>
      </c>
      <c r="F336" s="75"/>
      <c r="G336" s="205">
        <f t="shared" si="15"/>
        <v>0</v>
      </c>
      <c r="H336" s="135" t="str">
        <f t="shared" si="18"/>
        <v>zadajte jednotkovú cenu</v>
      </c>
      <c r="I336" s="150">
        <f t="shared" si="17"/>
        <v>1</v>
      </c>
      <c r="J336" s="184"/>
      <c r="K336" s="184"/>
      <c r="L336" s="184"/>
      <c r="M336" s="184"/>
      <c r="N336" s="184"/>
      <c r="O336" s="184"/>
      <c r="P336" s="184"/>
      <c r="Q336" s="184"/>
      <c r="R336" s="184"/>
      <c r="S336" s="184"/>
      <c r="AF336" s="198" t="s">
        <v>88</v>
      </c>
      <c r="AH336" s="198" t="s">
        <v>87</v>
      </c>
      <c r="AI336" s="198" t="s">
        <v>72</v>
      </c>
      <c r="AM336" s="189" t="s">
        <v>89</v>
      </c>
      <c r="AS336" s="199" t="e">
        <f>IF(#REF!="základná",G336,0)</f>
        <v>#REF!</v>
      </c>
      <c r="AT336" s="199" t="e">
        <f>IF(#REF!="znížená",G336,0)</f>
        <v>#REF!</v>
      </c>
      <c r="AU336" s="199" t="e">
        <f>IF(#REF!="zákl. prenesená",G336,0)</f>
        <v>#REF!</v>
      </c>
      <c r="AV336" s="199" t="e">
        <f>IF(#REF!="zníž. prenesená",G336,0)</f>
        <v>#REF!</v>
      </c>
      <c r="AW336" s="199" t="e">
        <f>IF(#REF!="nulová",G336,0)</f>
        <v>#REF!</v>
      </c>
      <c r="AX336" s="189" t="s">
        <v>90</v>
      </c>
      <c r="AY336" s="199">
        <f t="shared" si="16"/>
        <v>0</v>
      </c>
      <c r="AZ336" s="189" t="s">
        <v>88</v>
      </c>
      <c r="BA336" s="198" t="s">
        <v>670</v>
      </c>
    </row>
    <row r="337" spans="1:53" s="188" customFormat="1" ht="12.75">
      <c r="A337" s="200">
        <v>328</v>
      </c>
      <c r="B337" s="201" t="s">
        <v>87</v>
      </c>
      <c r="C337" s="202" t="s">
        <v>241</v>
      </c>
      <c r="D337" s="203" t="s">
        <v>237</v>
      </c>
      <c r="E337" s="204">
        <v>1</v>
      </c>
      <c r="F337" s="75"/>
      <c r="G337" s="205">
        <f t="shared" si="15"/>
        <v>0</v>
      </c>
      <c r="H337" s="135" t="str">
        <f t="shared" si="18"/>
        <v>zadajte jednotkovú cenu</v>
      </c>
      <c r="I337" s="150">
        <f t="shared" si="17"/>
        <v>1</v>
      </c>
      <c r="J337" s="184"/>
      <c r="K337" s="184"/>
      <c r="L337" s="184"/>
      <c r="M337" s="184"/>
      <c r="N337" s="184"/>
      <c r="O337" s="184"/>
      <c r="P337" s="184"/>
      <c r="Q337" s="184"/>
      <c r="R337" s="184"/>
      <c r="S337" s="184"/>
      <c r="AF337" s="198" t="s">
        <v>88</v>
      </c>
      <c r="AH337" s="198" t="s">
        <v>87</v>
      </c>
      <c r="AI337" s="198" t="s">
        <v>72</v>
      </c>
      <c r="AM337" s="189" t="s">
        <v>89</v>
      </c>
      <c r="AS337" s="199" t="e">
        <f>IF(#REF!="základná",G337,0)</f>
        <v>#REF!</v>
      </c>
      <c r="AT337" s="199" t="e">
        <f>IF(#REF!="znížená",G337,0)</f>
        <v>#REF!</v>
      </c>
      <c r="AU337" s="199" t="e">
        <f>IF(#REF!="zákl. prenesená",G337,0)</f>
        <v>#REF!</v>
      </c>
      <c r="AV337" s="199" t="e">
        <f>IF(#REF!="zníž. prenesená",G337,0)</f>
        <v>#REF!</v>
      </c>
      <c r="AW337" s="199" t="e">
        <f>IF(#REF!="nulová",G337,0)</f>
        <v>#REF!</v>
      </c>
      <c r="AX337" s="189" t="s">
        <v>90</v>
      </c>
      <c r="AY337" s="199">
        <f t="shared" si="16"/>
        <v>0</v>
      </c>
      <c r="AZ337" s="189" t="s">
        <v>88</v>
      </c>
      <c r="BA337" s="198" t="s">
        <v>671</v>
      </c>
    </row>
    <row r="338" spans="1:53" s="188" customFormat="1" ht="24">
      <c r="A338" s="200">
        <v>329</v>
      </c>
      <c r="B338" s="201" t="s">
        <v>87</v>
      </c>
      <c r="C338" s="202" t="s">
        <v>243</v>
      </c>
      <c r="D338" s="203" t="s">
        <v>113</v>
      </c>
      <c r="E338" s="204">
        <v>8274.7999999999993</v>
      </c>
      <c r="F338" s="75"/>
      <c r="G338" s="205">
        <f t="shared" si="15"/>
        <v>0</v>
      </c>
      <c r="H338" s="135" t="str">
        <f t="shared" si="18"/>
        <v>zadajte jednotkovú cenu</v>
      </c>
      <c r="I338" s="150">
        <f t="shared" si="17"/>
        <v>1</v>
      </c>
      <c r="J338" s="184"/>
      <c r="K338" s="184"/>
      <c r="L338" s="184"/>
      <c r="M338" s="184"/>
      <c r="N338" s="184"/>
      <c r="O338" s="184"/>
      <c r="P338" s="184"/>
      <c r="Q338" s="184"/>
      <c r="R338" s="184"/>
      <c r="S338" s="184"/>
      <c r="AF338" s="198" t="s">
        <v>88</v>
      </c>
      <c r="AH338" s="198" t="s">
        <v>87</v>
      </c>
      <c r="AI338" s="198" t="s">
        <v>72</v>
      </c>
      <c r="AM338" s="189" t="s">
        <v>89</v>
      </c>
      <c r="AS338" s="199" t="e">
        <f>IF(#REF!="základná",G338,0)</f>
        <v>#REF!</v>
      </c>
      <c r="AT338" s="199" t="e">
        <f>IF(#REF!="znížená",G338,0)</f>
        <v>#REF!</v>
      </c>
      <c r="AU338" s="199" t="e">
        <f>IF(#REF!="zákl. prenesená",G338,0)</f>
        <v>#REF!</v>
      </c>
      <c r="AV338" s="199" t="e">
        <f>IF(#REF!="zníž. prenesená",G338,0)</f>
        <v>#REF!</v>
      </c>
      <c r="AW338" s="199" t="e">
        <f>IF(#REF!="nulová",G338,0)</f>
        <v>#REF!</v>
      </c>
      <c r="AX338" s="189" t="s">
        <v>90</v>
      </c>
      <c r="AY338" s="199">
        <f t="shared" si="16"/>
        <v>0</v>
      </c>
      <c r="AZ338" s="189" t="s">
        <v>88</v>
      </c>
      <c r="BA338" s="198" t="s">
        <v>672</v>
      </c>
    </row>
    <row r="339" spans="1:53" s="188" customFormat="1" ht="12.75">
      <c r="A339" s="200">
        <v>330</v>
      </c>
      <c r="B339" s="201" t="s">
        <v>87</v>
      </c>
      <c r="C339" s="202" t="s">
        <v>673</v>
      </c>
      <c r="D339" s="203" t="s">
        <v>113</v>
      </c>
      <c r="E339" s="204">
        <v>7.9</v>
      </c>
      <c r="F339" s="75"/>
      <c r="G339" s="205">
        <f t="shared" si="15"/>
        <v>0</v>
      </c>
      <c r="H339" s="135" t="str">
        <f t="shared" si="18"/>
        <v>zadajte jednotkovú cenu</v>
      </c>
      <c r="I339" s="150">
        <f t="shared" si="17"/>
        <v>1</v>
      </c>
      <c r="J339" s="184"/>
      <c r="K339" s="184"/>
      <c r="L339" s="184"/>
      <c r="M339" s="184"/>
      <c r="N339" s="184"/>
      <c r="O339" s="184"/>
      <c r="P339" s="184"/>
      <c r="Q339" s="184"/>
      <c r="R339" s="184"/>
      <c r="S339" s="184"/>
      <c r="AF339" s="198" t="s">
        <v>88</v>
      </c>
      <c r="AH339" s="198" t="s">
        <v>87</v>
      </c>
      <c r="AI339" s="198" t="s">
        <v>72</v>
      </c>
      <c r="AM339" s="189" t="s">
        <v>89</v>
      </c>
      <c r="AS339" s="199" t="e">
        <f>IF(#REF!="základná",G339,0)</f>
        <v>#REF!</v>
      </c>
      <c r="AT339" s="199" t="e">
        <f>IF(#REF!="znížená",G339,0)</f>
        <v>#REF!</v>
      </c>
      <c r="AU339" s="199" t="e">
        <f>IF(#REF!="zákl. prenesená",G339,0)</f>
        <v>#REF!</v>
      </c>
      <c r="AV339" s="199" t="e">
        <f>IF(#REF!="zníž. prenesená",G339,0)</f>
        <v>#REF!</v>
      </c>
      <c r="AW339" s="199" t="e">
        <f>IF(#REF!="nulová",G339,0)</f>
        <v>#REF!</v>
      </c>
      <c r="AX339" s="189" t="s">
        <v>90</v>
      </c>
      <c r="AY339" s="199">
        <f t="shared" si="16"/>
        <v>0</v>
      </c>
      <c r="AZ339" s="189" t="s">
        <v>88</v>
      </c>
      <c r="BA339" s="198" t="s">
        <v>674</v>
      </c>
    </row>
    <row r="340" spans="1:53" s="188" customFormat="1" ht="24">
      <c r="A340" s="200">
        <v>331</v>
      </c>
      <c r="B340" s="206" t="s">
        <v>138</v>
      </c>
      <c r="C340" s="207" t="s">
        <v>675</v>
      </c>
      <c r="D340" s="208" t="s">
        <v>113</v>
      </c>
      <c r="E340" s="209">
        <v>7.9</v>
      </c>
      <c r="F340" s="76"/>
      <c r="G340" s="210">
        <f t="shared" si="15"/>
        <v>0</v>
      </c>
      <c r="H340" s="135" t="str">
        <f t="shared" si="18"/>
        <v>zadajte jednotkovú cenu</v>
      </c>
      <c r="I340" s="150">
        <f t="shared" si="17"/>
        <v>1</v>
      </c>
      <c r="J340" s="184"/>
      <c r="K340" s="184"/>
      <c r="L340" s="184"/>
      <c r="M340" s="184"/>
      <c r="N340" s="184"/>
      <c r="O340" s="184"/>
      <c r="P340" s="184"/>
      <c r="Q340" s="184"/>
      <c r="R340" s="184"/>
      <c r="S340" s="184"/>
      <c r="AF340" s="198" t="s">
        <v>92</v>
      </c>
      <c r="AH340" s="198" t="s">
        <v>138</v>
      </c>
      <c r="AI340" s="198" t="s">
        <v>72</v>
      </c>
      <c r="AM340" s="189" t="s">
        <v>89</v>
      </c>
      <c r="AS340" s="199" t="e">
        <f>IF(#REF!="základná",G340,0)</f>
        <v>#REF!</v>
      </c>
      <c r="AT340" s="199" t="e">
        <f>IF(#REF!="znížená",G340,0)</f>
        <v>#REF!</v>
      </c>
      <c r="AU340" s="199" t="e">
        <f>IF(#REF!="zákl. prenesená",G340,0)</f>
        <v>#REF!</v>
      </c>
      <c r="AV340" s="199" t="e">
        <f>IF(#REF!="zníž. prenesená",G340,0)</f>
        <v>#REF!</v>
      </c>
      <c r="AW340" s="199" t="e">
        <f>IF(#REF!="nulová",G340,0)</f>
        <v>#REF!</v>
      </c>
      <c r="AX340" s="189" t="s">
        <v>90</v>
      </c>
      <c r="AY340" s="199">
        <f t="shared" si="16"/>
        <v>0</v>
      </c>
      <c r="AZ340" s="189" t="s">
        <v>88</v>
      </c>
      <c r="BA340" s="198" t="s">
        <v>676</v>
      </c>
    </row>
    <row r="341" spans="1:53" s="188" customFormat="1" ht="12.75">
      <c r="A341" s="200">
        <v>332</v>
      </c>
      <c r="B341" s="201" t="s">
        <v>87</v>
      </c>
      <c r="C341" s="202" t="s">
        <v>257</v>
      </c>
      <c r="D341" s="203" t="s">
        <v>142</v>
      </c>
      <c r="E341" s="204">
        <v>116</v>
      </c>
      <c r="F341" s="75"/>
      <c r="G341" s="205">
        <f t="shared" si="15"/>
        <v>0</v>
      </c>
      <c r="H341" s="135" t="str">
        <f t="shared" si="18"/>
        <v>zadajte jednotkovú cenu</v>
      </c>
      <c r="I341" s="150">
        <f t="shared" si="17"/>
        <v>1</v>
      </c>
      <c r="J341" s="184"/>
      <c r="K341" s="184"/>
      <c r="L341" s="184"/>
      <c r="M341" s="184"/>
      <c r="N341" s="184"/>
      <c r="O341" s="184"/>
      <c r="P341" s="184"/>
      <c r="Q341" s="184"/>
      <c r="R341" s="184"/>
      <c r="S341" s="184"/>
      <c r="AF341" s="198" t="s">
        <v>88</v>
      </c>
      <c r="AH341" s="198" t="s">
        <v>87</v>
      </c>
      <c r="AI341" s="198" t="s">
        <v>72</v>
      </c>
      <c r="AM341" s="189" t="s">
        <v>89</v>
      </c>
      <c r="AS341" s="199" t="e">
        <f>IF(#REF!="základná",G341,0)</f>
        <v>#REF!</v>
      </c>
      <c r="AT341" s="199" t="e">
        <f>IF(#REF!="znížená",G341,0)</f>
        <v>#REF!</v>
      </c>
      <c r="AU341" s="199" t="e">
        <f>IF(#REF!="zákl. prenesená",G341,0)</f>
        <v>#REF!</v>
      </c>
      <c r="AV341" s="199" t="e">
        <f>IF(#REF!="zníž. prenesená",G341,0)</f>
        <v>#REF!</v>
      </c>
      <c r="AW341" s="199" t="e">
        <f>IF(#REF!="nulová",G341,0)</f>
        <v>#REF!</v>
      </c>
      <c r="AX341" s="189" t="s">
        <v>90</v>
      </c>
      <c r="AY341" s="199">
        <f t="shared" si="16"/>
        <v>0</v>
      </c>
      <c r="AZ341" s="189" t="s">
        <v>88</v>
      </c>
      <c r="BA341" s="198" t="s">
        <v>677</v>
      </c>
    </row>
    <row r="342" spans="1:53" s="188" customFormat="1" ht="12.75">
      <c r="A342" s="200">
        <v>333</v>
      </c>
      <c r="B342" s="206" t="s">
        <v>138</v>
      </c>
      <c r="C342" s="207" t="s">
        <v>259</v>
      </c>
      <c r="D342" s="208" t="s">
        <v>142</v>
      </c>
      <c r="E342" s="209">
        <v>116</v>
      </c>
      <c r="F342" s="76"/>
      <c r="G342" s="210">
        <f t="shared" si="15"/>
        <v>0</v>
      </c>
      <c r="H342" s="135" t="str">
        <f t="shared" si="18"/>
        <v>zadajte jednotkovú cenu</v>
      </c>
      <c r="I342" s="150">
        <f t="shared" si="17"/>
        <v>1</v>
      </c>
      <c r="J342" s="184"/>
      <c r="K342" s="184"/>
      <c r="L342" s="184"/>
      <c r="M342" s="184"/>
      <c r="N342" s="184"/>
      <c r="O342" s="184"/>
      <c r="P342" s="184"/>
      <c r="Q342" s="184"/>
      <c r="R342" s="184"/>
      <c r="S342" s="184"/>
      <c r="AF342" s="198" t="s">
        <v>92</v>
      </c>
      <c r="AH342" s="198" t="s">
        <v>138</v>
      </c>
      <c r="AI342" s="198" t="s">
        <v>72</v>
      </c>
      <c r="AM342" s="189" t="s">
        <v>89</v>
      </c>
      <c r="AS342" s="199" t="e">
        <f>IF(#REF!="základná",G342,0)</f>
        <v>#REF!</v>
      </c>
      <c r="AT342" s="199" t="e">
        <f>IF(#REF!="znížená",G342,0)</f>
        <v>#REF!</v>
      </c>
      <c r="AU342" s="199" t="e">
        <f>IF(#REF!="zákl. prenesená",G342,0)</f>
        <v>#REF!</v>
      </c>
      <c r="AV342" s="199" t="e">
        <f>IF(#REF!="zníž. prenesená",G342,0)</f>
        <v>#REF!</v>
      </c>
      <c r="AW342" s="199" t="e">
        <f>IF(#REF!="nulová",G342,0)</f>
        <v>#REF!</v>
      </c>
      <c r="AX342" s="189" t="s">
        <v>90</v>
      </c>
      <c r="AY342" s="199">
        <f t="shared" si="16"/>
        <v>0</v>
      </c>
      <c r="AZ342" s="189" t="s">
        <v>88</v>
      </c>
      <c r="BA342" s="198" t="s">
        <v>678</v>
      </c>
    </row>
    <row r="343" spans="1:53" s="188" customFormat="1" ht="12.75">
      <c r="A343" s="200">
        <v>334</v>
      </c>
      <c r="B343" s="201" t="s">
        <v>87</v>
      </c>
      <c r="C343" s="202" t="s">
        <v>245</v>
      </c>
      <c r="D343" s="203" t="s">
        <v>113</v>
      </c>
      <c r="E343" s="204">
        <v>4854.6099999999997</v>
      </c>
      <c r="F343" s="75"/>
      <c r="G343" s="205">
        <f t="shared" si="15"/>
        <v>0</v>
      </c>
      <c r="H343" s="135" t="str">
        <f t="shared" si="18"/>
        <v>zadajte jednotkovú cenu</v>
      </c>
      <c r="I343" s="150">
        <f t="shared" si="17"/>
        <v>1</v>
      </c>
      <c r="J343" s="184"/>
      <c r="K343" s="184"/>
      <c r="L343" s="184"/>
      <c r="M343" s="184"/>
      <c r="N343" s="184"/>
      <c r="O343" s="184"/>
      <c r="P343" s="184"/>
      <c r="Q343" s="184"/>
      <c r="R343" s="184"/>
      <c r="S343" s="184"/>
      <c r="AF343" s="198" t="s">
        <v>88</v>
      </c>
      <c r="AH343" s="198" t="s">
        <v>87</v>
      </c>
      <c r="AI343" s="198" t="s">
        <v>72</v>
      </c>
      <c r="AM343" s="189" t="s">
        <v>89</v>
      </c>
      <c r="AS343" s="199" t="e">
        <f>IF(#REF!="základná",G343,0)</f>
        <v>#REF!</v>
      </c>
      <c r="AT343" s="199" t="e">
        <f>IF(#REF!="znížená",G343,0)</f>
        <v>#REF!</v>
      </c>
      <c r="AU343" s="199" t="e">
        <f>IF(#REF!="zákl. prenesená",G343,0)</f>
        <v>#REF!</v>
      </c>
      <c r="AV343" s="199" t="e">
        <f>IF(#REF!="zníž. prenesená",G343,0)</f>
        <v>#REF!</v>
      </c>
      <c r="AW343" s="199" t="e">
        <f>IF(#REF!="nulová",G343,0)</f>
        <v>#REF!</v>
      </c>
      <c r="AX343" s="189" t="s">
        <v>90</v>
      </c>
      <c r="AY343" s="199">
        <f t="shared" si="16"/>
        <v>0</v>
      </c>
      <c r="AZ343" s="189" t="s">
        <v>88</v>
      </c>
      <c r="BA343" s="198" t="s">
        <v>679</v>
      </c>
    </row>
    <row r="344" spans="1:53" s="188" customFormat="1" ht="12.75">
      <c r="A344" s="200">
        <v>335</v>
      </c>
      <c r="B344" s="206" t="s">
        <v>138</v>
      </c>
      <c r="C344" s="207" t="s">
        <v>247</v>
      </c>
      <c r="D344" s="208" t="s">
        <v>113</v>
      </c>
      <c r="E344" s="209">
        <v>4854.6099999999997</v>
      </c>
      <c r="F344" s="76"/>
      <c r="G344" s="210">
        <f t="shared" si="15"/>
        <v>0</v>
      </c>
      <c r="H344" s="135" t="str">
        <f t="shared" si="18"/>
        <v>zadajte jednotkovú cenu</v>
      </c>
      <c r="I344" s="150">
        <f t="shared" si="17"/>
        <v>1</v>
      </c>
      <c r="J344" s="184"/>
      <c r="K344" s="184"/>
      <c r="L344" s="184"/>
      <c r="M344" s="184"/>
      <c r="N344" s="184"/>
      <c r="O344" s="184"/>
      <c r="P344" s="184"/>
      <c r="Q344" s="184"/>
      <c r="R344" s="184"/>
      <c r="S344" s="184"/>
      <c r="AF344" s="198" t="s">
        <v>92</v>
      </c>
      <c r="AH344" s="198" t="s">
        <v>138</v>
      </c>
      <c r="AI344" s="198" t="s">
        <v>72</v>
      </c>
      <c r="AM344" s="189" t="s">
        <v>89</v>
      </c>
      <c r="AS344" s="199" t="e">
        <f>IF(#REF!="základná",G344,0)</f>
        <v>#REF!</v>
      </c>
      <c r="AT344" s="199" t="e">
        <f>IF(#REF!="znížená",G344,0)</f>
        <v>#REF!</v>
      </c>
      <c r="AU344" s="199" t="e">
        <f>IF(#REF!="zákl. prenesená",G344,0)</f>
        <v>#REF!</v>
      </c>
      <c r="AV344" s="199" t="e">
        <f>IF(#REF!="zníž. prenesená",G344,0)</f>
        <v>#REF!</v>
      </c>
      <c r="AW344" s="199" t="e">
        <f>IF(#REF!="nulová",G344,0)</f>
        <v>#REF!</v>
      </c>
      <c r="AX344" s="189" t="s">
        <v>90</v>
      </c>
      <c r="AY344" s="199">
        <f t="shared" si="16"/>
        <v>0</v>
      </c>
      <c r="AZ344" s="189" t="s">
        <v>88</v>
      </c>
      <c r="BA344" s="198" t="s">
        <v>680</v>
      </c>
    </row>
    <row r="345" spans="1:53" s="188" customFormat="1" ht="24">
      <c r="A345" s="200">
        <v>336</v>
      </c>
      <c r="B345" s="201" t="s">
        <v>87</v>
      </c>
      <c r="C345" s="202" t="s">
        <v>681</v>
      </c>
      <c r="D345" s="203" t="s">
        <v>132</v>
      </c>
      <c r="E345" s="204">
        <v>143.21</v>
      </c>
      <c r="F345" s="75"/>
      <c r="G345" s="205">
        <f t="shared" si="15"/>
        <v>0</v>
      </c>
      <c r="H345" s="135" t="str">
        <f t="shared" si="18"/>
        <v>zadajte jednotkovú cenu</v>
      </c>
      <c r="I345" s="150">
        <f t="shared" si="17"/>
        <v>1</v>
      </c>
      <c r="J345" s="184"/>
      <c r="K345" s="184"/>
      <c r="L345" s="184"/>
      <c r="M345" s="184"/>
      <c r="N345" s="184"/>
      <c r="O345" s="184"/>
      <c r="P345" s="184"/>
      <c r="Q345" s="184"/>
      <c r="R345" s="184"/>
      <c r="S345" s="184"/>
      <c r="AF345" s="198" t="s">
        <v>88</v>
      </c>
      <c r="AH345" s="198" t="s">
        <v>87</v>
      </c>
      <c r="AI345" s="198" t="s">
        <v>72</v>
      </c>
      <c r="AM345" s="189" t="s">
        <v>89</v>
      </c>
      <c r="AS345" s="199" t="e">
        <f>IF(#REF!="základná",G345,0)</f>
        <v>#REF!</v>
      </c>
      <c r="AT345" s="199" t="e">
        <f>IF(#REF!="znížená",G345,0)</f>
        <v>#REF!</v>
      </c>
      <c r="AU345" s="199" t="e">
        <f>IF(#REF!="zákl. prenesená",G345,0)</f>
        <v>#REF!</v>
      </c>
      <c r="AV345" s="199" t="e">
        <f>IF(#REF!="zníž. prenesená",G345,0)</f>
        <v>#REF!</v>
      </c>
      <c r="AW345" s="199" t="e">
        <f>IF(#REF!="nulová",G345,0)</f>
        <v>#REF!</v>
      </c>
      <c r="AX345" s="189" t="s">
        <v>90</v>
      </c>
      <c r="AY345" s="199">
        <f t="shared" si="16"/>
        <v>0</v>
      </c>
      <c r="AZ345" s="189" t="s">
        <v>88</v>
      </c>
      <c r="BA345" s="198" t="s">
        <v>682</v>
      </c>
    </row>
    <row r="346" spans="1:53" s="188" customFormat="1" ht="48">
      <c r="A346" s="200">
        <v>337</v>
      </c>
      <c r="B346" s="201" t="s">
        <v>87</v>
      </c>
      <c r="C346" s="202" t="s">
        <v>683</v>
      </c>
      <c r="D346" s="203" t="s">
        <v>113</v>
      </c>
      <c r="E346" s="204">
        <v>129</v>
      </c>
      <c r="F346" s="75"/>
      <c r="G346" s="205">
        <f t="shared" si="15"/>
        <v>0</v>
      </c>
      <c r="H346" s="135" t="str">
        <f t="shared" si="18"/>
        <v>zadajte jednotkovú cenu</v>
      </c>
      <c r="I346" s="150">
        <f t="shared" si="17"/>
        <v>1</v>
      </c>
      <c r="J346" s="184"/>
      <c r="K346" s="184"/>
      <c r="L346" s="184"/>
      <c r="M346" s="184"/>
      <c r="N346" s="184"/>
      <c r="O346" s="184"/>
      <c r="P346" s="184"/>
      <c r="Q346" s="184"/>
      <c r="R346" s="184"/>
      <c r="S346" s="184"/>
      <c r="AF346" s="198" t="s">
        <v>88</v>
      </c>
      <c r="AH346" s="198" t="s">
        <v>87</v>
      </c>
      <c r="AI346" s="198" t="s">
        <v>72</v>
      </c>
      <c r="AM346" s="189" t="s">
        <v>89</v>
      </c>
      <c r="AS346" s="199" t="e">
        <f>IF(#REF!="základná",G346,0)</f>
        <v>#REF!</v>
      </c>
      <c r="AT346" s="199" t="e">
        <f>IF(#REF!="znížená",G346,0)</f>
        <v>#REF!</v>
      </c>
      <c r="AU346" s="199" t="e">
        <f>IF(#REF!="zákl. prenesená",G346,0)</f>
        <v>#REF!</v>
      </c>
      <c r="AV346" s="199" t="e">
        <f>IF(#REF!="zníž. prenesená",G346,0)</f>
        <v>#REF!</v>
      </c>
      <c r="AW346" s="199" t="e">
        <f>IF(#REF!="nulová",G346,0)</f>
        <v>#REF!</v>
      </c>
      <c r="AX346" s="189" t="s">
        <v>90</v>
      </c>
      <c r="AY346" s="199">
        <f t="shared" si="16"/>
        <v>0</v>
      </c>
      <c r="AZ346" s="189" t="s">
        <v>88</v>
      </c>
      <c r="BA346" s="198" t="s">
        <v>684</v>
      </c>
    </row>
    <row r="347" spans="1:53" s="188" customFormat="1" ht="12.75">
      <c r="A347" s="200">
        <v>338</v>
      </c>
      <c r="B347" s="201" t="s">
        <v>87</v>
      </c>
      <c r="C347" s="202" t="s">
        <v>685</v>
      </c>
      <c r="D347" s="203" t="s">
        <v>142</v>
      </c>
      <c r="E347" s="204">
        <v>6</v>
      </c>
      <c r="F347" s="75"/>
      <c r="G347" s="205">
        <f t="shared" si="15"/>
        <v>0</v>
      </c>
      <c r="H347" s="135" t="str">
        <f t="shared" si="18"/>
        <v>zadajte jednotkovú cenu</v>
      </c>
      <c r="I347" s="150">
        <f t="shared" si="17"/>
        <v>1</v>
      </c>
      <c r="J347" s="184"/>
      <c r="K347" s="184"/>
      <c r="L347" s="184"/>
      <c r="M347" s="184"/>
      <c r="N347" s="184"/>
      <c r="O347" s="184"/>
      <c r="P347" s="184"/>
      <c r="Q347" s="184"/>
      <c r="R347" s="184"/>
      <c r="S347" s="184"/>
      <c r="AF347" s="198" t="s">
        <v>88</v>
      </c>
      <c r="AH347" s="198" t="s">
        <v>87</v>
      </c>
      <c r="AI347" s="198" t="s">
        <v>72</v>
      </c>
      <c r="AM347" s="189" t="s">
        <v>89</v>
      </c>
      <c r="AS347" s="199" t="e">
        <f>IF(#REF!="základná",G347,0)</f>
        <v>#REF!</v>
      </c>
      <c r="AT347" s="199" t="e">
        <f>IF(#REF!="znížená",G347,0)</f>
        <v>#REF!</v>
      </c>
      <c r="AU347" s="199" t="e">
        <f>IF(#REF!="zákl. prenesená",G347,0)</f>
        <v>#REF!</v>
      </c>
      <c r="AV347" s="199" t="e">
        <f>IF(#REF!="zníž. prenesená",G347,0)</f>
        <v>#REF!</v>
      </c>
      <c r="AW347" s="199" t="e">
        <f>IF(#REF!="nulová",G347,0)</f>
        <v>#REF!</v>
      </c>
      <c r="AX347" s="189" t="s">
        <v>90</v>
      </c>
      <c r="AY347" s="199">
        <f t="shared" si="16"/>
        <v>0</v>
      </c>
      <c r="AZ347" s="189" t="s">
        <v>88</v>
      </c>
      <c r="BA347" s="198" t="s">
        <v>686</v>
      </c>
    </row>
    <row r="348" spans="1:53" s="188" customFormat="1" ht="12.75">
      <c r="A348" s="200">
        <v>339</v>
      </c>
      <c r="B348" s="201" t="s">
        <v>87</v>
      </c>
      <c r="C348" s="202" t="s">
        <v>687</v>
      </c>
      <c r="D348" s="203" t="s">
        <v>142</v>
      </c>
      <c r="E348" s="204">
        <v>6</v>
      </c>
      <c r="F348" s="75"/>
      <c r="G348" s="205">
        <f t="shared" si="15"/>
        <v>0</v>
      </c>
      <c r="H348" s="135" t="str">
        <f t="shared" si="18"/>
        <v>zadajte jednotkovú cenu</v>
      </c>
      <c r="I348" s="150">
        <f t="shared" si="17"/>
        <v>1</v>
      </c>
      <c r="J348" s="184"/>
      <c r="K348" s="184"/>
      <c r="L348" s="184"/>
      <c r="M348" s="184"/>
      <c r="N348" s="184"/>
      <c r="O348" s="184"/>
      <c r="P348" s="184"/>
      <c r="Q348" s="184"/>
      <c r="R348" s="184"/>
      <c r="S348" s="184"/>
      <c r="AF348" s="198" t="s">
        <v>88</v>
      </c>
      <c r="AH348" s="198" t="s">
        <v>87</v>
      </c>
      <c r="AI348" s="198" t="s">
        <v>72</v>
      </c>
      <c r="AM348" s="189" t="s">
        <v>89</v>
      </c>
      <c r="AS348" s="199" t="e">
        <f>IF(#REF!="základná",G348,0)</f>
        <v>#REF!</v>
      </c>
      <c r="AT348" s="199" t="e">
        <f>IF(#REF!="znížená",G348,0)</f>
        <v>#REF!</v>
      </c>
      <c r="AU348" s="199" t="e">
        <f>IF(#REF!="zákl. prenesená",G348,0)</f>
        <v>#REF!</v>
      </c>
      <c r="AV348" s="199" t="e">
        <f>IF(#REF!="zníž. prenesená",G348,0)</f>
        <v>#REF!</v>
      </c>
      <c r="AW348" s="199" t="e">
        <f>IF(#REF!="nulová",G348,0)</f>
        <v>#REF!</v>
      </c>
      <c r="AX348" s="189" t="s">
        <v>90</v>
      </c>
      <c r="AY348" s="199">
        <f t="shared" si="16"/>
        <v>0</v>
      </c>
      <c r="AZ348" s="189" t="s">
        <v>88</v>
      </c>
      <c r="BA348" s="198" t="s">
        <v>688</v>
      </c>
    </row>
    <row r="349" spans="1:53" s="188" customFormat="1" ht="12.75">
      <c r="A349" s="200">
        <v>340</v>
      </c>
      <c r="B349" s="201" t="s">
        <v>87</v>
      </c>
      <c r="C349" s="202" t="s">
        <v>689</v>
      </c>
      <c r="D349" s="203" t="s">
        <v>142</v>
      </c>
      <c r="E349" s="204">
        <v>9</v>
      </c>
      <c r="F349" s="75"/>
      <c r="G349" s="205">
        <f t="shared" ref="G349:G412" si="19">ROUND(F349*E349, 2)</f>
        <v>0</v>
      </c>
      <c r="H349" s="135" t="str">
        <f t="shared" si="18"/>
        <v>zadajte jednotkovú cenu</v>
      </c>
      <c r="I349" s="150">
        <f t="shared" si="17"/>
        <v>1</v>
      </c>
      <c r="J349" s="184"/>
      <c r="K349" s="184"/>
      <c r="L349" s="184"/>
      <c r="M349" s="184"/>
      <c r="N349" s="184"/>
      <c r="O349" s="184"/>
      <c r="P349" s="184"/>
      <c r="Q349" s="184"/>
      <c r="R349" s="184"/>
      <c r="S349" s="184"/>
      <c r="AF349" s="198" t="s">
        <v>88</v>
      </c>
      <c r="AH349" s="198" t="s">
        <v>87</v>
      </c>
      <c r="AI349" s="198" t="s">
        <v>72</v>
      </c>
      <c r="AM349" s="189" t="s">
        <v>89</v>
      </c>
      <c r="AS349" s="199" t="e">
        <f>IF(#REF!="základná",G349,0)</f>
        <v>#REF!</v>
      </c>
      <c r="AT349" s="199" t="e">
        <f>IF(#REF!="znížená",G349,0)</f>
        <v>#REF!</v>
      </c>
      <c r="AU349" s="199" t="e">
        <f>IF(#REF!="zákl. prenesená",G349,0)</f>
        <v>#REF!</v>
      </c>
      <c r="AV349" s="199" t="e">
        <f>IF(#REF!="zníž. prenesená",G349,0)</f>
        <v>#REF!</v>
      </c>
      <c r="AW349" s="199" t="e">
        <f>IF(#REF!="nulová",G349,0)</f>
        <v>#REF!</v>
      </c>
      <c r="AX349" s="189" t="s">
        <v>90</v>
      </c>
      <c r="AY349" s="199">
        <f t="shared" si="16"/>
        <v>0</v>
      </c>
      <c r="AZ349" s="189" t="s">
        <v>88</v>
      </c>
      <c r="BA349" s="198" t="s">
        <v>690</v>
      </c>
    </row>
    <row r="350" spans="1:53" s="188" customFormat="1" ht="24">
      <c r="A350" s="200">
        <v>341</v>
      </c>
      <c r="B350" s="201" t="s">
        <v>87</v>
      </c>
      <c r="C350" s="202" t="s">
        <v>691</v>
      </c>
      <c r="D350" s="203" t="s">
        <v>142</v>
      </c>
      <c r="E350" s="204">
        <v>2</v>
      </c>
      <c r="F350" s="75"/>
      <c r="G350" s="205">
        <f t="shared" si="19"/>
        <v>0</v>
      </c>
      <c r="H350" s="135" t="str">
        <f t="shared" si="18"/>
        <v>zadajte jednotkovú cenu</v>
      </c>
      <c r="I350" s="150">
        <f t="shared" si="17"/>
        <v>1</v>
      </c>
      <c r="J350" s="184"/>
      <c r="K350" s="184"/>
      <c r="L350" s="184"/>
      <c r="M350" s="184"/>
      <c r="N350" s="184"/>
      <c r="O350" s="184"/>
      <c r="P350" s="184"/>
      <c r="Q350" s="184"/>
      <c r="R350" s="184"/>
      <c r="S350" s="184"/>
      <c r="AF350" s="198" t="s">
        <v>88</v>
      </c>
      <c r="AH350" s="198" t="s">
        <v>87</v>
      </c>
      <c r="AI350" s="198" t="s">
        <v>72</v>
      </c>
      <c r="AM350" s="189" t="s">
        <v>89</v>
      </c>
      <c r="AS350" s="199" t="e">
        <f>IF(#REF!="základná",G350,0)</f>
        <v>#REF!</v>
      </c>
      <c r="AT350" s="199" t="e">
        <f>IF(#REF!="znížená",G350,0)</f>
        <v>#REF!</v>
      </c>
      <c r="AU350" s="199" t="e">
        <f>IF(#REF!="zákl. prenesená",G350,0)</f>
        <v>#REF!</v>
      </c>
      <c r="AV350" s="199" t="e">
        <f>IF(#REF!="zníž. prenesená",G350,0)</f>
        <v>#REF!</v>
      </c>
      <c r="AW350" s="199" t="e">
        <f>IF(#REF!="nulová",G350,0)</f>
        <v>#REF!</v>
      </c>
      <c r="AX350" s="189" t="s">
        <v>90</v>
      </c>
      <c r="AY350" s="199">
        <f t="shared" si="16"/>
        <v>0</v>
      </c>
      <c r="AZ350" s="189" t="s">
        <v>88</v>
      </c>
      <c r="BA350" s="198" t="s">
        <v>692</v>
      </c>
    </row>
    <row r="351" spans="1:53" s="188" customFormat="1" ht="12.75">
      <c r="A351" s="200">
        <v>342</v>
      </c>
      <c r="B351" s="201" t="s">
        <v>87</v>
      </c>
      <c r="C351" s="202" t="s">
        <v>693</v>
      </c>
      <c r="D351" s="203" t="s">
        <v>142</v>
      </c>
      <c r="E351" s="204">
        <v>2</v>
      </c>
      <c r="F351" s="75"/>
      <c r="G351" s="205">
        <f t="shared" si="19"/>
        <v>0</v>
      </c>
      <c r="H351" s="135" t="str">
        <f t="shared" si="18"/>
        <v>zadajte jednotkovú cenu</v>
      </c>
      <c r="I351" s="150">
        <f t="shared" si="17"/>
        <v>1</v>
      </c>
      <c r="J351" s="184"/>
      <c r="K351" s="184"/>
      <c r="L351" s="184"/>
      <c r="M351" s="184"/>
      <c r="N351" s="184"/>
      <c r="O351" s="184"/>
      <c r="P351" s="184"/>
      <c r="Q351" s="184"/>
      <c r="R351" s="184"/>
      <c r="S351" s="184"/>
      <c r="AF351" s="198" t="s">
        <v>88</v>
      </c>
      <c r="AH351" s="198" t="s">
        <v>87</v>
      </c>
      <c r="AI351" s="198" t="s">
        <v>72</v>
      </c>
      <c r="AM351" s="189" t="s">
        <v>89</v>
      </c>
      <c r="AS351" s="199" t="e">
        <f>IF(#REF!="základná",G351,0)</f>
        <v>#REF!</v>
      </c>
      <c r="AT351" s="199" t="e">
        <f>IF(#REF!="znížená",G351,0)</f>
        <v>#REF!</v>
      </c>
      <c r="AU351" s="199" t="e">
        <f>IF(#REF!="zákl. prenesená",G351,0)</f>
        <v>#REF!</v>
      </c>
      <c r="AV351" s="199" t="e">
        <f>IF(#REF!="zníž. prenesená",G351,0)</f>
        <v>#REF!</v>
      </c>
      <c r="AW351" s="199" t="e">
        <f>IF(#REF!="nulová",G351,0)</f>
        <v>#REF!</v>
      </c>
      <c r="AX351" s="189" t="s">
        <v>90</v>
      </c>
      <c r="AY351" s="199">
        <f t="shared" si="16"/>
        <v>0</v>
      </c>
      <c r="AZ351" s="189" t="s">
        <v>88</v>
      </c>
      <c r="BA351" s="198" t="s">
        <v>694</v>
      </c>
    </row>
    <row r="352" spans="1:53" s="188" customFormat="1" ht="24">
      <c r="A352" s="200">
        <v>343</v>
      </c>
      <c r="B352" s="201" t="s">
        <v>87</v>
      </c>
      <c r="C352" s="202" t="s">
        <v>695</v>
      </c>
      <c r="D352" s="203" t="s">
        <v>142</v>
      </c>
      <c r="E352" s="204">
        <v>1</v>
      </c>
      <c r="F352" s="75"/>
      <c r="G352" s="205">
        <f t="shared" si="19"/>
        <v>0</v>
      </c>
      <c r="H352" s="135" t="str">
        <f t="shared" si="18"/>
        <v>zadajte jednotkovú cenu</v>
      </c>
      <c r="I352" s="150">
        <f t="shared" si="17"/>
        <v>1</v>
      </c>
      <c r="J352" s="184"/>
      <c r="K352" s="184"/>
      <c r="L352" s="184"/>
      <c r="M352" s="184"/>
      <c r="N352" s="184"/>
      <c r="O352" s="184"/>
      <c r="P352" s="184"/>
      <c r="Q352" s="184"/>
      <c r="R352" s="184"/>
      <c r="S352" s="184"/>
      <c r="AF352" s="198" t="s">
        <v>88</v>
      </c>
      <c r="AH352" s="198" t="s">
        <v>87</v>
      </c>
      <c r="AI352" s="198" t="s">
        <v>72</v>
      </c>
      <c r="AM352" s="189" t="s">
        <v>89</v>
      </c>
      <c r="AS352" s="199" t="e">
        <f>IF(#REF!="základná",G352,0)</f>
        <v>#REF!</v>
      </c>
      <c r="AT352" s="199" t="e">
        <f>IF(#REF!="znížená",G352,0)</f>
        <v>#REF!</v>
      </c>
      <c r="AU352" s="199" t="e">
        <f>IF(#REF!="zákl. prenesená",G352,0)</f>
        <v>#REF!</v>
      </c>
      <c r="AV352" s="199" t="e">
        <f>IF(#REF!="zníž. prenesená",G352,0)</f>
        <v>#REF!</v>
      </c>
      <c r="AW352" s="199" t="e">
        <f>IF(#REF!="nulová",G352,0)</f>
        <v>#REF!</v>
      </c>
      <c r="AX352" s="189" t="s">
        <v>90</v>
      </c>
      <c r="AY352" s="199">
        <f t="shared" si="16"/>
        <v>0</v>
      </c>
      <c r="AZ352" s="189" t="s">
        <v>88</v>
      </c>
      <c r="BA352" s="198" t="s">
        <v>696</v>
      </c>
    </row>
    <row r="353" spans="1:53" s="188" customFormat="1" ht="12.75">
      <c r="A353" s="200">
        <v>344</v>
      </c>
      <c r="B353" s="201" t="s">
        <v>87</v>
      </c>
      <c r="C353" s="202" t="s">
        <v>697</v>
      </c>
      <c r="D353" s="203" t="s">
        <v>142</v>
      </c>
      <c r="E353" s="204">
        <v>1</v>
      </c>
      <c r="F353" s="75"/>
      <c r="G353" s="205">
        <f t="shared" si="19"/>
        <v>0</v>
      </c>
      <c r="H353" s="135" t="str">
        <f t="shared" si="18"/>
        <v>zadajte jednotkovú cenu</v>
      </c>
      <c r="I353" s="150">
        <f t="shared" si="17"/>
        <v>1</v>
      </c>
      <c r="J353" s="184"/>
      <c r="K353" s="184"/>
      <c r="L353" s="184"/>
      <c r="M353" s="184"/>
      <c r="N353" s="184"/>
      <c r="O353" s="184"/>
      <c r="P353" s="184"/>
      <c r="Q353" s="184"/>
      <c r="R353" s="184"/>
      <c r="S353" s="184"/>
      <c r="AF353" s="198" t="s">
        <v>88</v>
      </c>
      <c r="AH353" s="198" t="s">
        <v>87</v>
      </c>
      <c r="AI353" s="198" t="s">
        <v>72</v>
      </c>
      <c r="AM353" s="189" t="s">
        <v>89</v>
      </c>
      <c r="AS353" s="199" t="e">
        <f>IF(#REF!="základná",G353,0)</f>
        <v>#REF!</v>
      </c>
      <c r="AT353" s="199" t="e">
        <f>IF(#REF!="znížená",G353,0)</f>
        <v>#REF!</v>
      </c>
      <c r="AU353" s="199" t="e">
        <f>IF(#REF!="zákl. prenesená",G353,0)</f>
        <v>#REF!</v>
      </c>
      <c r="AV353" s="199" t="e">
        <f>IF(#REF!="zníž. prenesená",G353,0)</f>
        <v>#REF!</v>
      </c>
      <c r="AW353" s="199" t="e">
        <f>IF(#REF!="nulová",G353,0)</f>
        <v>#REF!</v>
      </c>
      <c r="AX353" s="189" t="s">
        <v>90</v>
      </c>
      <c r="AY353" s="199">
        <f t="shared" si="16"/>
        <v>0</v>
      </c>
      <c r="AZ353" s="189" t="s">
        <v>88</v>
      </c>
      <c r="BA353" s="198" t="s">
        <v>698</v>
      </c>
    </row>
    <row r="354" spans="1:53" s="188" customFormat="1" ht="12.75">
      <c r="A354" s="200">
        <v>345</v>
      </c>
      <c r="B354" s="201" t="s">
        <v>87</v>
      </c>
      <c r="C354" s="202" t="s">
        <v>699</v>
      </c>
      <c r="D354" s="203" t="s">
        <v>142</v>
      </c>
      <c r="E354" s="204">
        <v>1</v>
      </c>
      <c r="F354" s="75"/>
      <c r="G354" s="205">
        <f t="shared" si="19"/>
        <v>0</v>
      </c>
      <c r="H354" s="135" t="str">
        <f t="shared" si="18"/>
        <v>zadajte jednotkovú cenu</v>
      </c>
      <c r="I354" s="150">
        <f t="shared" si="17"/>
        <v>1</v>
      </c>
      <c r="J354" s="184"/>
      <c r="K354" s="184"/>
      <c r="L354" s="184"/>
      <c r="M354" s="184"/>
      <c r="N354" s="184"/>
      <c r="O354" s="184"/>
      <c r="P354" s="184"/>
      <c r="Q354" s="184"/>
      <c r="R354" s="184"/>
      <c r="S354" s="184"/>
      <c r="AF354" s="198" t="s">
        <v>88</v>
      </c>
      <c r="AH354" s="198" t="s">
        <v>87</v>
      </c>
      <c r="AI354" s="198" t="s">
        <v>72</v>
      </c>
      <c r="AM354" s="189" t="s">
        <v>89</v>
      </c>
      <c r="AS354" s="199" t="e">
        <f>IF(#REF!="základná",G354,0)</f>
        <v>#REF!</v>
      </c>
      <c r="AT354" s="199" t="e">
        <f>IF(#REF!="znížená",G354,0)</f>
        <v>#REF!</v>
      </c>
      <c r="AU354" s="199" t="e">
        <f>IF(#REF!="zákl. prenesená",G354,0)</f>
        <v>#REF!</v>
      </c>
      <c r="AV354" s="199" t="e">
        <f>IF(#REF!="zníž. prenesená",G354,0)</f>
        <v>#REF!</v>
      </c>
      <c r="AW354" s="199" t="e">
        <f>IF(#REF!="nulová",G354,0)</f>
        <v>#REF!</v>
      </c>
      <c r="AX354" s="189" t="s">
        <v>90</v>
      </c>
      <c r="AY354" s="199">
        <f t="shared" si="16"/>
        <v>0</v>
      </c>
      <c r="AZ354" s="189" t="s">
        <v>88</v>
      </c>
      <c r="BA354" s="198" t="s">
        <v>700</v>
      </c>
    </row>
    <row r="355" spans="1:53" s="188" customFormat="1" ht="12.75">
      <c r="A355" s="200">
        <v>346</v>
      </c>
      <c r="B355" s="201" t="s">
        <v>87</v>
      </c>
      <c r="C355" s="202" t="s">
        <v>701</v>
      </c>
      <c r="D355" s="203" t="s">
        <v>142</v>
      </c>
      <c r="E355" s="204">
        <v>1</v>
      </c>
      <c r="F355" s="75"/>
      <c r="G355" s="205">
        <f t="shared" si="19"/>
        <v>0</v>
      </c>
      <c r="H355" s="135" t="str">
        <f t="shared" si="18"/>
        <v>zadajte jednotkovú cenu</v>
      </c>
      <c r="I355" s="150">
        <f t="shared" si="17"/>
        <v>1</v>
      </c>
      <c r="J355" s="184"/>
      <c r="K355" s="184"/>
      <c r="L355" s="184"/>
      <c r="M355" s="184"/>
      <c r="N355" s="184"/>
      <c r="O355" s="184"/>
      <c r="P355" s="184"/>
      <c r="Q355" s="184"/>
      <c r="R355" s="184"/>
      <c r="S355" s="184"/>
      <c r="AF355" s="198" t="s">
        <v>88</v>
      </c>
      <c r="AH355" s="198" t="s">
        <v>87</v>
      </c>
      <c r="AI355" s="198" t="s">
        <v>72</v>
      </c>
      <c r="AM355" s="189" t="s">
        <v>89</v>
      </c>
      <c r="AS355" s="199" t="e">
        <f>IF(#REF!="základná",G355,0)</f>
        <v>#REF!</v>
      </c>
      <c r="AT355" s="199" t="e">
        <f>IF(#REF!="znížená",G355,0)</f>
        <v>#REF!</v>
      </c>
      <c r="AU355" s="199" t="e">
        <f>IF(#REF!="zákl. prenesená",G355,0)</f>
        <v>#REF!</v>
      </c>
      <c r="AV355" s="199" t="e">
        <f>IF(#REF!="zníž. prenesená",G355,0)</f>
        <v>#REF!</v>
      </c>
      <c r="AW355" s="199" t="e">
        <f>IF(#REF!="nulová",G355,0)</f>
        <v>#REF!</v>
      </c>
      <c r="AX355" s="189" t="s">
        <v>90</v>
      </c>
      <c r="AY355" s="199">
        <f t="shared" si="16"/>
        <v>0</v>
      </c>
      <c r="AZ355" s="189" t="s">
        <v>88</v>
      </c>
      <c r="BA355" s="198" t="s">
        <v>702</v>
      </c>
    </row>
    <row r="356" spans="1:53" s="188" customFormat="1" ht="12.75">
      <c r="A356" s="200">
        <v>347</v>
      </c>
      <c r="B356" s="201" t="s">
        <v>87</v>
      </c>
      <c r="C356" s="202" t="s">
        <v>703</v>
      </c>
      <c r="D356" s="203" t="s">
        <v>142</v>
      </c>
      <c r="E356" s="204">
        <v>2</v>
      </c>
      <c r="F356" s="75"/>
      <c r="G356" s="205">
        <f t="shared" si="19"/>
        <v>0</v>
      </c>
      <c r="H356" s="135" t="str">
        <f t="shared" si="18"/>
        <v>zadajte jednotkovú cenu</v>
      </c>
      <c r="I356" s="150">
        <f t="shared" si="17"/>
        <v>1</v>
      </c>
      <c r="J356" s="184"/>
      <c r="K356" s="184"/>
      <c r="L356" s="184"/>
      <c r="M356" s="184"/>
      <c r="N356" s="184"/>
      <c r="O356" s="184"/>
      <c r="P356" s="184"/>
      <c r="Q356" s="184"/>
      <c r="R356" s="184"/>
      <c r="S356" s="184"/>
      <c r="AF356" s="198" t="s">
        <v>88</v>
      </c>
      <c r="AH356" s="198" t="s">
        <v>87</v>
      </c>
      <c r="AI356" s="198" t="s">
        <v>72</v>
      </c>
      <c r="AM356" s="189" t="s">
        <v>89</v>
      </c>
      <c r="AS356" s="199" t="e">
        <f>IF(#REF!="základná",G356,0)</f>
        <v>#REF!</v>
      </c>
      <c r="AT356" s="199" t="e">
        <f>IF(#REF!="znížená",G356,0)</f>
        <v>#REF!</v>
      </c>
      <c r="AU356" s="199" t="e">
        <f>IF(#REF!="zákl. prenesená",G356,0)</f>
        <v>#REF!</v>
      </c>
      <c r="AV356" s="199" t="e">
        <f>IF(#REF!="zníž. prenesená",G356,0)</f>
        <v>#REF!</v>
      </c>
      <c r="AW356" s="199" t="e">
        <f>IF(#REF!="nulová",G356,0)</f>
        <v>#REF!</v>
      </c>
      <c r="AX356" s="189" t="s">
        <v>90</v>
      </c>
      <c r="AY356" s="199">
        <f t="shared" si="16"/>
        <v>0</v>
      </c>
      <c r="AZ356" s="189" t="s">
        <v>88</v>
      </c>
      <c r="BA356" s="198" t="s">
        <v>704</v>
      </c>
    </row>
    <row r="357" spans="1:53" s="188" customFormat="1" ht="12.75">
      <c r="A357" s="200">
        <v>348</v>
      </c>
      <c r="B357" s="201" t="s">
        <v>87</v>
      </c>
      <c r="C357" s="202" t="s">
        <v>705</v>
      </c>
      <c r="D357" s="203" t="s">
        <v>142</v>
      </c>
      <c r="E357" s="204">
        <v>6</v>
      </c>
      <c r="F357" s="75"/>
      <c r="G357" s="205">
        <f t="shared" si="19"/>
        <v>0</v>
      </c>
      <c r="H357" s="135" t="str">
        <f t="shared" si="18"/>
        <v>zadajte jednotkovú cenu</v>
      </c>
      <c r="I357" s="150">
        <f t="shared" si="17"/>
        <v>1</v>
      </c>
      <c r="J357" s="184"/>
      <c r="K357" s="184"/>
      <c r="L357" s="184"/>
      <c r="M357" s="184"/>
      <c r="N357" s="184"/>
      <c r="O357" s="184"/>
      <c r="P357" s="184"/>
      <c r="Q357" s="184"/>
      <c r="R357" s="184"/>
      <c r="S357" s="184"/>
      <c r="AF357" s="198" t="s">
        <v>88</v>
      </c>
      <c r="AH357" s="198" t="s">
        <v>87</v>
      </c>
      <c r="AI357" s="198" t="s">
        <v>72</v>
      </c>
      <c r="AM357" s="189" t="s">
        <v>89</v>
      </c>
      <c r="AS357" s="199" t="e">
        <f>IF(#REF!="základná",G357,0)</f>
        <v>#REF!</v>
      </c>
      <c r="AT357" s="199" t="e">
        <f>IF(#REF!="znížená",G357,0)</f>
        <v>#REF!</v>
      </c>
      <c r="AU357" s="199" t="e">
        <f>IF(#REF!="zákl. prenesená",G357,0)</f>
        <v>#REF!</v>
      </c>
      <c r="AV357" s="199" t="e">
        <f>IF(#REF!="zníž. prenesená",G357,0)</f>
        <v>#REF!</v>
      </c>
      <c r="AW357" s="199" t="e">
        <f>IF(#REF!="nulová",G357,0)</f>
        <v>#REF!</v>
      </c>
      <c r="AX357" s="189" t="s">
        <v>90</v>
      </c>
      <c r="AY357" s="199">
        <f t="shared" si="16"/>
        <v>0</v>
      </c>
      <c r="AZ357" s="189" t="s">
        <v>88</v>
      </c>
      <c r="BA357" s="198" t="s">
        <v>706</v>
      </c>
    </row>
    <row r="358" spans="1:53" s="188" customFormat="1" ht="12.75">
      <c r="A358" s="200">
        <v>349</v>
      </c>
      <c r="B358" s="201" t="s">
        <v>87</v>
      </c>
      <c r="C358" s="202" t="s">
        <v>707</v>
      </c>
      <c r="D358" s="203" t="s">
        <v>142</v>
      </c>
      <c r="E358" s="204">
        <v>8</v>
      </c>
      <c r="F358" s="75"/>
      <c r="G358" s="205">
        <f t="shared" si="19"/>
        <v>0</v>
      </c>
      <c r="H358" s="135" t="str">
        <f t="shared" si="18"/>
        <v>zadajte jednotkovú cenu</v>
      </c>
      <c r="I358" s="150">
        <f t="shared" si="17"/>
        <v>1</v>
      </c>
      <c r="J358" s="184"/>
      <c r="K358" s="184"/>
      <c r="L358" s="184"/>
      <c r="M358" s="184"/>
      <c r="N358" s="184"/>
      <c r="O358" s="184"/>
      <c r="P358" s="184"/>
      <c r="Q358" s="184"/>
      <c r="R358" s="184"/>
      <c r="S358" s="184"/>
      <c r="AF358" s="198" t="s">
        <v>88</v>
      </c>
      <c r="AH358" s="198" t="s">
        <v>87</v>
      </c>
      <c r="AI358" s="198" t="s">
        <v>72</v>
      </c>
      <c r="AM358" s="189" t="s">
        <v>89</v>
      </c>
      <c r="AS358" s="199" t="e">
        <f>IF(#REF!="základná",G358,0)</f>
        <v>#REF!</v>
      </c>
      <c r="AT358" s="199" t="e">
        <f>IF(#REF!="znížená",G358,0)</f>
        <v>#REF!</v>
      </c>
      <c r="AU358" s="199" t="e">
        <f>IF(#REF!="zákl. prenesená",G358,0)</f>
        <v>#REF!</v>
      </c>
      <c r="AV358" s="199" t="e">
        <f>IF(#REF!="zníž. prenesená",G358,0)</f>
        <v>#REF!</v>
      </c>
      <c r="AW358" s="199" t="e">
        <f>IF(#REF!="nulová",G358,0)</f>
        <v>#REF!</v>
      </c>
      <c r="AX358" s="189" t="s">
        <v>90</v>
      </c>
      <c r="AY358" s="199">
        <f t="shared" si="16"/>
        <v>0</v>
      </c>
      <c r="AZ358" s="189" t="s">
        <v>88</v>
      </c>
      <c r="BA358" s="198" t="s">
        <v>708</v>
      </c>
    </row>
    <row r="359" spans="1:53" s="188" customFormat="1" ht="12.75">
      <c r="A359" s="200">
        <v>350</v>
      </c>
      <c r="B359" s="201" t="s">
        <v>87</v>
      </c>
      <c r="C359" s="202" t="s">
        <v>709</v>
      </c>
      <c r="D359" s="203" t="s">
        <v>142</v>
      </c>
      <c r="E359" s="204">
        <v>1</v>
      </c>
      <c r="F359" s="75"/>
      <c r="G359" s="205">
        <f t="shared" si="19"/>
        <v>0</v>
      </c>
      <c r="H359" s="135" t="str">
        <f t="shared" si="18"/>
        <v>zadajte jednotkovú cenu</v>
      </c>
      <c r="I359" s="150">
        <f t="shared" si="17"/>
        <v>1</v>
      </c>
      <c r="J359" s="184"/>
      <c r="K359" s="184"/>
      <c r="L359" s="184"/>
      <c r="M359" s="184"/>
      <c r="N359" s="184"/>
      <c r="O359" s="184"/>
      <c r="P359" s="184"/>
      <c r="Q359" s="184"/>
      <c r="R359" s="184"/>
      <c r="S359" s="184"/>
      <c r="AF359" s="198" t="s">
        <v>88</v>
      </c>
      <c r="AH359" s="198" t="s">
        <v>87</v>
      </c>
      <c r="AI359" s="198" t="s">
        <v>72</v>
      </c>
      <c r="AM359" s="189" t="s">
        <v>89</v>
      </c>
      <c r="AS359" s="199" t="e">
        <f>IF(#REF!="základná",G359,0)</f>
        <v>#REF!</v>
      </c>
      <c r="AT359" s="199" t="e">
        <f>IF(#REF!="znížená",G359,0)</f>
        <v>#REF!</v>
      </c>
      <c r="AU359" s="199" t="e">
        <f>IF(#REF!="zákl. prenesená",G359,0)</f>
        <v>#REF!</v>
      </c>
      <c r="AV359" s="199" t="e">
        <f>IF(#REF!="zníž. prenesená",G359,0)</f>
        <v>#REF!</v>
      </c>
      <c r="AW359" s="199" t="e">
        <f>IF(#REF!="nulová",G359,0)</f>
        <v>#REF!</v>
      </c>
      <c r="AX359" s="189" t="s">
        <v>90</v>
      </c>
      <c r="AY359" s="199">
        <f t="shared" si="16"/>
        <v>0</v>
      </c>
      <c r="AZ359" s="189" t="s">
        <v>88</v>
      </c>
      <c r="BA359" s="198" t="s">
        <v>710</v>
      </c>
    </row>
    <row r="360" spans="1:53" s="188" customFormat="1" ht="12.75">
      <c r="A360" s="200">
        <v>351</v>
      </c>
      <c r="B360" s="201" t="s">
        <v>87</v>
      </c>
      <c r="C360" s="202" t="s">
        <v>711</v>
      </c>
      <c r="D360" s="203" t="s">
        <v>142</v>
      </c>
      <c r="E360" s="204">
        <v>1</v>
      </c>
      <c r="F360" s="75"/>
      <c r="G360" s="205">
        <f t="shared" si="19"/>
        <v>0</v>
      </c>
      <c r="H360" s="135" t="str">
        <f t="shared" si="18"/>
        <v>zadajte jednotkovú cenu</v>
      </c>
      <c r="I360" s="150">
        <f t="shared" si="17"/>
        <v>1</v>
      </c>
      <c r="J360" s="184"/>
      <c r="K360" s="184"/>
      <c r="L360" s="184"/>
      <c r="M360" s="184"/>
      <c r="N360" s="184"/>
      <c r="O360" s="184"/>
      <c r="P360" s="184"/>
      <c r="Q360" s="184"/>
      <c r="R360" s="184"/>
      <c r="S360" s="184"/>
      <c r="AF360" s="198" t="s">
        <v>88</v>
      </c>
      <c r="AH360" s="198" t="s">
        <v>87</v>
      </c>
      <c r="AI360" s="198" t="s">
        <v>72</v>
      </c>
      <c r="AM360" s="189" t="s">
        <v>89</v>
      </c>
      <c r="AS360" s="199" t="e">
        <f>IF(#REF!="základná",G360,0)</f>
        <v>#REF!</v>
      </c>
      <c r="AT360" s="199" t="e">
        <f>IF(#REF!="znížená",G360,0)</f>
        <v>#REF!</v>
      </c>
      <c r="AU360" s="199" t="e">
        <f>IF(#REF!="zákl. prenesená",G360,0)</f>
        <v>#REF!</v>
      </c>
      <c r="AV360" s="199" t="e">
        <f>IF(#REF!="zníž. prenesená",G360,0)</f>
        <v>#REF!</v>
      </c>
      <c r="AW360" s="199" t="e">
        <f>IF(#REF!="nulová",G360,0)</f>
        <v>#REF!</v>
      </c>
      <c r="AX360" s="189" t="s">
        <v>90</v>
      </c>
      <c r="AY360" s="199">
        <f t="shared" si="16"/>
        <v>0</v>
      </c>
      <c r="AZ360" s="189" t="s">
        <v>88</v>
      </c>
      <c r="BA360" s="198" t="s">
        <v>712</v>
      </c>
    </row>
    <row r="361" spans="1:53" s="188" customFormat="1" ht="12.75">
      <c r="A361" s="200">
        <v>352</v>
      </c>
      <c r="B361" s="201" t="s">
        <v>87</v>
      </c>
      <c r="C361" s="202" t="s">
        <v>713</v>
      </c>
      <c r="D361" s="203" t="s">
        <v>142</v>
      </c>
      <c r="E361" s="204">
        <v>2</v>
      </c>
      <c r="F361" s="75"/>
      <c r="G361" s="205">
        <f t="shared" si="19"/>
        <v>0</v>
      </c>
      <c r="H361" s="135" t="str">
        <f t="shared" si="18"/>
        <v>zadajte jednotkovú cenu</v>
      </c>
      <c r="I361" s="150">
        <f t="shared" si="17"/>
        <v>1</v>
      </c>
      <c r="J361" s="184"/>
      <c r="K361" s="184"/>
      <c r="L361" s="184"/>
      <c r="M361" s="184"/>
      <c r="N361" s="184"/>
      <c r="O361" s="184"/>
      <c r="P361" s="184"/>
      <c r="Q361" s="184"/>
      <c r="R361" s="184"/>
      <c r="S361" s="184"/>
      <c r="AF361" s="198" t="s">
        <v>88</v>
      </c>
      <c r="AH361" s="198" t="s">
        <v>87</v>
      </c>
      <c r="AI361" s="198" t="s">
        <v>72</v>
      </c>
      <c r="AM361" s="189" t="s">
        <v>89</v>
      </c>
      <c r="AS361" s="199" t="e">
        <f>IF(#REF!="základná",G361,0)</f>
        <v>#REF!</v>
      </c>
      <c r="AT361" s="199" t="e">
        <f>IF(#REF!="znížená",G361,0)</f>
        <v>#REF!</v>
      </c>
      <c r="AU361" s="199" t="e">
        <f>IF(#REF!="zákl. prenesená",G361,0)</f>
        <v>#REF!</v>
      </c>
      <c r="AV361" s="199" t="e">
        <f>IF(#REF!="zníž. prenesená",G361,0)</f>
        <v>#REF!</v>
      </c>
      <c r="AW361" s="199" t="e">
        <f>IF(#REF!="nulová",G361,0)</f>
        <v>#REF!</v>
      </c>
      <c r="AX361" s="189" t="s">
        <v>90</v>
      </c>
      <c r="AY361" s="199">
        <f t="shared" si="16"/>
        <v>0</v>
      </c>
      <c r="AZ361" s="189" t="s">
        <v>88</v>
      </c>
      <c r="BA361" s="198" t="s">
        <v>714</v>
      </c>
    </row>
    <row r="362" spans="1:53" s="188" customFormat="1" ht="36">
      <c r="A362" s="200">
        <v>353</v>
      </c>
      <c r="B362" s="201" t="s">
        <v>87</v>
      </c>
      <c r="C362" s="202" t="s">
        <v>715</v>
      </c>
      <c r="D362" s="203" t="s">
        <v>142</v>
      </c>
      <c r="E362" s="204">
        <v>3</v>
      </c>
      <c r="F362" s="75"/>
      <c r="G362" s="205">
        <f t="shared" si="19"/>
        <v>0</v>
      </c>
      <c r="H362" s="135" t="str">
        <f t="shared" si="18"/>
        <v>zadajte jednotkovú cenu</v>
      </c>
      <c r="I362" s="150">
        <f t="shared" si="17"/>
        <v>1</v>
      </c>
      <c r="J362" s="184"/>
      <c r="K362" s="184"/>
      <c r="L362" s="184"/>
      <c r="M362" s="184"/>
      <c r="N362" s="184"/>
      <c r="O362" s="184"/>
      <c r="P362" s="184"/>
      <c r="Q362" s="184"/>
      <c r="R362" s="184"/>
      <c r="S362" s="184"/>
      <c r="AF362" s="198" t="s">
        <v>88</v>
      </c>
      <c r="AH362" s="198" t="s">
        <v>87</v>
      </c>
      <c r="AI362" s="198" t="s">
        <v>72</v>
      </c>
      <c r="AM362" s="189" t="s">
        <v>89</v>
      </c>
      <c r="AS362" s="199" t="e">
        <f>IF(#REF!="základná",G362,0)</f>
        <v>#REF!</v>
      </c>
      <c r="AT362" s="199" t="e">
        <f>IF(#REF!="znížená",G362,0)</f>
        <v>#REF!</v>
      </c>
      <c r="AU362" s="199" t="e">
        <f>IF(#REF!="zákl. prenesená",G362,0)</f>
        <v>#REF!</v>
      </c>
      <c r="AV362" s="199" t="e">
        <f>IF(#REF!="zníž. prenesená",G362,0)</f>
        <v>#REF!</v>
      </c>
      <c r="AW362" s="199" t="e">
        <f>IF(#REF!="nulová",G362,0)</f>
        <v>#REF!</v>
      </c>
      <c r="AX362" s="189" t="s">
        <v>90</v>
      </c>
      <c r="AY362" s="199">
        <f t="shared" si="16"/>
        <v>0</v>
      </c>
      <c r="AZ362" s="189" t="s">
        <v>88</v>
      </c>
      <c r="BA362" s="198" t="s">
        <v>716</v>
      </c>
    </row>
    <row r="363" spans="1:53" s="188" customFormat="1" ht="17.25" customHeight="1">
      <c r="A363" s="211"/>
      <c r="B363" s="212"/>
      <c r="C363" s="213" t="s">
        <v>738</v>
      </c>
      <c r="D363" s="214"/>
      <c r="E363" s="215"/>
      <c r="F363" s="77"/>
      <c r="G363" s="217"/>
      <c r="H363" s="135"/>
      <c r="I363" s="150"/>
      <c r="J363" s="184"/>
      <c r="K363" s="184"/>
      <c r="L363" s="184"/>
      <c r="M363" s="184"/>
      <c r="N363" s="184"/>
      <c r="O363" s="184"/>
      <c r="P363" s="184"/>
      <c r="Q363" s="184"/>
      <c r="R363" s="184"/>
      <c r="S363" s="184"/>
      <c r="AF363" s="198"/>
      <c r="AH363" s="198"/>
      <c r="AI363" s="198"/>
      <c r="AM363" s="189"/>
      <c r="AS363" s="199"/>
      <c r="AT363" s="199"/>
      <c r="AU363" s="199"/>
      <c r="AV363" s="199"/>
      <c r="AW363" s="199"/>
      <c r="AX363" s="189"/>
      <c r="AY363" s="199"/>
      <c r="AZ363" s="189"/>
      <c r="BA363" s="198"/>
    </row>
    <row r="364" spans="1:53" s="188" customFormat="1" ht="24">
      <c r="A364" s="218">
        <v>354</v>
      </c>
      <c r="B364" s="201" t="s">
        <v>87</v>
      </c>
      <c r="C364" s="219" t="s">
        <v>739</v>
      </c>
      <c r="D364" s="220" t="s">
        <v>94</v>
      </c>
      <c r="E364" s="221">
        <v>990</v>
      </c>
      <c r="F364" s="93"/>
      <c r="G364" s="222">
        <f t="shared" si="19"/>
        <v>0</v>
      </c>
      <c r="H364" s="135" t="str">
        <f t="shared" si="18"/>
        <v>zadajte jednotkovú cenu</v>
      </c>
      <c r="I364" s="150">
        <f t="shared" si="17"/>
        <v>1</v>
      </c>
      <c r="J364" s="184"/>
      <c r="K364" s="184"/>
      <c r="L364" s="184"/>
      <c r="M364" s="184"/>
      <c r="N364" s="184"/>
      <c r="O364" s="184"/>
      <c r="P364" s="184"/>
      <c r="Q364" s="184"/>
      <c r="R364" s="184"/>
      <c r="S364" s="184"/>
      <c r="AF364" s="198"/>
      <c r="AH364" s="198"/>
      <c r="AI364" s="198"/>
      <c r="AM364" s="189"/>
      <c r="AS364" s="199"/>
      <c r="AT364" s="199"/>
      <c r="AU364" s="199"/>
      <c r="AV364" s="199"/>
      <c r="AW364" s="199"/>
      <c r="AX364" s="189"/>
      <c r="AY364" s="199"/>
      <c r="AZ364" s="189"/>
      <c r="BA364" s="198"/>
    </row>
    <row r="365" spans="1:53" s="188" customFormat="1" ht="24">
      <c r="A365" s="218">
        <v>355</v>
      </c>
      <c r="B365" s="201" t="s">
        <v>87</v>
      </c>
      <c r="C365" s="219" t="s">
        <v>740</v>
      </c>
      <c r="D365" s="220" t="s">
        <v>94</v>
      </c>
      <c r="E365" s="221">
        <v>990</v>
      </c>
      <c r="F365" s="93"/>
      <c r="G365" s="222">
        <f t="shared" si="19"/>
        <v>0</v>
      </c>
      <c r="H365" s="135" t="str">
        <f t="shared" si="18"/>
        <v>zadajte jednotkovú cenu</v>
      </c>
      <c r="I365" s="150">
        <f t="shared" si="17"/>
        <v>1</v>
      </c>
      <c r="J365" s="184"/>
      <c r="K365" s="184"/>
      <c r="L365" s="184"/>
      <c r="M365" s="184"/>
      <c r="N365" s="184"/>
      <c r="O365" s="184"/>
      <c r="P365" s="184"/>
      <c r="Q365" s="184"/>
      <c r="R365" s="184"/>
      <c r="S365" s="184"/>
      <c r="AF365" s="198"/>
      <c r="AH365" s="198"/>
      <c r="AI365" s="198"/>
      <c r="AM365" s="189"/>
      <c r="AS365" s="199"/>
      <c r="AT365" s="199"/>
      <c r="AU365" s="199"/>
      <c r="AV365" s="199"/>
      <c r="AW365" s="199"/>
      <c r="AX365" s="189"/>
      <c r="AY365" s="199"/>
      <c r="AZ365" s="189"/>
      <c r="BA365" s="198"/>
    </row>
    <row r="366" spans="1:53" s="188" customFormat="1" ht="12.75">
      <c r="A366" s="218">
        <v>356</v>
      </c>
      <c r="B366" s="201" t="s">
        <v>87</v>
      </c>
      <c r="C366" s="219" t="s">
        <v>291</v>
      </c>
      <c r="D366" s="220" t="s">
        <v>103</v>
      </c>
      <c r="E366" s="221">
        <v>1696.5</v>
      </c>
      <c r="F366" s="93"/>
      <c r="G366" s="222">
        <f t="shared" si="19"/>
        <v>0</v>
      </c>
      <c r="H366" s="135" t="str">
        <f t="shared" si="18"/>
        <v>zadajte jednotkovú cenu</v>
      </c>
      <c r="I366" s="150">
        <f t="shared" si="17"/>
        <v>1</v>
      </c>
      <c r="J366" s="184"/>
      <c r="K366" s="184"/>
      <c r="L366" s="184"/>
      <c r="M366" s="184"/>
      <c r="N366" s="184"/>
      <c r="O366" s="184"/>
      <c r="P366" s="184"/>
      <c r="Q366" s="184"/>
      <c r="R366" s="184"/>
      <c r="S366" s="184"/>
      <c r="AF366" s="198"/>
      <c r="AH366" s="198"/>
      <c r="AI366" s="198"/>
      <c r="AM366" s="189"/>
      <c r="AS366" s="199"/>
      <c r="AT366" s="199"/>
      <c r="AU366" s="199"/>
      <c r="AV366" s="199"/>
      <c r="AW366" s="199"/>
      <c r="AX366" s="189"/>
      <c r="AY366" s="199"/>
      <c r="AZ366" s="189"/>
      <c r="BA366" s="198"/>
    </row>
    <row r="367" spans="1:53" s="188" customFormat="1" ht="24">
      <c r="A367" s="218">
        <v>357</v>
      </c>
      <c r="B367" s="201" t="s">
        <v>87</v>
      </c>
      <c r="C367" s="219" t="s">
        <v>741</v>
      </c>
      <c r="D367" s="220" t="s">
        <v>103</v>
      </c>
      <c r="E367" s="221">
        <v>508.95</v>
      </c>
      <c r="F367" s="93"/>
      <c r="G367" s="222">
        <f t="shared" si="19"/>
        <v>0</v>
      </c>
      <c r="H367" s="135" t="str">
        <f t="shared" si="18"/>
        <v>zadajte jednotkovú cenu</v>
      </c>
      <c r="I367" s="150">
        <f t="shared" si="17"/>
        <v>1</v>
      </c>
      <c r="J367" s="184"/>
      <c r="K367" s="184"/>
      <c r="L367" s="184"/>
      <c r="M367" s="184"/>
      <c r="N367" s="184"/>
      <c r="O367" s="184"/>
      <c r="P367" s="184"/>
      <c r="Q367" s="184"/>
      <c r="R367" s="184"/>
      <c r="S367" s="184"/>
      <c r="AF367" s="198"/>
      <c r="AH367" s="198"/>
      <c r="AI367" s="198"/>
      <c r="AM367" s="189"/>
      <c r="AS367" s="199"/>
      <c r="AT367" s="199"/>
      <c r="AU367" s="199"/>
      <c r="AV367" s="199"/>
      <c r="AW367" s="199"/>
      <c r="AX367" s="189"/>
      <c r="AY367" s="199"/>
      <c r="AZ367" s="189"/>
      <c r="BA367" s="198"/>
    </row>
    <row r="368" spans="1:53" s="188" customFormat="1" ht="12.75">
      <c r="A368" s="218">
        <v>358</v>
      </c>
      <c r="B368" s="201" t="s">
        <v>87</v>
      </c>
      <c r="C368" s="219" t="s">
        <v>742</v>
      </c>
      <c r="D368" s="220" t="s">
        <v>94</v>
      </c>
      <c r="E368" s="221">
        <v>3770</v>
      </c>
      <c r="F368" s="93"/>
      <c r="G368" s="222">
        <f t="shared" si="19"/>
        <v>0</v>
      </c>
      <c r="H368" s="135" t="str">
        <f t="shared" si="18"/>
        <v>zadajte jednotkovú cenu</v>
      </c>
      <c r="I368" s="150">
        <f t="shared" si="17"/>
        <v>1</v>
      </c>
      <c r="J368" s="184"/>
      <c r="K368" s="184"/>
      <c r="L368" s="184"/>
      <c r="M368" s="184"/>
      <c r="N368" s="184"/>
      <c r="O368" s="184"/>
      <c r="P368" s="184"/>
      <c r="Q368" s="184"/>
      <c r="R368" s="184"/>
      <c r="S368" s="184"/>
      <c r="AF368" s="198"/>
      <c r="AH368" s="198"/>
      <c r="AI368" s="198"/>
      <c r="AM368" s="189"/>
      <c r="AS368" s="199"/>
      <c r="AT368" s="199"/>
      <c r="AU368" s="199"/>
      <c r="AV368" s="199"/>
      <c r="AW368" s="199"/>
      <c r="AX368" s="189"/>
      <c r="AY368" s="199"/>
      <c r="AZ368" s="189"/>
      <c r="BA368" s="198"/>
    </row>
    <row r="369" spans="1:53" s="188" customFormat="1" ht="12.75">
      <c r="A369" s="218">
        <v>359</v>
      </c>
      <c r="B369" s="201" t="s">
        <v>87</v>
      </c>
      <c r="C369" s="219" t="s">
        <v>743</v>
      </c>
      <c r="D369" s="220" t="s">
        <v>94</v>
      </c>
      <c r="E369" s="221">
        <v>3770</v>
      </c>
      <c r="F369" s="93"/>
      <c r="G369" s="222">
        <f t="shared" si="19"/>
        <v>0</v>
      </c>
      <c r="H369" s="135" t="str">
        <f t="shared" si="18"/>
        <v>zadajte jednotkovú cenu</v>
      </c>
      <c r="I369" s="150">
        <f t="shared" si="17"/>
        <v>1</v>
      </c>
      <c r="J369" s="184"/>
      <c r="K369" s="184"/>
      <c r="L369" s="184"/>
      <c r="M369" s="184"/>
      <c r="N369" s="184"/>
      <c r="O369" s="184"/>
      <c r="P369" s="184"/>
      <c r="Q369" s="184"/>
      <c r="R369" s="184"/>
      <c r="S369" s="184"/>
      <c r="AF369" s="198"/>
      <c r="AH369" s="198"/>
      <c r="AI369" s="198"/>
      <c r="AM369" s="189"/>
      <c r="AS369" s="199"/>
      <c r="AT369" s="199"/>
      <c r="AU369" s="199"/>
      <c r="AV369" s="199"/>
      <c r="AW369" s="199"/>
      <c r="AX369" s="189"/>
      <c r="AY369" s="199"/>
      <c r="AZ369" s="189"/>
      <c r="BA369" s="198"/>
    </row>
    <row r="370" spans="1:53" s="188" customFormat="1" ht="24">
      <c r="A370" s="218">
        <v>360</v>
      </c>
      <c r="B370" s="201" t="s">
        <v>87</v>
      </c>
      <c r="C370" s="219" t="s">
        <v>744</v>
      </c>
      <c r="D370" s="220" t="s">
        <v>103</v>
      </c>
      <c r="E370" s="221">
        <v>587.25</v>
      </c>
      <c r="F370" s="93"/>
      <c r="G370" s="222">
        <f t="shared" si="19"/>
        <v>0</v>
      </c>
      <c r="H370" s="135" t="str">
        <f t="shared" si="18"/>
        <v>zadajte jednotkovú cenu</v>
      </c>
      <c r="I370" s="150">
        <f t="shared" si="17"/>
        <v>1</v>
      </c>
      <c r="J370" s="184"/>
      <c r="K370" s="184"/>
      <c r="L370" s="184"/>
      <c r="M370" s="184"/>
      <c r="N370" s="184"/>
      <c r="O370" s="184"/>
      <c r="P370" s="184"/>
      <c r="Q370" s="184"/>
      <c r="R370" s="184"/>
      <c r="S370" s="184"/>
      <c r="AF370" s="198"/>
      <c r="AH370" s="198"/>
      <c r="AI370" s="198"/>
      <c r="AM370" s="189"/>
      <c r="AS370" s="199"/>
      <c r="AT370" s="199"/>
      <c r="AU370" s="199"/>
      <c r="AV370" s="199"/>
      <c r="AW370" s="199"/>
      <c r="AX370" s="189"/>
      <c r="AY370" s="199"/>
      <c r="AZ370" s="189"/>
      <c r="BA370" s="198"/>
    </row>
    <row r="371" spans="1:53" s="188" customFormat="1" ht="36">
      <c r="A371" s="218">
        <v>361</v>
      </c>
      <c r="B371" s="201" t="s">
        <v>87</v>
      </c>
      <c r="C371" s="219" t="s">
        <v>745</v>
      </c>
      <c r="D371" s="220" t="s">
        <v>103</v>
      </c>
      <c r="E371" s="221">
        <v>4110.75</v>
      </c>
      <c r="F371" s="93"/>
      <c r="G371" s="222">
        <f t="shared" si="19"/>
        <v>0</v>
      </c>
      <c r="H371" s="135" t="str">
        <f t="shared" si="18"/>
        <v>zadajte jednotkovú cenu</v>
      </c>
      <c r="I371" s="150">
        <f t="shared" si="17"/>
        <v>1</v>
      </c>
      <c r="J371" s="184"/>
      <c r="K371" s="184"/>
      <c r="L371" s="184"/>
      <c r="M371" s="184"/>
      <c r="N371" s="184"/>
      <c r="O371" s="184"/>
      <c r="P371" s="184"/>
      <c r="Q371" s="184"/>
      <c r="R371" s="184"/>
      <c r="S371" s="184"/>
      <c r="AF371" s="198"/>
      <c r="AH371" s="198"/>
      <c r="AI371" s="198"/>
      <c r="AM371" s="189"/>
      <c r="AS371" s="199"/>
      <c r="AT371" s="199"/>
      <c r="AU371" s="199"/>
      <c r="AV371" s="199"/>
      <c r="AW371" s="199"/>
      <c r="AX371" s="189"/>
      <c r="AY371" s="199"/>
      <c r="AZ371" s="189"/>
      <c r="BA371" s="198"/>
    </row>
    <row r="372" spans="1:53" s="188" customFormat="1" ht="12.75">
      <c r="A372" s="218">
        <v>362</v>
      </c>
      <c r="B372" s="201" t="s">
        <v>87</v>
      </c>
      <c r="C372" s="219" t="s">
        <v>746</v>
      </c>
      <c r="D372" s="220" t="s">
        <v>103</v>
      </c>
      <c r="E372" s="221">
        <v>587.25</v>
      </c>
      <c r="F372" s="93"/>
      <c r="G372" s="222">
        <f t="shared" si="19"/>
        <v>0</v>
      </c>
      <c r="H372" s="135" t="str">
        <f t="shared" si="18"/>
        <v>zadajte jednotkovú cenu</v>
      </c>
      <c r="I372" s="150">
        <f t="shared" si="17"/>
        <v>1</v>
      </c>
      <c r="J372" s="184"/>
      <c r="K372" s="184"/>
      <c r="L372" s="184"/>
      <c r="M372" s="184"/>
      <c r="N372" s="184"/>
      <c r="O372" s="184"/>
      <c r="P372" s="184"/>
      <c r="Q372" s="184"/>
      <c r="R372" s="184"/>
      <c r="S372" s="184"/>
      <c r="AF372" s="198"/>
      <c r="AH372" s="198"/>
      <c r="AI372" s="198"/>
      <c r="AM372" s="189"/>
      <c r="AS372" s="199"/>
      <c r="AT372" s="199"/>
      <c r="AU372" s="199"/>
      <c r="AV372" s="199"/>
      <c r="AW372" s="199"/>
      <c r="AX372" s="189"/>
      <c r="AY372" s="199"/>
      <c r="AZ372" s="189"/>
      <c r="BA372" s="198"/>
    </row>
    <row r="373" spans="1:53" s="188" customFormat="1" ht="12.75">
      <c r="A373" s="218">
        <v>363</v>
      </c>
      <c r="B373" s="201" t="s">
        <v>87</v>
      </c>
      <c r="C373" s="219" t="s">
        <v>131</v>
      </c>
      <c r="D373" s="220" t="s">
        <v>132</v>
      </c>
      <c r="E373" s="221">
        <v>587.25</v>
      </c>
      <c r="F373" s="93"/>
      <c r="G373" s="222">
        <f t="shared" si="19"/>
        <v>0</v>
      </c>
      <c r="H373" s="135" t="str">
        <f t="shared" si="18"/>
        <v>zadajte jednotkovú cenu</v>
      </c>
      <c r="I373" s="150">
        <f t="shared" si="17"/>
        <v>1</v>
      </c>
      <c r="J373" s="184"/>
      <c r="K373" s="184"/>
      <c r="L373" s="184"/>
      <c r="M373" s="184"/>
      <c r="N373" s="184"/>
      <c r="O373" s="184"/>
      <c r="P373" s="184"/>
      <c r="Q373" s="184"/>
      <c r="R373" s="184"/>
      <c r="S373" s="184"/>
      <c r="AF373" s="198"/>
      <c r="AH373" s="198"/>
      <c r="AI373" s="198"/>
      <c r="AM373" s="189"/>
      <c r="AS373" s="199"/>
      <c r="AT373" s="199"/>
      <c r="AU373" s="199"/>
      <c r="AV373" s="199"/>
      <c r="AW373" s="199"/>
      <c r="AX373" s="189"/>
      <c r="AY373" s="199"/>
      <c r="AZ373" s="189"/>
      <c r="BA373" s="198"/>
    </row>
    <row r="374" spans="1:53" s="188" customFormat="1" ht="24">
      <c r="A374" s="218">
        <v>364</v>
      </c>
      <c r="B374" s="201" t="s">
        <v>87</v>
      </c>
      <c r="C374" s="219" t="s">
        <v>747</v>
      </c>
      <c r="D374" s="220" t="s">
        <v>103</v>
      </c>
      <c r="E374" s="221">
        <v>1109.25</v>
      </c>
      <c r="F374" s="93"/>
      <c r="G374" s="222">
        <f t="shared" si="19"/>
        <v>0</v>
      </c>
      <c r="H374" s="135" t="str">
        <f t="shared" si="18"/>
        <v>zadajte jednotkovú cenu</v>
      </c>
      <c r="I374" s="150">
        <f t="shared" si="17"/>
        <v>1</v>
      </c>
      <c r="J374" s="184"/>
      <c r="K374" s="184"/>
      <c r="L374" s="184"/>
      <c r="M374" s="184"/>
      <c r="N374" s="184"/>
      <c r="O374" s="184"/>
      <c r="P374" s="184"/>
      <c r="Q374" s="184"/>
      <c r="R374" s="184"/>
      <c r="S374" s="184"/>
      <c r="AF374" s="198"/>
      <c r="AH374" s="198"/>
      <c r="AI374" s="198"/>
      <c r="AM374" s="189"/>
      <c r="AS374" s="199"/>
      <c r="AT374" s="199"/>
      <c r="AU374" s="199"/>
      <c r="AV374" s="199"/>
      <c r="AW374" s="199"/>
      <c r="AX374" s="189"/>
      <c r="AY374" s="199"/>
      <c r="AZ374" s="189"/>
      <c r="BA374" s="198"/>
    </row>
    <row r="375" spans="1:53" s="188" customFormat="1" ht="12.75">
      <c r="A375" s="218">
        <v>365</v>
      </c>
      <c r="B375" s="206" t="s">
        <v>138</v>
      </c>
      <c r="C375" s="223" t="s">
        <v>748</v>
      </c>
      <c r="D375" s="224" t="s">
        <v>132</v>
      </c>
      <c r="E375" s="225">
        <v>1590.4349999999999</v>
      </c>
      <c r="F375" s="94"/>
      <c r="G375" s="226">
        <f t="shared" si="19"/>
        <v>0</v>
      </c>
      <c r="H375" s="135" t="str">
        <f t="shared" si="18"/>
        <v>zadajte jednotkovú cenu</v>
      </c>
      <c r="I375" s="150">
        <f t="shared" si="17"/>
        <v>1</v>
      </c>
      <c r="J375" s="184"/>
      <c r="K375" s="184"/>
      <c r="L375" s="184"/>
      <c r="M375" s="184"/>
      <c r="N375" s="184"/>
      <c r="O375" s="184"/>
      <c r="P375" s="184"/>
      <c r="Q375" s="184"/>
      <c r="R375" s="184"/>
      <c r="S375" s="184"/>
      <c r="AF375" s="198"/>
      <c r="AH375" s="198"/>
      <c r="AI375" s="198"/>
      <c r="AM375" s="189"/>
      <c r="AS375" s="199"/>
      <c r="AT375" s="199"/>
      <c r="AU375" s="199"/>
      <c r="AV375" s="199"/>
      <c r="AW375" s="199"/>
      <c r="AX375" s="189"/>
      <c r="AY375" s="199"/>
      <c r="AZ375" s="189"/>
      <c r="BA375" s="198"/>
    </row>
    <row r="376" spans="1:53" s="188" customFormat="1" ht="24">
      <c r="A376" s="218">
        <v>366</v>
      </c>
      <c r="B376" s="201" t="s">
        <v>87</v>
      </c>
      <c r="C376" s="219" t="s">
        <v>136</v>
      </c>
      <c r="D376" s="220" t="s">
        <v>103</v>
      </c>
      <c r="E376" s="221">
        <v>456.75</v>
      </c>
      <c r="F376" s="93"/>
      <c r="G376" s="222">
        <f t="shared" si="19"/>
        <v>0</v>
      </c>
      <c r="H376" s="135" t="str">
        <f t="shared" si="18"/>
        <v>zadajte jednotkovú cenu</v>
      </c>
      <c r="I376" s="150">
        <f t="shared" si="17"/>
        <v>1</v>
      </c>
      <c r="J376" s="184"/>
      <c r="K376" s="184"/>
      <c r="L376" s="184"/>
      <c r="M376" s="184"/>
      <c r="N376" s="184"/>
      <c r="O376" s="184"/>
      <c r="P376" s="184"/>
      <c r="Q376" s="184"/>
      <c r="R376" s="184"/>
      <c r="S376" s="184"/>
      <c r="AF376" s="198"/>
      <c r="AH376" s="198"/>
      <c r="AI376" s="198"/>
      <c r="AM376" s="189"/>
      <c r="AS376" s="199"/>
      <c r="AT376" s="199"/>
      <c r="AU376" s="199"/>
      <c r="AV376" s="199"/>
      <c r="AW376" s="199"/>
      <c r="AX376" s="189"/>
      <c r="AY376" s="199"/>
      <c r="AZ376" s="189"/>
      <c r="BA376" s="198"/>
    </row>
    <row r="377" spans="1:53" s="188" customFormat="1" ht="24">
      <c r="A377" s="218">
        <v>367</v>
      </c>
      <c r="B377" s="201" t="s">
        <v>87</v>
      </c>
      <c r="C377" s="219" t="s">
        <v>749</v>
      </c>
      <c r="D377" s="220" t="s">
        <v>103</v>
      </c>
      <c r="E377" s="221">
        <v>130.5</v>
      </c>
      <c r="F377" s="93"/>
      <c r="G377" s="222">
        <f t="shared" si="19"/>
        <v>0</v>
      </c>
      <c r="H377" s="135" t="str">
        <f t="shared" si="18"/>
        <v>zadajte jednotkovú cenu</v>
      </c>
      <c r="I377" s="150">
        <f t="shared" si="17"/>
        <v>1</v>
      </c>
      <c r="J377" s="184"/>
      <c r="K377" s="184"/>
      <c r="L377" s="184"/>
      <c r="M377" s="184"/>
      <c r="N377" s="184"/>
      <c r="O377" s="184"/>
      <c r="P377" s="184"/>
      <c r="Q377" s="184"/>
      <c r="R377" s="184"/>
      <c r="S377" s="184"/>
      <c r="AF377" s="198"/>
      <c r="AH377" s="198"/>
      <c r="AI377" s="198"/>
      <c r="AM377" s="189"/>
      <c r="AS377" s="199"/>
      <c r="AT377" s="199"/>
      <c r="AU377" s="199"/>
      <c r="AV377" s="199"/>
      <c r="AW377" s="199"/>
      <c r="AX377" s="189"/>
      <c r="AY377" s="199"/>
      <c r="AZ377" s="189"/>
      <c r="BA377" s="198"/>
    </row>
    <row r="378" spans="1:53" s="188" customFormat="1" ht="24">
      <c r="A378" s="218">
        <v>368</v>
      </c>
      <c r="B378" s="201" t="s">
        <v>87</v>
      </c>
      <c r="C378" s="219" t="s">
        <v>750</v>
      </c>
      <c r="D378" s="220" t="s">
        <v>94</v>
      </c>
      <c r="E378" s="221">
        <v>990</v>
      </c>
      <c r="F378" s="93"/>
      <c r="G378" s="222">
        <f t="shared" si="19"/>
        <v>0</v>
      </c>
      <c r="H378" s="135" t="str">
        <f t="shared" si="18"/>
        <v>zadajte jednotkovú cenu</v>
      </c>
      <c r="I378" s="150">
        <f t="shared" si="17"/>
        <v>1</v>
      </c>
      <c r="J378" s="184"/>
      <c r="K378" s="184"/>
      <c r="L378" s="184"/>
      <c r="M378" s="184"/>
      <c r="N378" s="184"/>
      <c r="O378" s="184"/>
      <c r="P378" s="184"/>
      <c r="Q378" s="184"/>
      <c r="R378" s="184"/>
      <c r="S378" s="184"/>
      <c r="AF378" s="198"/>
      <c r="AH378" s="198"/>
      <c r="AI378" s="198"/>
      <c r="AM378" s="189"/>
      <c r="AS378" s="199"/>
      <c r="AT378" s="199"/>
      <c r="AU378" s="199"/>
      <c r="AV378" s="199"/>
      <c r="AW378" s="199"/>
      <c r="AX378" s="189"/>
      <c r="AY378" s="199"/>
      <c r="AZ378" s="189"/>
      <c r="BA378" s="198"/>
    </row>
    <row r="379" spans="1:53" s="188" customFormat="1" ht="24">
      <c r="A379" s="218">
        <v>369</v>
      </c>
      <c r="B379" s="201" t="s">
        <v>87</v>
      </c>
      <c r="C379" s="219" t="s">
        <v>751</v>
      </c>
      <c r="D379" s="220" t="s">
        <v>94</v>
      </c>
      <c r="E379" s="221">
        <v>990</v>
      </c>
      <c r="F379" s="93"/>
      <c r="G379" s="222">
        <f t="shared" si="19"/>
        <v>0</v>
      </c>
      <c r="H379" s="135" t="str">
        <f t="shared" si="18"/>
        <v>zadajte jednotkovú cenu</v>
      </c>
      <c r="I379" s="150">
        <f t="shared" si="17"/>
        <v>1</v>
      </c>
      <c r="J379" s="184"/>
      <c r="K379" s="184"/>
      <c r="L379" s="184"/>
      <c r="M379" s="184"/>
      <c r="N379" s="184"/>
      <c r="O379" s="184"/>
      <c r="P379" s="184"/>
      <c r="Q379" s="184"/>
      <c r="R379" s="184"/>
      <c r="S379" s="184"/>
      <c r="AF379" s="198"/>
      <c r="AH379" s="198"/>
      <c r="AI379" s="198"/>
      <c r="AM379" s="189"/>
      <c r="AS379" s="199"/>
      <c r="AT379" s="199"/>
      <c r="AU379" s="199"/>
      <c r="AV379" s="199"/>
      <c r="AW379" s="199"/>
      <c r="AX379" s="189"/>
      <c r="AY379" s="199"/>
      <c r="AZ379" s="189"/>
      <c r="BA379" s="198"/>
    </row>
    <row r="380" spans="1:53" s="188" customFormat="1" ht="24">
      <c r="A380" s="218">
        <v>370</v>
      </c>
      <c r="B380" s="201" t="s">
        <v>87</v>
      </c>
      <c r="C380" s="219" t="s">
        <v>752</v>
      </c>
      <c r="D380" s="220" t="s">
        <v>94</v>
      </c>
      <c r="E380" s="221">
        <v>990</v>
      </c>
      <c r="F380" s="93"/>
      <c r="G380" s="222">
        <f t="shared" si="19"/>
        <v>0</v>
      </c>
      <c r="H380" s="135" t="str">
        <f t="shared" si="18"/>
        <v>zadajte jednotkovú cenu</v>
      </c>
      <c r="I380" s="150">
        <f t="shared" si="17"/>
        <v>1</v>
      </c>
      <c r="J380" s="184"/>
      <c r="K380" s="184"/>
      <c r="L380" s="184"/>
      <c r="M380" s="184"/>
      <c r="N380" s="184"/>
      <c r="O380" s="184"/>
      <c r="P380" s="184"/>
      <c r="Q380" s="184"/>
      <c r="R380" s="184"/>
      <c r="S380" s="184"/>
      <c r="AF380" s="198"/>
      <c r="AH380" s="198"/>
      <c r="AI380" s="198"/>
      <c r="AM380" s="189"/>
      <c r="AS380" s="199"/>
      <c r="AT380" s="199"/>
      <c r="AU380" s="199"/>
      <c r="AV380" s="199"/>
      <c r="AW380" s="199"/>
      <c r="AX380" s="189"/>
      <c r="AY380" s="199"/>
      <c r="AZ380" s="189"/>
      <c r="BA380" s="198"/>
    </row>
    <row r="381" spans="1:53" s="188" customFormat="1" ht="24">
      <c r="A381" s="218">
        <v>371</v>
      </c>
      <c r="B381" s="201" t="s">
        <v>87</v>
      </c>
      <c r="C381" s="219" t="s">
        <v>753</v>
      </c>
      <c r="D381" s="220" t="s">
        <v>94</v>
      </c>
      <c r="E381" s="221">
        <v>990</v>
      </c>
      <c r="F381" s="93"/>
      <c r="G381" s="222">
        <f t="shared" si="19"/>
        <v>0</v>
      </c>
      <c r="H381" s="135" t="str">
        <f t="shared" si="18"/>
        <v>zadajte jednotkovú cenu</v>
      </c>
      <c r="I381" s="150">
        <f t="shared" si="17"/>
        <v>1</v>
      </c>
      <c r="J381" s="184"/>
      <c r="K381" s="184"/>
      <c r="L381" s="184"/>
      <c r="M381" s="184"/>
      <c r="N381" s="184"/>
      <c r="O381" s="184"/>
      <c r="P381" s="184"/>
      <c r="Q381" s="184"/>
      <c r="R381" s="184"/>
      <c r="S381" s="184"/>
      <c r="AF381" s="198"/>
      <c r="AH381" s="198"/>
      <c r="AI381" s="198"/>
      <c r="AM381" s="189"/>
      <c r="AS381" s="199"/>
      <c r="AT381" s="199"/>
      <c r="AU381" s="199"/>
      <c r="AV381" s="199"/>
      <c r="AW381" s="199"/>
      <c r="AX381" s="189"/>
      <c r="AY381" s="199"/>
      <c r="AZ381" s="189"/>
      <c r="BA381" s="198"/>
    </row>
    <row r="382" spans="1:53" s="188" customFormat="1" ht="24">
      <c r="A382" s="218">
        <v>372</v>
      </c>
      <c r="B382" s="201" t="s">
        <v>87</v>
      </c>
      <c r="C382" s="219" t="s">
        <v>754</v>
      </c>
      <c r="D382" s="220" t="s">
        <v>113</v>
      </c>
      <c r="E382" s="221">
        <v>1420.7</v>
      </c>
      <c r="F382" s="93"/>
      <c r="G382" s="222">
        <f t="shared" si="19"/>
        <v>0</v>
      </c>
      <c r="H382" s="135" t="str">
        <f t="shared" si="18"/>
        <v>zadajte jednotkovú cenu</v>
      </c>
      <c r="I382" s="150">
        <f t="shared" si="17"/>
        <v>1</v>
      </c>
      <c r="J382" s="184"/>
      <c r="K382" s="184"/>
      <c r="L382" s="184"/>
      <c r="M382" s="184"/>
      <c r="N382" s="184"/>
      <c r="O382" s="184"/>
      <c r="P382" s="184"/>
      <c r="Q382" s="184"/>
      <c r="R382" s="184"/>
      <c r="S382" s="184"/>
      <c r="AF382" s="198"/>
      <c r="AH382" s="198"/>
      <c r="AI382" s="198"/>
      <c r="AM382" s="189"/>
      <c r="AS382" s="199"/>
      <c r="AT382" s="199"/>
      <c r="AU382" s="199"/>
      <c r="AV382" s="199"/>
      <c r="AW382" s="199"/>
      <c r="AX382" s="189"/>
      <c r="AY382" s="199"/>
      <c r="AZ382" s="189"/>
      <c r="BA382" s="198"/>
    </row>
    <row r="383" spans="1:53" s="188" customFormat="1" ht="12.75">
      <c r="A383" s="218">
        <v>373</v>
      </c>
      <c r="B383" s="206" t="s">
        <v>138</v>
      </c>
      <c r="C383" s="223" t="s">
        <v>755</v>
      </c>
      <c r="D383" s="224" t="s">
        <v>113</v>
      </c>
      <c r="E383" s="225">
        <v>1420.7</v>
      </c>
      <c r="F383" s="94"/>
      <c r="G383" s="226">
        <f t="shared" si="19"/>
        <v>0</v>
      </c>
      <c r="H383" s="135" t="str">
        <f t="shared" si="18"/>
        <v>zadajte jednotkovú cenu</v>
      </c>
      <c r="I383" s="150">
        <f t="shared" si="17"/>
        <v>1</v>
      </c>
      <c r="J383" s="184"/>
      <c r="K383" s="184"/>
      <c r="L383" s="184"/>
      <c r="M383" s="184"/>
      <c r="N383" s="184"/>
      <c r="O383" s="184"/>
      <c r="P383" s="184"/>
      <c r="Q383" s="184"/>
      <c r="R383" s="184"/>
      <c r="S383" s="184"/>
      <c r="AF383" s="198"/>
      <c r="AH383" s="198"/>
      <c r="AI383" s="198"/>
      <c r="AM383" s="189"/>
      <c r="AS383" s="199"/>
      <c r="AT383" s="199"/>
      <c r="AU383" s="199"/>
      <c r="AV383" s="199"/>
      <c r="AW383" s="199"/>
      <c r="AX383" s="189"/>
      <c r="AY383" s="199"/>
      <c r="AZ383" s="189"/>
      <c r="BA383" s="198"/>
    </row>
    <row r="384" spans="1:53" s="188" customFormat="1" ht="24">
      <c r="A384" s="218">
        <v>374</v>
      </c>
      <c r="B384" s="201" t="s">
        <v>87</v>
      </c>
      <c r="C384" s="219" t="s">
        <v>756</v>
      </c>
      <c r="D384" s="220" t="s">
        <v>113</v>
      </c>
      <c r="E384" s="221">
        <v>29.3</v>
      </c>
      <c r="F384" s="93"/>
      <c r="G384" s="222">
        <f t="shared" si="19"/>
        <v>0</v>
      </c>
      <c r="H384" s="135" t="str">
        <f t="shared" si="18"/>
        <v>zadajte jednotkovú cenu</v>
      </c>
      <c r="I384" s="150">
        <f t="shared" si="17"/>
        <v>1</v>
      </c>
      <c r="J384" s="184"/>
      <c r="K384" s="184"/>
      <c r="L384" s="184"/>
      <c r="M384" s="184"/>
      <c r="N384" s="184"/>
      <c r="O384" s="184"/>
      <c r="P384" s="184"/>
      <c r="Q384" s="184"/>
      <c r="R384" s="184"/>
      <c r="S384" s="184"/>
      <c r="AF384" s="198"/>
      <c r="AH384" s="198"/>
      <c r="AI384" s="198"/>
      <c r="AM384" s="189"/>
      <c r="AS384" s="199"/>
      <c r="AT384" s="199"/>
      <c r="AU384" s="199"/>
      <c r="AV384" s="199"/>
      <c r="AW384" s="199"/>
      <c r="AX384" s="189"/>
      <c r="AY384" s="199"/>
      <c r="AZ384" s="189"/>
      <c r="BA384" s="198"/>
    </row>
    <row r="385" spans="1:53" s="188" customFormat="1" ht="12.75">
      <c r="A385" s="218">
        <v>375</v>
      </c>
      <c r="B385" s="206" t="s">
        <v>138</v>
      </c>
      <c r="C385" s="223" t="s">
        <v>757</v>
      </c>
      <c r="D385" s="224" t="s">
        <v>113</v>
      </c>
      <c r="E385" s="225">
        <v>29.3</v>
      </c>
      <c r="F385" s="94"/>
      <c r="G385" s="226">
        <f t="shared" si="19"/>
        <v>0</v>
      </c>
      <c r="H385" s="135" t="str">
        <f t="shared" si="18"/>
        <v>zadajte jednotkovú cenu</v>
      </c>
      <c r="I385" s="150">
        <f t="shared" si="17"/>
        <v>1</v>
      </c>
      <c r="J385" s="184"/>
      <c r="K385" s="184"/>
      <c r="L385" s="184"/>
      <c r="M385" s="184"/>
      <c r="N385" s="184"/>
      <c r="O385" s="184"/>
      <c r="P385" s="184"/>
      <c r="Q385" s="184"/>
      <c r="R385" s="184"/>
      <c r="S385" s="184"/>
      <c r="AF385" s="198"/>
      <c r="AH385" s="198"/>
      <c r="AI385" s="198"/>
      <c r="AM385" s="189"/>
      <c r="AS385" s="199"/>
      <c r="AT385" s="199"/>
      <c r="AU385" s="199"/>
      <c r="AV385" s="199"/>
      <c r="AW385" s="199"/>
      <c r="AX385" s="189"/>
      <c r="AY385" s="199"/>
      <c r="AZ385" s="189"/>
      <c r="BA385" s="198"/>
    </row>
    <row r="386" spans="1:53" s="188" customFormat="1" ht="24">
      <c r="A386" s="218">
        <v>376</v>
      </c>
      <c r="B386" s="201" t="s">
        <v>87</v>
      </c>
      <c r="C386" s="219" t="s">
        <v>758</v>
      </c>
      <c r="D386" s="220" t="s">
        <v>142</v>
      </c>
      <c r="E386" s="221">
        <v>514</v>
      </c>
      <c r="F386" s="93"/>
      <c r="G386" s="222">
        <f t="shared" si="19"/>
        <v>0</v>
      </c>
      <c r="H386" s="135" t="str">
        <f t="shared" si="18"/>
        <v>zadajte jednotkovú cenu</v>
      </c>
      <c r="I386" s="150">
        <f t="shared" si="17"/>
        <v>1</v>
      </c>
      <c r="J386" s="184"/>
      <c r="K386" s="184"/>
      <c r="L386" s="184"/>
      <c r="M386" s="184"/>
      <c r="N386" s="184"/>
      <c r="O386" s="184"/>
      <c r="P386" s="184"/>
      <c r="Q386" s="184"/>
      <c r="R386" s="184"/>
      <c r="S386" s="184"/>
      <c r="AF386" s="198"/>
      <c r="AH386" s="198"/>
      <c r="AI386" s="198"/>
      <c r="AM386" s="189"/>
      <c r="AS386" s="199"/>
      <c r="AT386" s="199"/>
      <c r="AU386" s="199"/>
      <c r="AV386" s="199"/>
      <c r="AW386" s="199"/>
      <c r="AX386" s="189"/>
      <c r="AY386" s="199"/>
      <c r="AZ386" s="189"/>
      <c r="BA386" s="198"/>
    </row>
    <row r="387" spans="1:53" s="188" customFormat="1" ht="12.75">
      <c r="A387" s="218">
        <v>377</v>
      </c>
      <c r="B387" s="206" t="s">
        <v>138</v>
      </c>
      <c r="C387" s="223" t="s">
        <v>759</v>
      </c>
      <c r="D387" s="224" t="s">
        <v>142</v>
      </c>
      <c r="E387" s="225">
        <v>257</v>
      </c>
      <c r="F387" s="94"/>
      <c r="G387" s="226">
        <f t="shared" si="19"/>
        <v>0</v>
      </c>
      <c r="H387" s="135" t="str">
        <f t="shared" si="18"/>
        <v>zadajte jednotkovú cenu</v>
      </c>
      <c r="I387" s="150">
        <f t="shared" si="17"/>
        <v>1</v>
      </c>
      <c r="J387" s="184"/>
      <c r="K387" s="184"/>
      <c r="L387" s="184"/>
      <c r="M387" s="184"/>
      <c r="N387" s="184"/>
      <c r="O387" s="184"/>
      <c r="P387" s="184"/>
      <c r="Q387" s="184"/>
      <c r="R387" s="184"/>
      <c r="S387" s="184"/>
      <c r="AF387" s="198"/>
      <c r="AH387" s="198"/>
      <c r="AI387" s="198"/>
      <c r="AM387" s="189"/>
      <c r="AS387" s="199"/>
      <c r="AT387" s="199"/>
      <c r="AU387" s="199"/>
      <c r="AV387" s="199"/>
      <c r="AW387" s="199"/>
      <c r="AX387" s="189"/>
      <c r="AY387" s="199"/>
      <c r="AZ387" s="189"/>
      <c r="BA387" s="198"/>
    </row>
    <row r="388" spans="1:53" s="188" customFormat="1" ht="12.75">
      <c r="A388" s="218">
        <v>378</v>
      </c>
      <c r="B388" s="206" t="s">
        <v>138</v>
      </c>
      <c r="C388" s="223" t="s">
        <v>760</v>
      </c>
      <c r="D388" s="224" t="s">
        <v>142</v>
      </c>
      <c r="E388" s="225">
        <v>257</v>
      </c>
      <c r="F388" s="94"/>
      <c r="G388" s="226">
        <f t="shared" si="19"/>
        <v>0</v>
      </c>
      <c r="H388" s="135" t="str">
        <f t="shared" si="18"/>
        <v>zadajte jednotkovú cenu</v>
      </c>
      <c r="I388" s="150">
        <f t="shared" si="17"/>
        <v>1</v>
      </c>
      <c r="J388" s="184"/>
      <c r="K388" s="184"/>
      <c r="L388" s="184"/>
      <c r="M388" s="184"/>
      <c r="N388" s="184"/>
      <c r="O388" s="184"/>
      <c r="P388" s="184"/>
      <c r="Q388" s="184"/>
      <c r="R388" s="184"/>
      <c r="S388" s="184"/>
      <c r="AF388" s="198"/>
      <c r="AH388" s="198"/>
      <c r="AI388" s="198"/>
      <c r="AM388" s="189"/>
      <c r="AS388" s="199"/>
      <c r="AT388" s="199"/>
      <c r="AU388" s="199"/>
      <c r="AV388" s="199"/>
      <c r="AW388" s="199"/>
      <c r="AX388" s="189"/>
      <c r="AY388" s="199"/>
      <c r="AZ388" s="189"/>
      <c r="BA388" s="198"/>
    </row>
    <row r="389" spans="1:53" s="188" customFormat="1" ht="12.75">
      <c r="A389" s="218">
        <v>379</v>
      </c>
      <c r="B389" s="201" t="s">
        <v>87</v>
      </c>
      <c r="C389" s="219" t="s">
        <v>761</v>
      </c>
      <c r="D389" s="220" t="s">
        <v>142</v>
      </c>
      <c r="E389" s="221">
        <v>257</v>
      </c>
      <c r="F389" s="93"/>
      <c r="G389" s="222">
        <f t="shared" si="19"/>
        <v>0</v>
      </c>
      <c r="H389" s="135" t="str">
        <f t="shared" si="18"/>
        <v>zadajte jednotkovú cenu</v>
      </c>
      <c r="I389" s="150">
        <f t="shared" si="17"/>
        <v>1</v>
      </c>
      <c r="J389" s="184"/>
      <c r="K389" s="184"/>
      <c r="L389" s="184"/>
      <c r="M389" s="184"/>
      <c r="N389" s="184"/>
      <c r="O389" s="184"/>
      <c r="P389" s="184"/>
      <c r="Q389" s="184"/>
      <c r="R389" s="184"/>
      <c r="S389" s="184"/>
      <c r="AF389" s="198"/>
      <c r="AH389" s="198"/>
      <c r="AI389" s="198"/>
      <c r="AM389" s="189"/>
      <c r="AS389" s="199"/>
      <c r="AT389" s="199"/>
      <c r="AU389" s="199"/>
      <c r="AV389" s="199"/>
      <c r="AW389" s="199"/>
      <c r="AX389" s="189"/>
      <c r="AY389" s="199"/>
      <c r="AZ389" s="189"/>
      <c r="BA389" s="198"/>
    </row>
    <row r="390" spans="1:53" s="188" customFormat="1" ht="24">
      <c r="A390" s="218">
        <v>380</v>
      </c>
      <c r="B390" s="206" t="s">
        <v>138</v>
      </c>
      <c r="C390" s="223" t="s">
        <v>762</v>
      </c>
      <c r="D390" s="224" t="s">
        <v>142</v>
      </c>
      <c r="E390" s="225">
        <v>257</v>
      </c>
      <c r="F390" s="94"/>
      <c r="G390" s="226">
        <f t="shared" si="19"/>
        <v>0</v>
      </c>
      <c r="H390" s="135" t="str">
        <f t="shared" si="18"/>
        <v>zadajte jednotkovú cenu</v>
      </c>
      <c r="I390" s="150">
        <f t="shared" si="17"/>
        <v>1</v>
      </c>
      <c r="J390" s="184"/>
      <c r="K390" s="184"/>
      <c r="L390" s="184"/>
      <c r="M390" s="184"/>
      <c r="N390" s="184"/>
      <c r="O390" s="184"/>
      <c r="P390" s="184"/>
      <c r="Q390" s="184"/>
      <c r="R390" s="184"/>
      <c r="S390" s="184"/>
      <c r="AF390" s="198"/>
      <c r="AH390" s="198"/>
      <c r="AI390" s="198"/>
      <c r="AM390" s="189"/>
      <c r="AS390" s="199"/>
      <c r="AT390" s="199"/>
      <c r="AU390" s="199"/>
      <c r="AV390" s="199"/>
      <c r="AW390" s="199"/>
      <c r="AX390" s="189"/>
      <c r="AY390" s="199"/>
      <c r="AZ390" s="189"/>
      <c r="BA390" s="198"/>
    </row>
    <row r="391" spans="1:53" s="188" customFormat="1" ht="24">
      <c r="A391" s="218">
        <v>381</v>
      </c>
      <c r="B391" s="201" t="s">
        <v>87</v>
      </c>
      <c r="C391" s="219" t="s">
        <v>763</v>
      </c>
      <c r="D391" s="220" t="s">
        <v>142</v>
      </c>
      <c r="E391" s="221">
        <v>12</v>
      </c>
      <c r="F391" s="93"/>
      <c r="G391" s="222">
        <f t="shared" si="19"/>
        <v>0</v>
      </c>
      <c r="H391" s="135" t="str">
        <f t="shared" si="18"/>
        <v>zadajte jednotkovú cenu</v>
      </c>
      <c r="I391" s="150">
        <f t="shared" si="17"/>
        <v>1</v>
      </c>
      <c r="J391" s="184"/>
      <c r="K391" s="184"/>
      <c r="L391" s="184"/>
      <c r="M391" s="184"/>
      <c r="N391" s="184"/>
      <c r="O391" s="184"/>
      <c r="P391" s="184"/>
      <c r="Q391" s="184"/>
      <c r="R391" s="184"/>
      <c r="S391" s="184"/>
      <c r="AF391" s="198"/>
      <c r="AH391" s="198"/>
      <c r="AI391" s="198"/>
      <c r="AM391" s="189"/>
      <c r="AS391" s="199"/>
      <c r="AT391" s="199"/>
      <c r="AU391" s="199"/>
      <c r="AV391" s="199"/>
      <c r="AW391" s="199"/>
      <c r="AX391" s="189"/>
      <c r="AY391" s="199"/>
      <c r="AZ391" s="189"/>
      <c r="BA391" s="198"/>
    </row>
    <row r="392" spans="1:53" s="188" customFormat="1" ht="12.75">
      <c r="A392" s="218">
        <v>382</v>
      </c>
      <c r="B392" s="206" t="s">
        <v>138</v>
      </c>
      <c r="C392" s="223" t="s">
        <v>764</v>
      </c>
      <c r="D392" s="224" t="s">
        <v>142</v>
      </c>
      <c r="E392" s="225">
        <v>6</v>
      </c>
      <c r="F392" s="94"/>
      <c r="G392" s="226">
        <f t="shared" si="19"/>
        <v>0</v>
      </c>
      <c r="H392" s="135" t="str">
        <f t="shared" si="18"/>
        <v>zadajte jednotkovú cenu</v>
      </c>
      <c r="I392" s="150">
        <f t="shared" ref="I392:I413" si="20">IF(H392="", "", 1)</f>
        <v>1</v>
      </c>
      <c r="J392" s="184"/>
      <c r="K392" s="184"/>
      <c r="L392" s="184"/>
      <c r="M392" s="184"/>
      <c r="N392" s="184"/>
      <c r="O392" s="184"/>
      <c r="P392" s="184"/>
      <c r="Q392" s="184"/>
      <c r="R392" s="184"/>
      <c r="S392" s="184"/>
      <c r="AF392" s="198"/>
      <c r="AH392" s="198"/>
      <c r="AI392" s="198"/>
      <c r="AM392" s="189"/>
      <c r="AS392" s="199"/>
      <c r="AT392" s="199"/>
      <c r="AU392" s="199"/>
      <c r="AV392" s="199"/>
      <c r="AW392" s="199"/>
      <c r="AX392" s="189"/>
      <c r="AY392" s="199"/>
      <c r="AZ392" s="189"/>
      <c r="BA392" s="198"/>
    </row>
    <row r="393" spans="1:53" s="188" customFormat="1" ht="12.75">
      <c r="A393" s="218">
        <v>383</v>
      </c>
      <c r="B393" s="206" t="s">
        <v>138</v>
      </c>
      <c r="C393" s="223" t="s">
        <v>765</v>
      </c>
      <c r="D393" s="224" t="s">
        <v>142</v>
      </c>
      <c r="E393" s="225">
        <v>6</v>
      </c>
      <c r="F393" s="94"/>
      <c r="G393" s="226">
        <f t="shared" si="19"/>
        <v>0</v>
      </c>
      <c r="H393" s="135" t="str">
        <f t="shared" ref="H393:H413" si="21">IF(F393="", "zadajte jednotkovú cenu", IF(F393=0, "jednotková cena nemôže byť nulová!!!", IF(F393&lt;0, "jednotková cena nemôže byť záporná!!!", "")))</f>
        <v>zadajte jednotkovú cenu</v>
      </c>
      <c r="I393" s="150">
        <f t="shared" si="20"/>
        <v>1</v>
      </c>
      <c r="J393" s="184"/>
      <c r="K393" s="184"/>
      <c r="L393" s="184"/>
      <c r="M393" s="184"/>
      <c r="N393" s="184"/>
      <c r="O393" s="184"/>
      <c r="P393" s="184"/>
      <c r="Q393" s="184"/>
      <c r="R393" s="184"/>
      <c r="S393" s="184"/>
      <c r="AF393" s="198"/>
      <c r="AH393" s="198"/>
      <c r="AI393" s="198"/>
      <c r="AM393" s="189"/>
      <c r="AS393" s="199"/>
      <c r="AT393" s="199"/>
      <c r="AU393" s="199"/>
      <c r="AV393" s="199"/>
      <c r="AW393" s="199"/>
      <c r="AX393" s="189"/>
      <c r="AY393" s="199"/>
      <c r="AZ393" s="189"/>
      <c r="BA393" s="198"/>
    </row>
    <row r="394" spans="1:53" s="188" customFormat="1" ht="12.75">
      <c r="A394" s="218">
        <v>384</v>
      </c>
      <c r="B394" s="201" t="s">
        <v>87</v>
      </c>
      <c r="C394" s="219" t="s">
        <v>766</v>
      </c>
      <c r="D394" s="220" t="s">
        <v>142</v>
      </c>
      <c r="E394" s="221">
        <v>6</v>
      </c>
      <c r="F394" s="93"/>
      <c r="G394" s="222">
        <f t="shared" si="19"/>
        <v>0</v>
      </c>
      <c r="H394" s="135" t="str">
        <f t="shared" si="21"/>
        <v>zadajte jednotkovú cenu</v>
      </c>
      <c r="I394" s="150">
        <f t="shared" si="20"/>
        <v>1</v>
      </c>
      <c r="J394" s="184"/>
      <c r="K394" s="184"/>
      <c r="L394" s="184"/>
      <c r="M394" s="184"/>
      <c r="N394" s="184"/>
      <c r="O394" s="184"/>
      <c r="P394" s="184"/>
      <c r="Q394" s="184"/>
      <c r="R394" s="184"/>
      <c r="S394" s="184"/>
      <c r="AF394" s="198"/>
      <c r="AH394" s="198"/>
      <c r="AI394" s="198"/>
      <c r="AM394" s="189"/>
      <c r="AS394" s="199"/>
      <c r="AT394" s="199"/>
      <c r="AU394" s="199"/>
      <c r="AV394" s="199"/>
      <c r="AW394" s="199"/>
      <c r="AX394" s="189"/>
      <c r="AY394" s="199"/>
      <c r="AZ394" s="189"/>
      <c r="BA394" s="198"/>
    </row>
    <row r="395" spans="1:53" s="188" customFormat="1" ht="24">
      <c r="A395" s="218">
        <v>385</v>
      </c>
      <c r="B395" s="201" t="s">
        <v>87</v>
      </c>
      <c r="C395" s="223" t="s">
        <v>767</v>
      </c>
      <c r="D395" s="224" t="s">
        <v>142</v>
      </c>
      <c r="E395" s="225">
        <v>6</v>
      </c>
      <c r="F395" s="94"/>
      <c r="G395" s="226">
        <f t="shared" si="19"/>
        <v>0</v>
      </c>
      <c r="H395" s="135" t="str">
        <f t="shared" si="21"/>
        <v>zadajte jednotkovú cenu</v>
      </c>
      <c r="I395" s="150">
        <f t="shared" si="20"/>
        <v>1</v>
      </c>
      <c r="J395" s="184"/>
      <c r="K395" s="184"/>
      <c r="L395" s="184"/>
      <c r="M395" s="184"/>
      <c r="N395" s="184"/>
      <c r="O395" s="184"/>
      <c r="P395" s="184"/>
      <c r="Q395" s="184"/>
      <c r="R395" s="184"/>
      <c r="S395" s="184"/>
      <c r="AF395" s="198"/>
      <c r="AH395" s="198"/>
      <c r="AI395" s="198"/>
      <c r="AM395" s="189"/>
      <c r="AS395" s="199"/>
      <c r="AT395" s="199"/>
      <c r="AU395" s="199"/>
      <c r="AV395" s="199"/>
      <c r="AW395" s="199"/>
      <c r="AX395" s="189"/>
      <c r="AY395" s="199"/>
      <c r="AZ395" s="189"/>
      <c r="BA395" s="198"/>
    </row>
    <row r="396" spans="1:53" s="188" customFormat="1" ht="24">
      <c r="A396" s="218">
        <v>386</v>
      </c>
      <c r="B396" s="201" t="s">
        <v>87</v>
      </c>
      <c r="C396" s="219" t="s">
        <v>768</v>
      </c>
      <c r="D396" s="220" t="s">
        <v>142</v>
      </c>
      <c r="E396" s="221">
        <v>263</v>
      </c>
      <c r="F396" s="93"/>
      <c r="G396" s="222">
        <f t="shared" si="19"/>
        <v>0</v>
      </c>
      <c r="H396" s="135" t="str">
        <f t="shared" si="21"/>
        <v>zadajte jednotkovú cenu</v>
      </c>
      <c r="I396" s="150">
        <f t="shared" si="20"/>
        <v>1</v>
      </c>
      <c r="J396" s="184"/>
      <c r="K396" s="184"/>
      <c r="L396" s="184"/>
      <c r="M396" s="184"/>
      <c r="N396" s="184"/>
      <c r="O396" s="184"/>
      <c r="P396" s="184"/>
      <c r="Q396" s="184"/>
      <c r="R396" s="184"/>
      <c r="S396" s="184"/>
      <c r="AF396" s="198"/>
      <c r="AH396" s="198"/>
      <c r="AI396" s="198"/>
      <c r="AM396" s="189"/>
      <c r="AS396" s="199"/>
      <c r="AT396" s="199"/>
      <c r="AU396" s="199"/>
      <c r="AV396" s="199"/>
      <c r="AW396" s="199"/>
      <c r="AX396" s="189"/>
      <c r="AY396" s="199"/>
      <c r="AZ396" s="189"/>
      <c r="BA396" s="198"/>
    </row>
    <row r="397" spans="1:53" s="188" customFormat="1" ht="24">
      <c r="A397" s="218">
        <v>387</v>
      </c>
      <c r="B397" s="206" t="s">
        <v>138</v>
      </c>
      <c r="C397" s="223" t="s">
        <v>769</v>
      </c>
      <c r="D397" s="224" t="s">
        <v>142</v>
      </c>
      <c r="E397" s="225">
        <v>257</v>
      </c>
      <c r="F397" s="94"/>
      <c r="G397" s="226">
        <f t="shared" si="19"/>
        <v>0</v>
      </c>
      <c r="H397" s="135" t="str">
        <f t="shared" si="21"/>
        <v>zadajte jednotkovú cenu</v>
      </c>
      <c r="I397" s="150">
        <f t="shared" si="20"/>
        <v>1</v>
      </c>
      <c r="J397" s="184"/>
      <c r="K397" s="184"/>
      <c r="L397" s="184"/>
      <c r="M397" s="184"/>
      <c r="N397" s="184"/>
      <c r="O397" s="184"/>
      <c r="P397" s="184"/>
      <c r="Q397" s="184"/>
      <c r="R397" s="184"/>
      <c r="S397" s="184"/>
      <c r="AF397" s="198"/>
      <c r="AH397" s="198"/>
      <c r="AI397" s="198"/>
      <c r="AM397" s="189"/>
      <c r="AS397" s="199"/>
      <c r="AT397" s="199"/>
      <c r="AU397" s="199"/>
      <c r="AV397" s="199"/>
      <c r="AW397" s="199"/>
      <c r="AX397" s="189"/>
      <c r="AY397" s="199"/>
      <c r="AZ397" s="189"/>
      <c r="BA397" s="198"/>
    </row>
    <row r="398" spans="1:53" s="188" customFormat="1" ht="24">
      <c r="A398" s="218">
        <v>388</v>
      </c>
      <c r="B398" s="206" t="s">
        <v>138</v>
      </c>
      <c r="C398" s="223" t="s">
        <v>770</v>
      </c>
      <c r="D398" s="224" t="s">
        <v>142</v>
      </c>
      <c r="E398" s="225">
        <v>6</v>
      </c>
      <c r="F398" s="94"/>
      <c r="G398" s="226">
        <f t="shared" si="19"/>
        <v>0</v>
      </c>
      <c r="H398" s="135" t="str">
        <f t="shared" si="21"/>
        <v>zadajte jednotkovú cenu</v>
      </c>
      <c r="I398" s="150">
        <f t="shared" si="20"/>
        <v>1</v>
      </c>
      <c r="J398" s="184"/>
      <c r="K398" s="184"/>
      <c r="L398" s="184"/>
      <c r="M398" s="184"/>
      <c r="N398" s="184"/>
      <c r="O398" s="184"/>
      <c r="P398" s="184"/>
      <c r="Q398" s="184"/>
      <c r="R398" s="184"/>
      <c r="S398" s="184"/>
      <c r="AF398" s="198"/>
      <c r="AH398" s="198"/>
      <c r="AI398" s="198"/>
      <c r="AM398" s="189"/>
      <c r="AS398" s="199"/>
      <c r="AT398" s="199"/>
      <c r="AU398" s="199"/>
      <c r="AV398" s="199"/>
      <c r="AW398" s="199"/>
      <c r="AX398" s="189"/>
      <c r="AY398" s="199"/>
      <c r="AZ398" s="189"/>
      <c r="BA398" s="198"/>
    </row>
    <row r="399" spans="1:53" s="188" customFormat="1" ht="12.75">
      <c r="A399" s="218">
        <v>389</v>
      </c>
      <c r="B399" s="201" t="s">
        <v>87</v>
      </c>
      <c r="C399" s="219" t="s">
        <v>771</v>
      </c>
      <c r="D399" s="220" t="s">
        <v>142</v>
      </c>
      <c r="E399" s="221">
        <v>263</v>
      </c>
      <c r="F399" s="93"/>
      <c r="G399" s="222">
        <f t="shared" si="19"/>
        <v>0</v>
      </c>
      <c r="H399" s="135" t="str">
        <f t="shared" si="21"/>
        <v>zadajte jednotkovú cenu</v>
      </c>
      <c r="I399" s="150">
        <f t="shared" si="20"/>
        <v>1</v>
      </c>
      <c r="J399" s="184"/>
      <c r="K399" s="184"/>
      <c r="L399" s="184"/>
      <c r="M399" s="184"/>
      <c r="N399" s="184"/>
      <c r="O399" s="184"/>
      <c r="P399" s="184"/>
      <c r="Q399" s="184"/>
      <c r="R399" s="184"/>
      <c r="S399" s="184"/>
      <c r="AF399" s="198"/>
      <c r="AH399" s="198"/>
      <c r="AI399" s="198"/>
      <c r="AM399" s="189"/>
      <c r="AS399" s="199"/>
      <c r="AT399" s="199"/>
      <c r="AU399" s="199"/>
      <c r="AV399" s="199"/>
      <c r="AW399" s="199"/>
      <c r="AX399" s="189"/>
      <c r="AY399" s="199"/>
      <c r="AZ399" s="189"/>
      <c r="BA399" s="198"/>
    </row>
    <row r="400" spans="1:53" s="188" customFormat="1" ht="24">
      <c r="A400" s="218">
        <v>390</v>
      </c>
      <c r="B400" s="201" t="s">
        <v>87</v>
      </c>
      <c r="C400" s="219" t="s">
        <v>772</v>
      </c>
      <c r="D400" s="220" t="s">
        <v>142</v>
      </c>
      <c r="E400" s="221">
        <v>257</v>
      </c>
      <c r="F400" s="93"/>
      <c r="G400" s="222">
        <f t="shared" si="19"/>
        <v>0</v>
      </c>
      <c r="H400" s="135" t="str">
        <f t="shared" si="21"/>
        <v>zadajte jednotkovú cenu</v>
      </c>
      <c r="I400" s="150">
        <f t="shared" si="20"/>
        <v>1</v>
      </c>
      <c r="J400" s="184"/>
      <c r="K400" s="184"/>
      <c r="L400" s="184"/>
      <c r="M400" s="184"/>
      <c r="N400" s="184"/>
      <c r="O400" s="184"/>
      <c r="P400" s="184"/>
      <c r="Q400" s="184"/>
      <c r="R400" s="184"/>
      <c r="S400" s="184"/>
      <c r="AF400" s="198"/>
      <c r="AH400" s="198"/>
      <c r="AI400" s="198"/>
      <c r="AM400" s="189"/>
      <c r="AS400" s="199"/>
      <c r="AT400" s="199"/>
      <c r="AU400" s="199"/>
      <c r="AV400" s="199"/>
      <c r="AW400" s="199"/>
      <c r="AX400" s="189"/>
      <c r="AY400" s="199"/>
      <c r="AZ400" s="189"/>
      <c r="BA400" s="198"/>
    </row>
    <row r="401" spans="1:53" s="188" customFormat="1" ht="12.75">
      <c r="A401" s="218">
        <v>391</v>
      </c>
      <c r="B401" s="206" t="s">
        <v>138</v>
      </c>
      <c r="C401" s="223" t="s">
        <v>773</v>
      </c>
      <c r="D401" s="224" t="s">
        <v>142</v>
      </c>
      <c r="E401" s="225">
        <v>257</v>
      </c>
      <c r="F401" s="94"/>
      <c r="G401" s="226">
        <f t="shared" si="19"/>
        <v>0</v>
      </c>
      <c r="H401" s="135" t="str">
        <f t="shared" si="21"/>
        <v>zadajte jednotkovú cenu</v>
      </c>
      <c r="I401" s="150">
        <f t="shared" si="20"/>
        <v>1</v>
      </c>
      <c r="J401" s="184"/>
      <c r="K401" s="184"/>
      <c r="L401" s="184"/>
      <c r="M401" s="184"/>
      <c r="N401" s="184"/>
      <c r="O401" s="184"/>
      <c r="P401" s="184"/>
      <c r="Q401" s="184"/>
      <c r="R401" s="184"/>
      <c r="S401" s="184"/>
      <c r="AF401" s="198"/>
      <c r="AH401" s="198"/>
      <c r="AI401" s="198"/>
      <c r="AM401" s="189"/>
      <c r="AS401" s="199"/>
      <c r="AT401" s="199"/>
      <c r="AU401" s="199"/>
      <c r="AV401" s="199"/>
      <c r="AW401" s="199"/>
      <c r="AX401" s="189"/>
      <c r="AY401" s="199"/>
      <c r="AZ401" s="189"/>
      <c r="BA401" s="198"/>
    </row>
    <row r="402" spans="1:53" s="188" customFormat="1" ht="24">
      <c r="A402" s="218">
        <v>392</v>
      </c>
      <c r="B402" s="201" t="s">
        <v>87</v>
      </c>
      <c r="C402" s="219" t="s">
        <v>774</v>
      </c>
      <c r="D402" s="220" t="s">
        <v>142</v>
      </c>
      <c r="E402" s="221">
        <v>6</v>
      </c>
      <c r="F402" s="93"/>
      <c r="G402" s="222">
        <f t="shared" si="19"/>
        <v>0</v>
      </c>
      <c r="H402" s="135" t="str">
        <f t="shared" si="21"/>
        <v>zadajte jednotkovú cenu</v>
      </c>
      <c r="I402" s="150">
        <f t="shared" si="20"/>
        <v>1</v>
      </c>
      <c r="J402" s="184"/>
      <c r="K402" s="184"/>
      <c r="L402" s="184"/>
      <c r="M402" s="184"/>
      <c r="N402" s="184"/>
      <c r="O402" s="184"/>
      <c r="P402" s="184"/>
      <c r="Q402" s="184"/>
      <c r="R402" s="184"/>
      <c r="S402" s="184"/>
      <c r="AF402" s="198"/>
      <c r="AH402" s="198"/>
      <c r="AI402" s="198"/>
      <c r="AM402" s="189"/>
      <c r="AS402" s="199"/>
      <c r="AT402" s="199"/>
      <c r="AU402" s="199"/>
      <c r="AV402" s="199"/>
      <c r="AW402" s="199"/>
      <c r="AX402" s="189"/>
      <c r="AY402" s="199"/>
      <c r="AZ402" s="189"/>
      <c r="BA402" s="198"/>
    </row>
    <row r="403" spans="1:53" s="188" customFormat="1" ht="12.75">
      <c r="A403" s="218">
        <v>393</v>
      </c>
      <c r="B403" s="206" t="s">
        <v>138</v>
      </c>
      <c r="C403" s="223" t="s">
        <v>775</v>
      </c>
      <c r="D403" s="224" t="s">
        <v>142</v>
      </c>
      <c r="E403" s="225">
        <v>6</v>
      </c>
      <c r="F403" s="94"/>
      <c r="G403" s="226">
        <f t="shared" si="19"/>
        <v>0</v>
      </c>
      <c r="H403" s="135" t="str">
        <f t="shared" si="21"/>
        <v>zadajte jednotkovú cenu</v>
      </c>
      <c r="I403" s="150">
        <f t="shared" si="20"/>
        <v>1</v>
      </c>
      <c r="J403" s="184"/>
      <c r="K403" s="184"/>
      <c r="L403" s="184"/>
      <c r="M403" s="184"/>
      <c r="N403" s="184"/>
      <c r="O403" s="184"/>
      <c r="P403" s="184"/>
      <c r="Q403" s="184"/>
      <c r="R403" s="184"/>
      <c r="S403" s="184"/>
      <c r="AF403" s="198"/>
      <c r="AH403" s="198"/>
      <c r="AI403" s="198"/>
      <c r="AM403" s="189"/>
      <c r="AS403" s="199"/>
      <c r="AT403" s="199"/>
      <c r="AU403" s="199"/>
      <c r="AV403" s="199"/>
      <c r="AW403" s="199"/>
      <c r="AX403" s="189"/>
      <c r="AY403" s="199"/>
      <c r="AZ403" s="189"/>
      <c r="BA403" s="198"/>
    </row>
    <row r="404" spans="1:53" s="188" customFormat="1" ht="12.75">
      <c r="A404" s="218">
        <v>394</v>
      </c>
      <c r="B404" s="206" t="s">
        <v>138</v>
      </c>
      <c r="C404" s="223" t="s">
        <v>776</v>
      </c>
      <c r="D404" s="224" t="s">
        <v>142</v>
      </c>
      <c r="E404" s="225">
        <v>263</v>
      </c>
      <c r="F404" s="94"/>
      <c r="G404" s="226">
        <f t="shared" si="19"/>
        <v>0</v>
      </c>
      <c r="H404" s="135" t="str">
        <f t="shared" si="21"/>
        <v>zadajte jednotkovú cenu</v>
      </c>
      <c r="I404" s="150">
        <f t="shared" si="20"/>
        <v>1</v>
      </c>
      <c r="J404" s="184"/>
      <c r="K404" s="184"/>
      <c r="L404" s="184"/>
      <c r="M404" s="184"/>
      <c r="N404" s="184"/>
      <c r="O404" s="184"/>
      <c r="P404" s="184"/>
      <c r="Q404" s="184"/>
      <c r="R404" s="184"/>
      <c r="S404" s="184"/>
      <c r="AF404" s="198"/>
      <c r="AH404" s="198"/>
      <c r="AI404" s="198"/>
      <c r="AM404" s="189"/>
      <c r="AS404" s="199"/>
      <c r="AT404" s="199"/>
      <c r="AU404" s="199"/>
      <c r="AV404" s="199"/>
      <c r="AW404" s="199"/>
      <c r="AX404" s="189"/>
      <c r="AY404" s="199"/>
      <c r="AZ404" s="189"/>
      <c r="BA404" s="198"/>
    </row>
    <row r="405" spans="1:53" s="188" customFormat="1" ht="12.75">
      <c r="A405" s="218">
        <v>395</v>
      </c>
      <c r="B405" s="201" t="s">
        <v>87</v>
      </c>
      <c r="C405" s="219" t="s">
        <v>777</v>
      </c>
      <c r="D405" s="220" t="s">
        <v>113</v>
      </c>
      <c r="E405" s="221">
        <v>1450</v>
      </c>
      <c r="F405" s="93"/>
      <c r="G405" s="222">
        <f t="shared" si="19"/>
        <v>0</v>
      </c>
      <c r="H405" s="135" t="str">
        <f t="shared" si="21"/>
        <v>zadajte jednotkovú cenu</v>
      </c>
      <c r="I405" s="150">
        <f t="shared" si="20"/>
        <v>1</v>
      </c>
      <c r="J405" s="184"/>
      <c r="K405" s="184"/>
      <c r="L405" s="184"/>
      <c r="M405" s="184"/>
      <c r="N405" s="184"/>
      <c r="O405" s="184"/>
      <c r="P405" s="184"/>
      <c r="Q405" s="184"/>
      <c r="R405" s="184"/>
      <c r="S405" s="184"/>
      <c r="AF405" s="198"/>
      <c r="AH405" s="198"/>
      <c r="AI405" s="198"/>
      <c r="AM405" s="189"/>
      <c r="AS405" s="199"/>
      <c r="AT405" s="199"/>
      <c r="AU405" s="199"/>
      <c r="AV405" s="199"/>
      <c r="AW405" s="199"/>
      <c r="AX405" s="189"/>
      <c r="AY405" s="199"/>
      <c r="AZ405" s="189"/>
      <c r="BA405" s="198"/>
    </row>
    <row r="406" spans="1:53" s="188" customFormat="1" ht="24">
      <c r="A406" s="218">
        <v>396</v>
      </c>
      <c r="B406" s="201" t="s">
        <v>87</v>
      </c>
      <c r="C406" s="219" t="s">
        <v>778</v>
      </c>
      <c r="D406" s="220" t="s">
        <v>113</v>
      </c>
      <c r="E406" s="221">
        <v>1450</v>
      </c>
      <c r="F406" s="93"/>
      <c r="G406" s="222">
        <f t="shared" si="19"/>
        <v>0</v>
      </c>
      <c r="H406" s="135" t="str">
        <f t="shared" si="21"/>
        <v>zadajte jednotkovú cenu</v>
      </c>
      <c r="I406" s="150">
        <f t="shared" si="20"/>
        <v>1</v>
      </c>
      <c r="J406" s="184"/>
      <c r="K406" s="184"/>
      <c r="L406" s="184"/>
      <c r="M406" s="184"/>
      <c r="N406" s="184"/>
      <c r="O406" s="184"/>
      <c r="P406" s="184"/>
      <c r="Q406" s="184"/>
      <c r="R406" s="184"/>
      <c r="S406" s="184"/>
      <c r="AF406" s="198"/>
      <c r="AH406" s="198"/>
      <c r="AI406" s="198"/>
      <c r="AM406" s="189"/>
      <c r="AS406" s="199"/>
      <c r="AT406" s="199"/>
      <c r="AU406" s="199"/>
      <c r="AV406" s="199"/>
      <c r="AW406" s="199"/>
      <c r="AX406" s="189"/>
      <c r="AY406" s="199"/>
      <c r="AZ406" s="189"/>
      <c r="BA406" s="198"/>
    </row>
    <row r="407" spans="1:53" s="188" customFormat="1" ht="12.75">
      <c r="A407" s="218">
        <v>397</v>
      </c>
      <c r="B407" s="201" t="s">
        <v>87</v>
      </c>
      <c r="C407" s="219" t="s">
        <v>226</v>
      </c>
      <c r="D407" s="220" t="s">
        <v>142</v>
      </c>
      <c r="E407" s="221">
        <v>263</v>
      </c>
      <c r="F407" s="93"/>
      <c r="G407" s="222">
        <f t="shared" si="19"/>
        <v>0</v>
      </c>
      <c r="H407" s="135" t="str">
        <f t="shared" si="21"/>
        <v>zadajte jednotkovú cenu</v>
      </c>
      <c r="I407" s="150">
        <f t="shared" si="20"/>
        <v>1</v>
      </c>
      <c r="J407" s="184"/>
      <c r="K407" s="184"/>
      <c r="L407" s="184"/>
      <c r="M407" s="184"/>
      <c r="N407" s="184"/>
      <c r="O407" s="184"/>
      <c r="P407" s="184"/>
      <c r="Q407" s="184"/>
      <c r="R407" s="184"/>
      <c r="S407" s="184"/>
      <c r="AF407" s="198"/>
      <c r="AH407" s="198"/>
      <c r="AI407" s="198"/>
      <c r="AM407" s="189"/>
      <c r="AS407" s="199"/>
      <c r="AT407" s="199"/>
      <c r="AU407" s="199"/>
      <c r="AV407" s="199"/>
      <c r="AW407" s="199"/>
      <c r="AX407" s="189"/>
      <c r="AY407" s="199"/>
      <c r="AZ407" s="189"/>
      <c r="BA407" s="198"/>
    </row>
    <row r="408" spans="1:53" s="188" customFormat="1" ht="12.75">
      <c r="A408" s="218">
        <v>398</v>
      </c>
      <c r="B408" s="206" t="s">
        <v>138</v>
      </c>
      <c r="C408" s="223" t="s">
        <v>779</v>
      </c>
      <c r="D408" s="224" t="s">
        <v>142</v>
      </c>
      <c r="E408" s="225">
        <v>263</v>
      </c>
      <c r="F408" s="94"/>
      <c r="G408" s="226">
        <f t="shared" si="19"/>
        <v>0</v>
      </c>
      <c r="H408" s="135" t="str">
        <f t="shared" si="21"/>
        <v>zadajte jednotkovú cenu</v>
      </c>
      <c r="I408" s="150">
        <f t="shared" si="20"/>
        <v>1</v>
      </c>
      <c r="J408" s="184"/>
      <c r="K408" s="184"/>
      <c r="L408" s="184"/>
      <c r="M408" s="184"/>
      <c r="N408" s="184"/>
      <c r="O408" s="184"/>
      <c r="P408" s="184"/>
      <c r="Q408" s="184"/>
      <c r="R408" s="184"/>
      <c r="S408" s="184"/>
      <c r="AF408" s="198"/>
      <c r="AH408" s="198"/>
      <c r="AI408" s="198"/>
      <c r="AM408" s="189"/>
      <c r="AS408" s="199"/>
      <c r="AT408" s="199"/>
      <c r="AU408" s="199"/>
      <c r="AV408" s="199"/>
      <c r="AW408" s="199"/>
      <c r="AX408" s="189"/>
      <c r="AY408" s="199"/>
      <c r="AZ408" s="189"/>
      <c r="BA408" s="198"/>
    </row>
    <row r="409" spans="1:53" s="188" customFormat="1" ht="12.75">
      <c r="A409" s="218">
        <v>399</v>
      </c>
      <c r="B409" s="201" t="s">
        <v>87</v>
      </c>
      <c r="C409" s="219" t="s">
        <v>780</v>
      </c>
      <c r="D409" s="220" t="s">
        <v>113</v>
      </c>
      <c r="E409" s="221">
        <v>1450</v>
      </c>
      <c r="F409" s="93"/>
      <c r="G409" s="222">
        <f t="shared" si="19"/>
        <v>0</v>
      </c>
      <c r="H409" s="135" t="str">
        <f t="shared" si="21"/>
        <v>zadajte jednotkovú cenu</v>
      </c>
      <c r="I409" s="150">
        <f t="shared" si="20"/>
        <v>1</v>
      </c>
      <c r="J409" s="184"/>
      <c r="K409" s="184"/>
      <c r="L409" s="184"/>
      <c r="M409" s="184"/>
      <c r="N409" s="184"/>
      <c r="O409" s="184"/>
      <c r="P409" s="184"/>
      <c r="Q409" s="184"/>
      <c r="R409" s="184"/>
      <c r="S409" s="184"/>
      <c r="AF409" s="198"/>
      <c r="AH409" s="198"/>
      <c r="AI409" s="198"/>
      <c r="AM409" s="189"/>
      <c r="AS409" s="199"/>
      <c r="AT409" s="199"/>
      <c r="AU409" s="199"/>
      <c r="AV409" s="199"/>
      <c r="AW409" s="199"/>
      <c r="AX409" s="189"/>
      <c r="AY409" s="199"/>
      <c r="AZ409" s="189"/>
      <c r="BA409" s="198"/>
    </row>
    <row r="410" spans="1:53" s="188" customFormat="1" ht="24">
      <c r="A410" s="218">
        <v>400</v>
      </c>
      <c r="B410" s="201" t="s">
        <v>87</v>
      </c>
      <c r="C410" s="219" t="s">
        <v>243</v>
      </c>
      <c r="D410" s="220" t="s">
        <v>113</v>
      </c>
      <c r="E410" s="221">
        <v>2200</v>
      </c>
      <c r="F410" s="93"/>
      <c r="G410" s="222">
        <f t="shared" si="19"/>
        <v>0</v>
      </c>
      <c r="H410" s="135" t="str">
        <f t="shared" si="21"/>
        <v>zadajte jednotkovú cenu</v>
      </c>
      <c r="I410" s="150">
        <f t="shared" si="20"/>
        <v>1</v>
      </c>
      <c r="J410" s="184"/>
      <c r="K410" s="184"/>
      <c r="L410" s="184"/>
      <c r="M410" s="184"/>
      <c r="N410" s="184"/>
      <c r="O410" s="184"/>
      <c r="P410" s="184"/>
      <c r="Q410" s="184"/>
      <c r="R410" s="184"/>
      <c r="S410" s="184"/>
      <c r="AF410" s="198"/>
      <c r="AH410" s="198"/>
      <c r="AI410" s="198"/>
      <c r="AM410" s="189"/>
      <c r="AS410" s="199"/>
      <c r="AT410" s="199"/>
      <c r="AU410" s="199"/>
      <c r="AV410" s="199"/>
      <c r="AW410" s="199"/>
      <c r="AX410" s="189"/>
      <c r="AY410" s="199"/>
      <c r="AZ410" s="189"/>
      <c r="BA410" s="198"/>
    </row>
    <row r="411" spans="1:53" s="188" customFormat="1" ht="24">
      <c r="A411" s="218">
        <v>401</v>
      </c>
      <c r="B411" s="201" t="s">
        <v>87</v>
      </c>
      <c r="C411" s="219" t="s">
        <v>781</v>
      </c>
      <c r="D411" s="220" t="s">
        <v>132</v>
      </c>
      <c r="E411" s="221">
        <v>1612.71</v>
      </c>
      <c r="F411" s="93"/>
      <c r="G411" s="222">
        <f t="shared" si="19"/>
        <v>0</v>
      </c>
      <c r="H411" s="135" t="str">
        <f t="shared" si="21"/>
        <v>zadajte jednotkovú cenu</v>
      </c>
      <c r="I411" s="150">
        <f t="shared" si="20"/>
        <v>1</v>
      </c>
      <c r="J411" s="184"/>
      <c r="K411" s="184"/>
      <c r="L411" s="184"/>
      <c r="M411" s="184"/>
      <c r="N411" s="184"/>
      <c r="O411" s="184"/>
      <c r="P411" s="184"/>
      <c r="Q411" s="184"/>
      <c r="R411" s="184"/>
      <c r="S411" s="184"/>
      <c r="AF411" s="198"/>
      <c r="AH411" s="198"/>
      <c r="AI411" s="198"/>
      <c r="AM411" s="189"/>
      <c r="AS411" s="199"/>
      <c r="AT411" s="199"/>
      <c r="AU411" s="199"/>
      <c r="AV411" s="199"/>
      <c r="AW411" s="199"/>
      <c r="AX411" s="189"/>
      <c r="AY411" s="199"/>
      <c r="AZ411" s="189"/>
      <c r="BA411" s="198"/>
    </row>
    <row r="412" spans="1:53" s="188" customFormat="1" ht="12.75">
      <c r="A412" s="218">
        <v>402</v>
      </c>
      <c r="B412" s="201" t="s">
        <v>87</v>
      </c>
      <c r="C412" s="219" t="s">
        <v>782</v>
      </c>
      <c r="D412" s="220" t="s">
        <v>132</v>
      </c>
      <c r="E412" s="221">
        <v>179.19</v>
      </c>
      <c r="F412" s="93"/>
      <c r="G412" s="222">
        <f t="shared" si="19"/>
        <v>0</v>
      </c>
      <c r="H412" s="135" t="str">
        <f t="shared" si="21"/>
        <v>zadajte jednotkovú cenu</v>
      </c>
      <c r="I412" s="150">
        <f t="shared" si="20"/>
        <v>1</v>
      </c>
      <c r="J412" s="184"/>
      <c r="K412" s="184"/>
      <c r="L412" s="184"/>
      <c r="M412" s="184"/>
      <c r="N412" s="184"/>
      <c r="O412" s="184"/>
      <c r="P412" s="184"/>
      <c r="Q412" s="184"/>
      <c r="R412" s="184"/>
      <c r="S412" s="184"/>
      <c r="AF412" s="198"/>
      <c r="AH412" s="198"/>
      <c r="AI412" s="198"/>
      <c r="AM412" s="189"/>
      <c r="AS412" s="199"/>
      <c r="AT412" s="199"/>
      <c r="AU412" s="199"/>
      <c r="AV412" s="199"/>
      <c r="AW412" s="199"/>
      <c r="AX412" s="189"/>
      <c r="AY412" s="199"/>
      <c r="AZ412" s="189"/>
      <c r="BA412" s="198"/>
    </row>
    <row r="413" spans="1:53" s="188" customFormat="1" ht="12.75">
      <c r="A413" s="218">
        <v>403</v>
      </c>
      <c r="B413" s="201" t="s">
        <v>87</v>
      </c>
      <c r="C413" s="219" t="s">
        <v>783</v>
      </c>
      <c r="D413" s="220" t="s">
        <v>132</v>
      </c>
      <c r="E413" s="221">
        <v>179.19</v>
      </c>
      <c r="F413" s="93"/>
      <c r="G413" s="222">
        <f t="shared" ref="G413" si="22">ROUND(F413*E413, 2)</f>
        <v>0</v>
      </c>
      <c r="H413" s="135" t="str">
        <f t="shared" si="21"/>
        <v>zadajte jednotkovú cenu</v>
      </c>
      <c r="I413" s="150">
        <f t="shared" si="20"/>
        <v>1</v>
      </c>
      <c r="J413" s="184"/>
      <c r="K413" s="184"/>
      <c r="L413" s="184"/>
      <c r="M413" s="184"/>
      <c r="N413" s="184"/>
      <c r="O413" s="184"/>
      <c r="P413" s="184"/>
      <c r="Q413" s="184"/>
      <c r="R413" s="184"/>
      <c r="S413" s="184"/>
      <c r="AF413" s="198"/>
      <c r="AH413" s="198"/>
      <c r="AI413" s="198"/>
      <c r="AM413" s="189"/>
      <c r="AS413" s="199"/>
      <c r="AT413" s="199"/>
      <c r="AU413" s="199"/>
      <c r="AV413" s="199"/>
      <c r="AW413" s="199"/>
      <c r="AX413" s="189"/>
      <c r="AY413" s="199"/>
      <c r="AZ413" s="189"/>
      <c r="BA413" s="198"/>
    </row>
    <row r="414" spans="1:53" s="188" customFormat="1" ht="20.100000000000001" customHeight="1">
      <c r="A414" s="227" t="s">
        <v>717</v>
      </c>
      <c r="B414" s="228"/>
      <c r="C414" s="228"/>
      <c r="D414" s="228"/>
      <c r="E414" s="228"/>
      <c r="F414" s="228"/>
      <c r="G414" s="95">
        <f>SUM(G8:G413)</f>
        <v>0</v>
      </c>
      <c r="H414" s="229"/>
      <c r="I414" s="187">
        <f>SUM(I7:I413)</f>
        <v>403</v>
      </c>
      <c r="J414" s="151" t="s">
        <v>784</v>
      </c>
      <c r="K414" s="184"/>
      <c r="L414" s="184"/>
      <c r="M414" s="184"/>
      <c r="N414" s="184"/>
      <c r="O414" s="184"/>
      <c r="P414" s="184"/>
      <c r="Q414" s="184"/>
      <c r="R414" s="184"/>
      <c r="S414" s="184"/>
    </row>
  </sheetData>
  <sheetProtection algorithmName="SHA-512" hashValue="FfkwfHQXAhhdmdZsVGVfzFC3fR36fuM+Pmx4n5uo0GgDnsQWgO3a+vXwgmqSd47Dc4cDsmUyTjAXggMMQBlNeA==" saltValue="MOn4kKTbvgORbIGAsbiCsg==" spinCount="100000" sheet="1" objects="1" scenarios="1"/>
  <mergeCells count="3">
    <mergeCell ref="A414:F414"/>
    <mergeCell ref="A2:G2"/>
    <mergeCell ref="A3:G3"/>
  </mergeCells>
  <conditionalFormatting sqref="H7:H413">
    <cfRule type="notContainsText" dxfId="8" priority="1" operator="notContains" text="zadajte">
      <formula>ISERROR(SEARCH("zadajte",H7))</formula>
    </cfRule>
  </conditionalFormatting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Celkovy sumar</vt:lpstr>
      <vt:lpstr>A - Všeobecné položky</vt:lpstr>
      <vt:lpstr>Výkaz - výmer B</vt:lpstr>
      <vt:lpstr>'Rekapitulácia stavby'!Názvy_tlače</vt:lpstr>
      <vt:lpstr>'Výkaz - výmer B'!Názvy_tlače</vt:lpstr>
      <vt:lpstr>'A - Všeobecné položky'!Oblasť_tlače</vt:lpstr>
      <vt:lpstr>'Celkovy sumar'!Oblasť_tlače</vt:lpstr>
      <vt:lpstr>'Rekapitulácia stavby'!Oblasť_tlače</vt:lpstr>
      <vt:lpstr>'Výkaz - výmer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Basarab Marián</cp:lastModifiedBy>
  <cp:lastPrinted>2022-06-21T14:06:02Z</cp:lastPrinted>
  <dcterms:created xsi:type="dcterms:W3CDTF">2022-06-21T11:36:22Z</dcterms:created>
  <dcterms:modified xsi:type="dcterms:W3CDTF">2022-07-14T08:02:02Z</dcterms:modified>
</cp:coreProperties>
</file>