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skládka\VVS\Košická Polianka - vodovod\Zmeny SP\Zmena SP č. 4\"/>
    </mc:Choice>
  </mc:AlternateContent>
  <xr:revisionPtr revIDLastSave="0" documentId="8_{A5461105-E037-4090-A4F5-FC58162F064A}" xr6:coauthVersionLast="47" xr6:coauthVersionMax="47" xr10:uidLastSave="{00000000-0000-0000-0000-000000000000}"/>
  <bookViews>
    <workbookView xWindow="28680" yWindow="-120" windowWidth="29040" windowHeight="15840" firstSheet="1" activeTab="3" xr2:uid="{00000000-000D-0000-FFFF-FFFF00000000}"/>
  </bookViews>
  <sheets>
    <sheet name="Rekapitulácia stavby" sheetId="1" state="veryHidden" r:id="rId1"/>
    <sheet name="Celkovy sumar" sheetId="5" r:id="rId2"/>
    <sheet name="Všeobecne položky" sheetId="4" r:id="rId3"/>
    <sheet name="Výkaz výmer" sheetId="2" r:id="rId4"/>
  </sheets>
  <definedNames>
    <definedName name="_xlnm._FilterDatabase" localSheetId="3" hidden="1">'Výkaz výmer'!$B$14:$H$372</definedName>
    <definedName name="_xlnm.Print_Titles" localSheetId="0">'Rekapitulácia stavby'!$92:$92</definedName>
    <definedName name="_xlnm.Print_Titles" localSheetId="2">'Všeobecne položky'!#REF!</definedName>
    <definedName name="_xlnm.Print_Titles" localSheetId="3">'Výkaz výmer'!$14:$14</definedName>
    <definedName name="_xlnm.Print_Area" localSheetId="0">'Rekapitulácia stavby'!$D$4:$AO$76,'Rekapitulácia stavby'!$C$82:$AQ$96</definedName>
    <definedName name="_xlnm.Print_Area" localSheetId="2">'Všeobecne položky'!#REF!</definedName>
    <definedName name="_xlnm.Print_Area" localSheetId="3">'Výkaz výmer'!$A$1:$H$424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23" i="2" l="1"/>
  <c r="H371" i="2" l="1"/>
  <c r="H375" i="2"/>
  <c r="H374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3" i="2" l="1"/>
  <c r="F10" i="4"/>
  <c r="F9" i="4"/>
  <c r="F8" i="4"/>
  <c r="F7" i="4"/>
  <c r="F6" i="4"/>
  <c r="F5" i="4"/>
  <c r="F11" i="4" l="1"/>
  <c r="D5" i="5"/>
  <c r="H17" i="2" l="1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2" i="2"/>
  <c r="H223" i="2" l="1"/>
  <c r="H101" i="2"/>
  <c r="H16" i="2"/>
  <c r="AY95" i="1"/>
  <c r="AX95" i="1"/>
  <c r="BF372" i="2"/>
  <c r="BE372" i="2"/>
  <c r="BD372" i="2"/>
  <c r="BB372" i="2"/>
  <c r="Q372" i="2"/>
  <c r="O372" i="2"/>
  <c r="M372" i="2"/>
  <c r="BF371" i="2"/>
  <c r="BE371" i="2"/>
  <c r="BD371" i="2"/>
  <c r="BB371" i="2"/>
  <c r="Q371" i="2"/>
  <c r="O371" i="2"/>
  <c r="M371" i="2"/>
  <c r="BF370" i="2"/>
  <c r="BE370" i="2"/>
  <c r="BD370" i="2"/>
  <c r="BB370" i="2"/>
  <c r="Q370" i="2"/>
  <c r="O370" i="2"/>
  <c r="M370" i="2"/>
  <c r="BF369" i="2"/>
  <c r="BE369" i="2"/>
  <c r="BD369" i="2"/>
  <c r="BB369" i="2"/>
  <c r="Q369" i="2"/>
  <c r="O369" i="2"/>
  <c r="M369" i="2"/>
  <c r="BF368" i="2"/>
  <c r="BE368" i="2"/>
  <c r="BD368" i="2"/>
  <c r="BB368" i="2"/>
  <c r="Q368" i="2"/>
  <c r="O368" i="2"/>
  <c r="M368" i="2"/>
  <c r="BF367" i="2"/>
  <c r="BE367" i="2"/>
  <c r="BD367" i="2"/>
  <c r="BB367" i="2"/>
  <c r="Q367" i="2"/>
  <c r="O367" i="2"/>
  <c r="M367" i="2"/>
  <c r="BF366" i="2"/>
  <c r="BE366" i="2"/>
  <c r="BD366" i="2"/>
  <c r="BB366" i="2"/>
  <c r="Q366" i="2"/>
  <c r="O366" i="2"/>
  <c r="M366" i="2"/>
  <c r="BF365" i="2"/>
  <c r="BE365" i="2"/>
  <c r="BD365" i="2"/>
  <c r="BB365" i="2"/>
  <c r="Q365" i="2"/>
  <c r="O365" i="2"/>
  <c r="M365" i="2"/>
  <c r="BF364" i="2"/>
  <c r="BE364" i="2"/>
  <c r="BD364" i="2"/>
  <c r="BB364" i="2"/>
  <c r="Q364" i="2"/>
  <c r="O364" i="2"/>
  <c r="M364" i="2"/>
  <c r="BF363" i="2"/>
  <c r="BE363" i="2"/>
  <c r="BD363" i="2"/>
  <c r="BB363" i="2"/>
  <c r="Q363" i="2"/>
  <c r="O363" i="2"/>
  <c r="M363" i="2"/>
  <c r="BF362" i="2"/>
  <c r="BE362" i="2"/>
  <c r="BD362" i="2"/>
  <c r="BB362" i="2"/>
  <c r="Q362" i="2"/>
  <c r="O362" i="2"/>
  <c r="M362" i="2"/>
  <c r="BF361" i="2"/>
  <c r="BE361" i="2"/>
  <c r="BD361" i="2"/>
  <c r="BB361" i="2"/>
  <c r="Q361" i="2"/>
  <c r="O361" i="2"/>
  <c r="M361" i="2"/>
  <c r="BF360" i="2"/>
  <c r="BE360" i="2"/>
  <c r="BD360" i="2"/>
  <c r="BB360" i="2"/>
  <c r="Q360" i="2"/>
  <c r="O360" i="2"/>
  <c r="M360" i="2"/>
  <c r="BF359" i="2"/>
  <c r="BE359" i="2"/>
  <c r="BD359" i="2"/>
  <c r="BB359" i="2"/>
  <c r="Q359" i="2"/>
  <c r="O359" i="2"/>
  <c r="M359" i="2"/>
  <c r="BF358" i="2"/>
  <c r="BE358" i="2"/>
  <c r="BD358" i="2"/>
  <c r="BB358" i="2"/>
  <c r="Q358" i="2"/>
  <c r="O358" i="2"/>
  <c r="M358" i="2"/>
  <c r="BF357" i="2"/>
  <c r="BE357" i="2"/>
  <c r="BD357" i="2"/>
  <c r="BB357" i="2"/>
  <c r="Q357" i="2"/>
  <c r="O357" i="2"/>
  <c r="M357" i="2"/>
  <c r="BF356" i="2"/>
  <c r="BE356" i="2"/>
  <c r="BD356" i="2"/>
  <c r="BB356" i="2"/>
  <c r="Q356" i="2"/>
  <c r="O356" i="2"/>
  <c r="M356" i="2"/>
  <c r="BF355" i="2"/>
  <c r="BE355" i="2"/>
  <c r="BD355" i="2"/>
  <c r="BB355" i="2"/>
  <c r="Q355" i="2"/>
  <c r="O355" i="2"/>
  <c r="M355" i="2"/>
  <c r="BF354" i="2"/>
  <c r="BE354" i="2"/>
  <c r="BD354" i="2"/>
  <c r="BB354" i="2"/>
  <c r="Q354" i="2"/>
  <c r="O354" i="2"/>
  <c r="M354" i="2"/>
  <c r="BF353" i="2"/>
  <c r="BE353" i="2"/>
  <c r="BD353" i="2"/>
  <c r="BB353" i="2"/>
  <c r="Q353" i="2"/>
  <c r="O353" i="2"/>
  <c r="M353" i="2"/>
  <c r="BF352" i="2"/>
  <c r="BE352" i="2"/>
  <c r="BD352" i="2"/>
  <c r="BB352" i="2"/>
  <c r="Q352" i="2"/>
  <c r="O352" i="2"/>
  <c r="M352" i="2"/>
  <c r="BF351" i="2"/>
  <c r="BE351" i="2"/>
  <c r="BD351" i="2"/>
  <c r="BB351" i="2"/>
  <c r="Q351" i="2"/>
  <c r="O351" i="2"/>
  <c r="M351" i="2"/>
  <c r="BF350" i="2"/>
  <c r="BE350" i="2"/>
  <c r="BD350" i="2"/>
  <c r="BB350" i="2"/>
  <c r="Q350" i="2"/>
  <c r="O350" i="2"/>
  <c r="M350" i="2"/>
  <c r="BF349" i="2"/>
  <c r="BE349" i="2"/>
  <c r="BD349" i="2"/>
  <c r="BB349" i="2"/>
  <c r="Q349" i="2"/>
  <c r="O349" i="2"/>
  <c r="M349" i="2"/>
  <c r="BF348" i="2"/>
  <c r="BE348" i="2"/>
  <c r="BD348" i="2"/>
  <c r="BB348" i="2"/>
  <c r="Q348" i="2"/>
  <c r="O348" i="2"/>
  <c r="M348" i="2"/>
  <c r="BF347" i="2"/>
  <c r="BE347" i="2"/>
  <c r="BD347" i="2"/>
  <c r="BB347" i="2"/>
  <c r="Q347" i="2"/>
  <c r="O347" i="2"/>
  <c r="M347" i="2"/>
  <c r="BF346" i="2"/>
  <c r="BE346" i="2"/>
  <c r="BD346" i="2"/>
  <c r="BB346" i="2"/>
  <c r="Q346" i="2"/>
  <c r="O346" i="2"/>
  <c r="M346" i="2"/>
  <c r="BF345" i="2"/>
  <c r="BE345" i="2"/>
  <c r="BD345" i="2"/>
  <c r="BB345" i="2"/>
  <c r="Q345" i="2"/>
  <c r="O345" i="2"/>
  <c r="M345" i="2"/>
  <c r="BF344" i="2"/>
  <c r="BE344" i="2"/>
  <c r="BD344" i="2"/>
  <c r="BB344" i="2"/>
  <c r="Q344" i="2"/>
  <c r="O344" i="2"/>
  <c r="M344" i="2"/>
  <c r="BF343" i="2"/>
  <c r="BE343" i="2"/>
  <c r="BD343" i="2"/>
  <c r="BB343" i="2"/>
  <c r="Q343" i="2"/>
  <c r="O343" i="2"/>
  <c r="M343" i="2"/>
  <c r="BF342" i="2"/>
  <c r="BE342" i="2"/>
  <c r="BD342" i="2"/>
  <c r="BB342" i="2"/>
  <c r="Q342" i="2"/>
  <c r="O342" i="2"/>
  <c r="M342" i="2"/>
  <c r="BF341" i="2"/>
  <c r="BE341" i="2"/>
  <c r="BD341" i="2"/>
  <c r="BB341" i="2"/>
  <c r="Q341" i="2"/>
  <c r="O341" i="2"/>
  <c r="M341" i="2"/>
  <c r="BF340" i="2"/>
  <c r="BE340" i="2"/>
  <c r="BD340" i="2"/>
  <c r="BB340" i="2"/>
  <c r="Q340" i="2"/>
  <c r="O340" i="2"/>
  <c r="M340" i="2"/>
  <c r="BF339" i="2"/>
  <c r="BE339" i="2"/>
  <c r="BD339" i="2"/>
  <c r="BB339" i="2"/>
  <c r="Q339" i="2"/>
  <c r="O339" i="2"/>
  <c r="M339" i="2"/>
  <c r="BF338" i="2"/>
  <c r="BE338" i="2"/>
  <c r="BD338" i="2"/>
  <c r="BB338" i="2"/>
  <c r="Q338" i="2"/>
  <c r="O338" i="2"/>
  <c r="M338" i="2"/>
  <c r="BF337" i="2"/>
  <c r="BE337" i="2"/>
  <c r="BD337" i="2"/>
  <c r="BB337" i="2"/>
  <c r="Q337" i="2"/>
  <c r="O337" i="2"/>
  <c r="M337" i="2"/>
  <c r="BF336" i="2"/>
  <c r="BE336" i="2"/>
  <c r="BD336" i="2"/>
  <c r="BB336" i="2"/>
  <c r="Q336" i="2"/>
  <c r="O336" i="2"/>
  <c r="M336" i="2"/>
  <c r="BF335" i="2"/>
  <c r="BE335" i="2"/>
  <c r="BD335" i="2"/>
  <c r="BB335" i="2"/>
  <c r="Q335" i="2"/>
  <c r="O335" i="2"/>
  <c r="M335" i="2"/>
  <c r="BF334" i="2"/>
  <c r="BE334" i="2"/>
  <c r="BD334" i="2"/>
  <c r="BB334" i="2"/>
  <c r="Q334" i="2"/>
  <c r="O334" i="2"/>
  <c r="M334" i="2"/>
  <c r="BF333" i="2"/>
  <c r="BE333" i="2"/>
  <c r="BD333" i="2"/>
  <c r="BB333" i="2"/>
  <c r="Q333" i="2"/>
  <c r="O333" i="2"/>
  <c r="M333" i="2"/>
  <c r="BF332" i="2"/>
  <c r="BE332" i="2"/>
  <c r="BD332" i="2"/>
  <c r="BB332" i="2"/>
  <c r="Q332" i="2"/>
  <c r="O332" i="2"/>
  <c r="M332" i="2"/>
  <c r="BF331" i="2"/>
  <c r="BE331" i="2"/>
  <c r="BD331" i="2"/>
  <c r="BB331" i="2"/>
  <c r="Q331" i="2"/>
  <c r="O331" i="2"/>
  <c r="M331" i="2"/>
  <c r="BF330" i="2"/>
  <c r="BE330" i="2"/>
  <c r="BD330" i="2"/>
  <c r="BB330" i="2"/>
  <c r="Q330" i="2"/>
  <c r="O330" i="2"/>
  <c r="M330" i="2"/>
  <c r="BF329" i="2"/>
  <c r="BE329" i="2"/>
  <c r="BD329" i="2"/>
  <c r="BB329" i="2"/>
  <c r="Q329" i="2"/>
  <c r="O329" i="2"/>
  <c r="M329" i="2"/>
  <c r="BF328" i="2"/>
  <c r="BE328" i="2"/>
  <c r="BD328" i="2"/>
  <c r="BB328" i="2"/>
  <c r="Q328" i="2"/>
  <c r="O328" i="2"/>
  <c r="M328" i="2"/>
  <c r="BF327" i="2"/>
  <c r="BE327" i="2"/>
  <c r="BD327" i="2"/>
  <c r="BB327" i="2"/>
  <c r="Q327" i="2"/>
  <c r="O327" i="2"/>
  <c r="M327" i="2"/>
  <c r="BF326" i="2"/>
  <c r="BE326" i="2"/>
  <c r="BD326" i="2"/>
  <c r="BB326" i="2"/>
  <c r="Q326" i="2"/>
  <c r="O326" i="2"/>
  <c r="M326" i="2"/>
  <c r="BF325" i="2"/>
  <c r="BE325" i="2"/>
  <c r="BD325" i="2"/>
  <c r="BB325" i="2"/>
  <c r="Q325" i="2"/>
  <c r="O325" i="2"/>
  <c r="M325" i="2"/>
  <c r="BF324" i="2"/>
  <c r="BE324" i="2"/>
  <c r="BD324" i="2"/>
  <c r="BB324" i="2"/>
  <c r="Q324" i="2"/>
  <c r="O324" i="2"/>
  <c r="M324" i="2"/>
  <c r="BF323" i="2"/>
  <c r="BE323" i="2"/>
  <c r="BD323" i="2"/>
  <c r="BB323" i="2"/>
  <c r="Q323" i="2"/>
  <c r="O323" i="2"/>
  <c r="M323" i="2"/>
  <c r="BF322" i="2"/>
  <c r="BE322" i="2"/>
  <c r="BD322" i="2"/>
  <c r="BB322" i="2"/>
  <c r="Q322" i="2"/>
  <c r="O322" i="2"/>
  <c r="M322" i="2"/>
  <c r="BF321" i="2"/>
  <c r="BE321" i="2"/>
  <c r="BD321" i="2"/>
  <c r="BB321" i="2"/>
  <c r="Q321" i="2"/>
  <c r="O321" i="2"/>
  <c r="M321" i="2"/>
  <c r="BF320" i="2"/>
  <c r="BE320" i="2"/>
  <c r="BD320" i="2"/>
  <c r="BB320" i="2"/>
  <c r="Q320" i="2"/>
  <c r="O320" i="2"/>
  <c r="M320" i="2"/>
  <c r="BF319" i="2"/>
  <c r="BE319" i="2"/>
  <c r="BD319" i="2"/>
  <c r="BB319" i="2"/>
  <c r="Q319" i="2"/>
  <c r="O319" i="2"/>
  <c r="M319" i="2"/>
  <c r="BF318" i="2"/>
  <c r="BE318" i="2"/>
  <c r="BD318" i="2"/>
  <c r="BB318" i="2"/>
  <c r="Q318" i="2"/>
  <c r="O318" i="2"/>
  <c r="M318" i="2"/>
  <c r="BF317" i="2"/>
  <c r="BE317" i="2"/>
  <c r="BD317" i="2"/>
  <c r="BB317" i="2"/>
  <c r="Q317" i="2"/>
  <c r="O317" i="2"/>
  <c r="M317" i="2"/>
  <c r="BF315" i="2"/>
  <c r="BE315" i="2"/>
  <c r="BD315" i="2"/>
  <c r="BB315" i="2"/>
  <c r="Q315" i="2"/>
  <c r="O315" i="2"/>
  <c r="M315" i="2"/>
  <c r="BF314" i="2"/>
  <c r="BE314" i="2"/>
  <c r="BD314" i="2"/>
  <c r="BB314" i="2"/>
  <c r="Q314" i="2"/>
  <c r="O314" i="2"/>
  <c r="M314" i="2"/>
  <c r="BF313" i="2"/>
  <c r="BE313" i="2"/>
  <c r="BD313" i="2"/>
  <c r="BB313" i="2"/>
  <c r="Q313" i="2"/>
  <c r="O313" i="2"/>
  <c r="M313" i="2"/>
  <c r="BF312" i="2"/>
  <c r="BE312" i="2"/>
  <c r="BD312" i="2"/>
  <c r="BB312" i="2"/>
  <c r="Q312" i="2"/>
  <c r="O312" i="2"/>
  <c r="M312" i="2"/>
  <c r="BF311" i="2"/>
  <c r="BE311" i="2"/>
  <c r="BD311" i="2"/>
  <c r="BB311" i="2"/>
  <c r="Q311" i="2"/>
  <c r="O311" i="2"/>
  <c r="M311" i="2"/>
  <c r="BF310" i="2"/>
  <c r="BE310" i="2"/>
  <c r="BD310" i="2"/>
  <c r="BB310" i="2"/>
  <c r="Q310" i="2"/>
  <c r="O310" i="2"/>
  <c r="M310" i="2"/>
  <c r="BF309" i="2"/>
  <c r="BE309" i="2"/>
  <c r="BD309" i="2"/>
  <c r="BB309" i="2"/>
  <c r="Q309" i="2"/>
  <c r="O309" i="2"/>
  <c r="M309" i="2"/>
  <c r="BF308" i="2"/>
  <c r="BE308" i="2"/>
  <c r="BD308" i="2"/>
  <c r="BB308" i="2"/>
  <c r="Q308" i="2"/>
  <c r="O308" i="2"/>
  <c r="M308" i="2"/>
  <c r="BF307" i="2"/>
  <c r="BE307" i="2"/>
  <c r="BD307" i="2"/>
  <c r="BB307" i="2"/>
  <c r="Q307" i="2"/>
  <c r="O307" i="2"/>
  <c r="M307" i="2"/>
  <c r="BF306" i="2"/>
  <c r="BE306" i="2"/>
  <c r="BD306" i="2"/>
  <c r="BB306" i="2"/>
  <c r="Q306" i="2"/>
  <c r="O306" i="2"/>
  <c r="M306" i="2"/>
  <c r="BF305" i="2"/>
  <c r="BE305" i="2"/>
  <c r="BD305" i="2"/>
  <c r="BB305" i="2"/>
  <c r="Q305" i="2"/>
  <c r="O305" i="2"/>
  <c r="M305" i="2"/>
  <c r="BF304" i="2"/>
  <c r="BE304" i="2"/>
  <c r="BD304" i="2"/>
  <c r="BB304" i="2"/>
  <c r="Q304" i="2"/>
  <c r="O304" i="2"/>
  <c r="M304" i="2"/>
  <c r="BF303" i="2"/>
  <c r="BE303" i="2"/>
  <c r="BD303" i="2"/>
  <c r="BB303" i="2"/>
  <c r="Q303" i="2"/>
  <c r="O303" i="2"/>
  <c r="M303" i="2"/>
  <c r="BF302" i="2"/>
  <c r="BE302" i="2"/>
  <c r="BD302" i="2"/>
  <c r="BB302" i="2"/>
  <c r="Q302" i="2"/>
  <c r="O302" i="2"/>
  <c r="M302" i="2"/>
  <c r="BF301" i="2"/>
  <c r="BE301" i="2"/>
  <c r="BD301" i="2"/>
  <c r="BB301" i="2"/>
  <c r="Q301" i="2"/>
  <c r="O301" i="2"/>
  <c r="M301" i="2"/>
  <c r="BF300" i="2"/>
  <c r="BE300" i="2"/>
  <c r="BD300" i="2"/>
  <c r="BB300" i="2"/>
  <c r="Q300" i="2"/>
  <c r="O300" i="2"/>
  <c r="M300" i="2"/>
  <c r="BF299" i="2"/>
  <c r="BE299" i="2"/>
  <c r="BD299" i="2"/>
  <c r="BB299" i="2"/>
  <c r="Q299" i="2"/>
  <c r="O299" i="2"/>
  <c r="M299" i="2"/>
  <c r="BF298" i="2"/>
  <c r="BE298" i="2"/>
  <c r="BD298" i="2"/>
  <c r="BB298" i="2"/>
  <c r="Q298" i="2"/>
  <c r="O298" i="2"/>
  <c r="M298" i="2"/>
  <c r="BF297" i="2"/>
  <c r="BE297" i="2"/>
  <c r="BD297" i="2"/>
  <c r="BB297" i="2"/>
  <c r="Q297" i="2"/>
  <c r="O297" i="2"/>
  <c r="M297" i="2"/>
  <c r="BF296" i="2"/>
  <c r="BE296" i="2"/>
  <c r="BD296" i="2"/>
  <c r="BB296" i="2"/>
  <c r="Q296" i="2"/>
  <c r="O296" i="2"/>
  <c r="M296" i="2"/>
  <c r="BF295" i="2"/>
  <c r="BE295" i="2"/>
  <c r="BD295" i="2"/>
  <c r="BB295" i="2"/>
  <c r="Q295" i="2"/>
  <c r="O295" i="2"/>
  <c r="M295" i="2"/>
  <c r="BF294" i="2"/>
  <c r="BE294" i="2"/>
  <c r="BD294" i="2"/>
  <c r="BB294" i="2"/>
  <c r="Q294" i="2"/>
  <c r="O294" i="2"/>
  <c r="M294" i="2"/>
  <c r="BF293" i="2"/>
  <c r="BE293" i="2"/>
  <c r="BD293" i="2"/>
  <c r="BB293" i="2"/>
  <c r="Q293" i="2"/>
  <c r="O293" i="2"/>
  <c r="M293" i="2"/>
  <c r="BF292" i="2"/>
  <c r="BE292" i="2"/>
  <c r="BD292" i="2"/>
  <c r="BB292" i="2"/>
  <c r="Q292" i="2"/>
  <c r="O292" i="2"/>
  <c r="M292" i="2"/>
  <c r="BF291" i="2"/>
  <c r="BE291" i="2"/>
  <c r="BD291" i="2"/>
  <c r="BB291" i="2"/>
  <c r="Q291" i="2"/>
  <c r="O291" i="2"/>
  <c r="M291" i="2"/>
  <c r="BF290" i="2"/>
  <c r="BE290" i="2"/>
  <c r="BD290" i="2"/>
  <c r="BB290" i="2"/>
  <c r="Q290" i="2"/>
  <c r="O290" i="2"/>
  <c r="M290" i="2"/>
  <c r="BF289" i="2"/>
  <c r="BE289" i="2"/>
  <c r="BD289" i="2"/>
  <c r="BB289" i="2"/>
  <c r="Q289" i="2"/>
  <c r="O289" i="2"/>
  <c r="M289" i="2"/>
  <c r="BF288" i="2"/>
  <c r="BE288" i="2"/>
  <c r="BD288" i="2"/>
  <c r="BB288" i="2"/>
  <c r="Q288" i="2"/>
  <c r="O288" i="2"/>
  <c r="M288" i="2"/>
  <c r="BF287" i="2"/>
  <c r="BE287" i="2"/>
  <c r="BD287" i="2"/>
  <c r="BB287" i="2"/>
  <c r="Q287" i="2"/>
  <c r="O287" i="2"/>
  <c r="M287" i="2"/>
  <c r="BF286" i="2"/>
  <c r="BE286" i="2"/>
  <c r="BD286" i="2"/>
  <c r="BB286" i="2"/>
  <c r="Q286" i="2"/>
  <c r="O286" i="2"/>
  <c r="M286" i="2"/>
  <c r="BF285" i="2"/>
  <c r="BE285" i="2"/>
  <c r="BD285" i="2"/>
  <c r="BB285" i="2"/>
  <c r="Q285" i="2"/>
  <c r="O285" i="2"/>
  <c r="M285" i="2"/>
  <c r="BF284" i="2"/>
  <c r="BE284" i="2"/>
  <c r="BD284" i="2"/>
  <c r="BB284" i="2"/>
  <c r="Q284" i="2"/>
  <c r="O284" i="2"/>
  <c r="M284" i="2"/>
  <c r="BF283" i="2"/>
  <c r="BE283" i="2"/>
  <c r="BD283" i="2"/>
  <c r="BB283" i="2"/>
  <c r="Q283" i="2"/>
  <c r="O283" i="2"/>
  <c r="M283" i="2"/>
  <c r="BF282" i="2"/>
  <c r="BE282" i="2"/>
  <c r="BD282" i="2"/>
  <c r="BB282" i="2"/>
  <c r="Q282" i="2"/>
  <c r="O282" i="2"/>
  <c r="M282" i="2"/>
  <c r="BF281" i="2"/>
  <c r="BE281" i="2"/>
  <c r="BD281" i="2"/>
  <c r="BB281" i="2"/>
  <c r="Q281" i="2"/>
  <c r="O281" i="2"/>
  <c r="M281" i="2"/>
  <c r="BF280" i="2"/>
  <c r="BE280" i="2"/>
  <c r="BD280" i="2"/>
  <c r="BB280" i="2"/>
  <c r="Q280" i="2"/>
  <c r="O280" i="2"/>
  <c r="M280" i="2"/>
  <c r="BF279" i="2"/>
  <c r="BE279" i="2"/>
  <c r="BD279" i="2"/>
  <c r="BB279" i="2"/>
  <c r="Q279" i="2"/>
  <c r="O279" i="2"/>
  <c r="M279" i="2"/>
  <c r="BF278" i="2"/>
  <c r="BE278" i="2"/>
  <c r="BD278" i="2"/>
  <c r="BB278" i="2"/>
  <c r="Q278" i="2"/>
  <c r="O278" i="2"/>
  <c r="M278" i="2"/>
  <c r="BF277" i="2"/>
  <c r="BE277" i="2"/>
  <c r="BD277" i="2"/>
  <c r="BB277" i="2"/>
  <c r="Q277" i="2"/>
  <c r="O277" i="2"/>
  <c r="M277" i="2"/>
  <c r="BF276" i="2"/>
  <c r="BE276" i="2"/>
  <c r="BD276" i="2"/>
  <c r="BB276" i="2"/>
  <c r="Q276" i="2"/>
  <c r="O276" i="2"/>
  <c r="M276" i="2"/>
  <c r="BF275" i="2"/>
  <c r="BE275" i="2"/>
  <c r="BD275" i="2"/>
  <c r="BB275" i="2"/>
  <c r="Q275" i="2"/>
  <c r="O275" i="2"/>
  <c r="M275" i="2"/>
  <c r="BF274" i="2"/>
  <c r="BE274" i="2"/>
  <c r="BD274" i="2"/>
  <c r="BB274" i="2"/>
  <c r="Q274" i="2"/>
  <c r="O274" i="2"/>
  <c r="M274" i="2"/>
  <c r="BF273" i="2"/>
  <c r="BE273" i="2"/>
  <c r="BD273" i="2"/>
  <c r="BB273" i="2"/>
  <c r="Q273" i="2"/>
  <c r="O273" i="2"/>
  <c r="M273" i="2"/>
  <c r="BF272" i="2"/>
  <c r="BE272" i="2"/>
  <c r="BD272" i="2"/>
  <c r="BB272" i="2"/>
  <c r="Q272" i="2"/>
  <c r="O272" i="2"/>
  <c r="M272" i="2"/>
  <c r="BF271" i="2"/>
  <c r="BE271" i="2"/>
  <c r="BD271" i="2"/>
  <c r="BB271" i="2"/>
  <c r="Q271" i="2"/>
  <c r="O271" i="2"/>
  <c r="M271" i="2"/>
  <c r="BF270" i="2"/>
  <c r="BE270" i="2"/>
  <c r="BD270" i="2"/>
  <c r="BB270" i="2"/>
  <c r="Q270" i="2"/>
  <c r="O270" i="2"/>
  <c r="M270" i="2"/>
  <c r="BF269" i="2"/>
  <c r="BE269" i="2"/>
  <c r="BD269" i="2"/>
  <c r="BB269" i="2"/>
  <c r="Q269" i="2"/>
  <c r="O269" i="2"/>
  <c r="M269" i="2"/>
  <c r="BF268" i="2"/>
  <c r="BE268" i="2"/>
  <c r="BD268" i="2"/>
  <c r="BB268" i="2"/>
  <c r="Q268" i="2"/>
  <c r="O268" i="2"/>
  <c r="M268" i="2"/>
  <c r="BF267" i="2"/>
  <c r="BE267" i="2"/>
  <c r="BD267" i="2"/>
  <c r="BB267" i="2"/>
  <c r="Q267" i="2"/>
  <c r="O267" i="2"/>
  <c r="M267" i="2"/>
  <c r="BF266" i="2"/>
  <c r="BE266" i="2"/>
  <c r="BD266" i="2"/>
  <c r="BB266" i="2"/>
  <c r="Q266" i="2"/>
  <c r="O266" i="2"/>
  <c r="M266" i="2"/>
  <c r="BF265" i="2"/>
  <c r="BE265" i="2"/>
  <c r="BD265" i="2"/>
  <c r="BB265" i="2"/>
  <c r="Q265" i="2"/>
  <c r="O265" i="2"/>
  <c r="M265" i="2"/>
  <c r="BF264" i="2"/>
  <c r="BE264" i="2"/>
  <c r="BD264" i="2"/>
  <c r="BB264" i="2"/>
  <c r="Q264" i="2"/>
  <c r="O264" i="2"/>
  <c r="M264" i="2"/>
  <c r="BF263" i="2"/>
  <c r="BE263" i="2"/>
  <c r="BD263" i="2"/>
  <c r="BB263" i="2"/>
  <c r="Q263" i="2"/>
  <c r="O263" i="2"/>
  <c r="M263" i="2"/>
  <c r="BF262" i="2"/>
  <c r="BE262" i="2"/>
  <c r="BD262" i="2"/>
  <c r="BB262" i="2"/>
  <c r="Q262" i="2"/>
  <c r="O262" i="2"/>
  <c r="M262" i="2"/>
  <c r="BF261" i="2"/>
  <c r="BE261" i="2"/>
  <c r="BD261" i="2"/>
  <c r="BB261" i="2"/>
  <c r="Q261" i="2"/>
  <c r="O261" i="2"/>
  <c r="M261" i="2"/>
  <c r="BF260" i="2"/>
  <c r="BE260" i="2"/>
  <c r="BD260" i="2"/>
  <c r="BB260" i="2"/>
  <c r="Q260" i="2"/>
  <c r="O260" i="2"/>
  <c r="M260" i="2"/>
  <c r="BF259" i="2"/>
  <c r="BE259" i="2"/>
  <c r="BD259" i="2"/>
  <c r="BB259" i="2"/>
  <c r="Q259" i="2"/>
  <c r="O259" i="2"/>
  <c r="M259" i="2"/>
  <c r="BF258" i="2"/>
  <c r="BE258" i="2"/>
  <c r="BD258" i="2"/>
  <c r="BB258" i="2"/>
  <c r="Q258" i="2"/>
  <c r="O258" i="2"/>
  <c r="M258" i="2"/>
  <c r="BF257" i="2"/>
  <c r="BE257" i="2"/>
  <c r="BD257" i="2"/>
  <c r="BB257" i="2"/>
  <c r="Q257" i="2"/>
  <c r="O257" i="2"/>
  <c r="M257" i="2"/>
  <c r="BF256" i="2"/>
  <c r="BE256" i="2"/>
  <c r="BD256" i="2"/>
  <c r="BB256" i="2"/>
  <c r="Q256" i="2"/>
  <c r="O256" i="2"/>
  <c r="M256" i="2"/>
  <c r="BF255" i="2"/>
  <c r="BE255" i="2"/>
  <c r="BD255" i="2"/>
  <c r="BB255" i="2"/>
  <c r="Q255" i="2"/>
  <c r="O255" i="2"/>
  <c r="M255" i="2"/>
  <c r="BF254" i="2"/>
  <c r="BE254" i="2"/>
  <c r="BD254" i="2"/>
  <c r="BB254" i="2"/>
  <c r="Q254" i="2"/>
  <c r="O254" i="2"/>
  <c r="M254" i="2"/>
  <c r="BF253" i="2"/>
  <c r="BE253" i="2"/>
  <c r="BD253" i="2"/>
  <c r="BB253" i="2"/>
  <c r="Q253" i="2"/>
  <c r="O253" i="2"/>
  <c r="M253" i="2"/>
  <c r="BF252" i="2"/>
  <c r="BE252" i="2"/>
  <c r="BD252" i="2"/>
  <c r="BB252" i="2"/>
  <c r="Q252" i="2"/>
  <c r="O252" i="2"/>
  <c r="M252" i="2"/>
  <c r="BF251" i="2"/>
  <c r="BE251" i="2"/>
  <c r="BD251" i="2"/>
  <c r="BB251" i="2"/>
  <c r="Q251" i="2"/>
  <c r="O251" i="2"/>
  <c r="M251" i="2"/>
  <c r="BF250" i="2"/>
  <c r="BE250" i="2"/>
  <c r="BD250" i="2"/>
  <c r="BB250" i="2"/>
  <c r="Q250" i="2"/>
  <c r="O250" i="2"/>
  <c r="M250" i="2"/>
  <c r="BF249" i="2"/>
  <c r="BE249" i="2"/>
  <c r="BD249" i="2"/>
  <c r="BB249" i="2"/>
  <c r="Q249" i="2"/>
  <c r="O249" i="2"/>
  <c r="M249" i="2"/>
  <c r="BF248" i="2"/>
  <c r="BE248" i="2"/>
  <c r="BD248" i="2"/>
  <c r="BB248" i="2"/>
  <c r="Q248" i="2"/>
  <c r="O248" i="2"/>
  <c r="M248" i="2"/>
  <c r="BF247" i="2"/>
  <c r="BE247" i="2"/>
  <c r="BD247" i="2"/>
  <c r="BB247" i="2"/>
  <c r="Q247" i="2"/>
  <c r="O247" i="2"/>
  <c r="M247" i="2"/>
  <c r="BF246" i="2"/>
  <c r="BE246" i="2"/>
  <c r="BD246" i="2"/>
  <c r="BB246" i="2"/>
  <c r="Q246" i="2"/>
  <c r="O246" i="2"/>
  <c r="M246" i="2"/>
  <c r="BF245" i="2"/>
  <c r="BE245" i="2"/>
  <c r="BD245" i="2"/>
  <c r="BB245" i="2"/>
  <c r="Q245" i="2"/>
  <c r="O245" i="2"/>
  <c r="M245" i="2"/>
  <c r="BF244" i="2"/>
  <c r="BE244" i="2"/>
  <c r="BD244" i="2"/>
  <c r="BB244" i="2"/>
  <c r="Q244" i="2"/>
  <c r="O244" i="2"/>
  <c r="M244" i="2"/>
  <c r="BF243" i="2"/>
  <c r="BE243" i="2"/>
  <c r="BD243" i="2"/>
  <c r="BB243" i="2"/>
  <c r="Q243" i="2"/>
  <c r="O243" i="2"/>
  <c r="M243" i="2"/>
  <c r="BF242" i="2"/>
  <c r="BE242" i="2"/>
  <c r="BD242" i="2"/>
  <c r="BB242" i="2"/>
  <c r="Q242" i="2"/>
  <c r="O242" i="2"/>
  <c r="M242" i="2"/>
  <c r="BF241" i="2"/>
  <c r="BE241" i="2"/>
  <c r="BD241" i="2"/>
  <c r="BB241" i="2"/>
  <c r="Q241" i="2"/>
  <c r="O241" i="2"/>
  <c r="M241" i="2"/>
  <c r="BF240" i="2"/>
  <c r="BE240" i="2"/>
  <c r="BD240" i="2"/>
  <c r="BB240" i="2"/>
  <c r="Q240" i="2"/>
  <c r="O240" i="2"/>
  <c r="M240" i="2"/>
  <c r="BF239" i="2"/>
  <c r="BE239" i="2"/>
  <c r="BD239" i="2"/>
  <c r="BB239" i="2"/>
  <c r="Q239" i="2"/>
  <c r="O239" i="2"/>
  <c r="M239" i="2"/>
  <c r="BF238" i="2"/>
  <c r="BE238" i="2"/>
  <c r="BD238" i="2"/>
  <c r="BB238" i="2"/>
  <c r="Q238" i="2"/>
  <c r="O238" i="2"/>
  <c r="M238" i="2"/>
  <c r="BF237" i="2"/>
  <c r="BE237" i="2"/>
  <c r="BD237" i="2"/>
  <c r="BB237" i="2"/>
  <c r="Q237" i="2"/>
  <c r="O237" i="2"/>
  <c r="M237" i="2"/>
  <c r="BF236" i="2"/>
  <c r="BE236" i="2"/>
  <c r="BD236" i="2"/>
  <c r="BB236" i="2"/>
  <c r="Q236" i="2"/>
  <c r="O236" i="2"/>
  <c r="M236" i="2"/>
  <c r="BF235" i="2"/>
  <c r="BE235" i="2"/>
  <c r="BD235" i="2"/>
  <c r="BB235" i="2"/>
  <c r="Q235" i="2"/>
  <c r="O235" i="2"/>
  <c r="M235" i="2"/>
  <c r="BF234" i="2"/>
  <c r="BE234" i="2"/>
  <c r="BD234" i="2"/>
  <c r="BB234" i="2"/>
  <c r="Q234" i="2"/>
  <c r="O234" i="2"/>
  <c r="M234" i="2"/>
  <c r="BF233" i="2"/>
  <c r="BE233" i="2"/>
  <c r="BD233" i="2"/>
  <c r="BB233" i="2"/>
  <c r="Q233" i="2"/>
  <c r="O233" i="2"/>
  <c r="M233" i="2"/>
  <c r="BF232" i="2"/>
  <c r="BE232" i="2"/>
  <c r="BD232" i="2"/>
  <c r="BB232" i="2"/>
  <c r="Q232" i="2"/>
  <c r="O232" i="2"/>
  <c r="M232" i="2"/>
  <c r="BF231" i="2"/>
  <c r="BE231" i="2"/>
  <c r="BD231" i="2"/>
  <c r="BB231" i="2"/>
  <c r="Q231" i="2"/>
  <c r="O231" i="2"/>
  <c r="M231" i="2"/>
  <c r="BF230" i="2"/>
  <c r="BE230" i="2"/>
  <c r="BD230" i="2"/>
  <c r="BB230" i="2"/>
  <c r="Q230" i="2"/>
  <c r="O230" i="2"/>
  <c r="M230" i="2"/>
  <c r="BF229" i="2"/>
  <c r="BE229" i="2"/>
  <c r="BD229" i="2"/>
  <c r="BB229" i="2"/>
  <c r="Q229" i="2"/>
  <c r="O229" i="2"/>
  <c r="M229" i="2"/>
  <c r="BF228" i="2"/>
  <c r="BE228" i="2"/>
  <c r="BD228" i="2"/>
  <c r="BB228" i="2"/>
  <c r="Q228" i="2"/>
  <c r="O228" i="2"/>
  <c r="M228" i="2"/>
  <c r="BF227" i="2"/>
  <c r="BE227" i="2"/>
  <c r="BD227" i="2"/>
  <c r="BB227" i="2"/>
  <c r="Q227" i="2"/>
  <c r="O227" i="2"/>
  <c r="M227" i="2"/>
  <c r="BF226" i="2"/>
  <c r="BE226" i="2"/>
  <c r="BD226" i="2"/>
  <c r="BB226" i="2"/>
  <c r="Q226" i="2"/>
  <c r="O226" i="2"/>
  <c r="M226" i="2"/>
  <c r="BF225" i="2"/>
  <c r="BE225" i="2"/>
  <c r="BD225" i="2"/>
  <c r="BB225" i="2"/>
  <c r="Q225" i="2"/>
  <c r="O225" i="2"/>
  <c r="M225" i="2"/>
  <c r="BF224" i="2"/>
  <c r="BE224" i="2"/>
  <c r="BD224" i="2"/>
  <c r="BB224" i="2"/>
  <c r="Q224" i="2"/>
  <c r="O224" i="2"/>
  <c r="M224" i="2"/>
  <c r="BF223" i="2"/>
  <c r="BE223" i="2"/>
  <c r="BD223" i="2"/>
  <c r="BB223" i="2"/>
  <c r="Q223" i="2"/>
  <c r="O223" i="2"/>
  <c r="M223" i="2"/>
  <c r="BF222" i="2"/>
  <c r="BE222" i="2"/>
  <c r="BD222" i="2"/>
  <c r="BB222" i="2"/>
  <c r="Q222" i="2"/>
  <c r="O222" i="2"/>
  <c r="M222" i="2"/>
  <c r="BF221" i="2"/>
  <c r="BE221" i="2"/>
  <c r="BD221" i="2"/>
  <c r="BB221" i="2"/>
  <c r="Q221" i="2"/>
  <c r="O221" i="2"/>
  <c r="M221" i="2"/>
  <c r="BF220" i="2"/>
  <c r="BE220" i="2"/>
  <c r="BD220" i="2"/>
  <c r="BB220" i="2"/>
  <c r="Q220" i="2"/>
  <c r="O220" i="2"/>
  <c r="M220" i="2"/>
  <c r="BF219" i="2"/>
  <c r="BE219" i="2"/>
  <c r="BD219" i="2"/>
  <c r="BB219" i="2"/>
  <c r="Q219" i="2"/>
  <c r="O219" i="2"/>
  <c r="M219" i="2"/>
  <c r="BF218" i="2"/>
  <c r="BE218" i="2"/>
  <c r="BD218" i="2"/>
  <c r="BB218" i="2"/>
  <c r="Q218" i="2"/>
  <c r="O218" i="2"/>
  <c r="M218" i="2"/>
  <c r="BF217" i="2"/>
  <c r="BE217" i="2"/>
  <c r="BD217" i="2"/>
  <c r="BB217" i="2"/>
  <c r="Q217" i="2"/>
  <c r="O217" i="2"/>
  <c r="M217" i="2"/>
  <c r="BF216" i="2"/>
  <c r="BE216" i="2"/>
  <c r="BD216" i="2"/>
  <c r="BB216" i="2"/>
  <c r="Q216" i="2"/>
  <c r="O216" i="2"/>
  <c r="M216" i="2"/>
  <c r="BF215" i="2"/>
  <c r="BE215" i="2"/>
  <c r="BD215" i="2"/>
  <c r="BB215" i="2"/>
  <c r="Q215" i="2"/>
  <c r="O215" i="2"/>
  <c r="M215" i="2"/>
  <c r="BF214" i="2"/>
  <c r="BE214" i="2"/>
  <c r="BD214" i="2"/>
  <c r="BB214" i="2"/>
  <c r="Q214" i="2"/>
  <c r="O214" i="2"/>
  <c r="M214" i="2"/>
  <c r="BF213" i="2"/>
  <c r="BE213" i="2"/>
  <c r="BD213" i="2"/>
  <c r="BB213" i="2"/>
  <c r="Q213" i="2"/>
  <c r="O213" i="2"/>
  <c r="M213" i="2"/>
  <c r="BF212" i="2"/>
  <c r="BE212" i="2"/>
  <c r="BD212" i="2"/>
  <c r="BB212" i="2"/>
  <c r="Q212" i="2"/>
  <c r="O212" i="2"/>
  <c r="M212" i="2"/>
  <c r="BF211" i="2"/>
  <c r="BE211" i="2"/>
  <c r="BD211" i="2"/>
  <c r="BB211" i="2"/>
  <c r="Q211" i="2"/>
  <c r="O211" i="2"/>
  <c r="M211" i="2"/>
  <c r="BF210" i="2"/>
  <c r="BE210" i="2"/>
  <c r="BD210" i="2"/>
  <c r="BB210" i="2"/>
  <c r="Q210" i="2"/>
  <c r="O210" i="2"/>
  <c r="M210" i="2"/>
  <c r="BF209" i="2"/>
  <c r="BE209" i="2"/>
  <c r="BD209" i="2"/>
  <c r="BB209" i="2"/>
  <c r="Q209" i="2"/>
  <c r="O209" i="2"/>
  <c r="M209" i="2"/>
  <c r="BF208" i="2"/>
  <c r="BE208" i="2"/>
  <c r="BD208" i="2"/>
  <c r="BB208" i="2"/>
  <c r="Q208" i="2"/>
  <c r="O208" i="2"/>
  <c r="M208" i="2"/>
  <c r="BF207" i="2"/>
  <c r="BE207" i="2"/>
  <c r="BD207" i="2"/>
  <c r="BB207" i="2"/>
  <c r="Q207" i="2"/>
  <c r="O207" i="2"/>
  <c r="M207" i="2"/>
  <c r="BF206" i="2"/>
  <c r="BE206" i="2"/>
  <c r="BD206" i="2"/>
  <c r="BB206" i="2"/>
  <c r="Q206" i="2"/>
  <c r="O206" i="2"/>
  <c r="M206" i="2"/>
  <c r="BF205" i="2"/>
  <c r="BE205" i="2"/>
  <c r="BD205" i="2"/>
  <c r="BB205" i="2"/>
  <c r="Q205" i="2"/>
  <c r="O205" i="2"/>
  <c r="M205" i="2"/>
  <c r="BF204" i="2"/>
  <c r="BE204" i="2"/>
  <c r="BD204" i="2"/>
  <c r="BB204" i="2"/>
  <c r="Q204" i="2"/>
  <c r="O204" i="2"/>
  <c r="M204" i="2"/>
  <c r="BF203" i="2"/>
  <c r="BE203" i="2"/>
  <c r="BD203" i="2"/>
  <c r="BB203" i="2"/>
  <c r="Q203" i="2"/>
  <c r="O203" i="2"/>
  <c r="M203" i="2"/>
  <c r="BF202" i="2"/>
  <c r="BE202" i="2"/>
  <c r="BD202" i="2"/>
  <c r="BB202" i="2"/>
  <c r="Q202" i="2"/>
  <c r="O202" i="2"/>
  <c r="M202" i="2"/>
  <c r="BF201" i="2"/>
  <c r="BE201" i="2"/>
  <c r="BD201" i="2"/>
  <c r="BB201" i="2"/>
  <c r="Q201" i="2"/>
  <c r="O201" i="2"/>
  <c r="M201" i="2"/>
  <c r="BF200" i="2"/>
  <c r="BE200" i="2"/>
  <c r="BD200" i="2"/>
  <c r="BB200" i="2"/>
  <c r="Q200" i="2"/>
  <c r="O200" i="2"/>
  <c r="M200" i="2"/>
  <c r="BF199" i="2"/>
  <c r="BE199" i="2"/>
  <c r="BD199" i="2"/>
  <c r="BB199" i="2"/>
  <c r="Q199" i="2"/>
  <c r="O199" i="2"/>
  <c r="M199" i="2"/>
  <c r="BF198" i="2"/>
  <c r="BE198" i="2"/>
  <c r="BD198" i="2"/>
  <c r="BB198" i="2"/>
  <c r="Q198" i="2"/>
  <c r="O198" i="2"/>
  <c r="M198" i="2"/>
  <c r="BF197" i="2"/>
  <c r="BE197" i="2"/>
  <c r="BD197" i="2"/>
  <c r="BB197" i="2"/>
  <c r="Q197" i="2"/>
  <c r="O197" i="2"/>
  <c r="M197" i="2"/>
  <c r="BF196" i="2"/>
  <c r="BE196" i="2"/>
  <c r="BD196" i="2"/>
  <c r="BB196" i="2"/>
  <c r="Q196" i="2"/>
  <c r="O196" i="2"/>
  <c r="M196" i="2"/>
  <c r="BF195" i="2"/>
  <c r="BE195" i="2"/>
  <c r="BD195" i="2"/>
  <c r="BB195" i="2"/>
  <c r="Q195" i="2"/>
  <c r="O195" i="2"/>
  <c r="M195" i="2"/>
  <c r="BF194" i="2"/>
  <c r="BE194" i="2"/>
  <c r="BD194" i="2"/>
  <c r="BB194" i="2"/>
  <c r="Q194" i="2"/>
  <c r="O194" i="2"/>
  <c r="M194" i="2"/>
  <c r="BF193" i="2"/>
  <c r="BE193" i="2"/>
  <c r="BD193" i="2"/>
  <c r="BB193" i="2"/>
  <c r="Q193" i="2"/>
  <c r="O193" i="2"/>
  <c r="M193" i="2"/>
  <c r="BF192" i="2"/>
  <c r="BE192" i="2"/>
  <c r="BD192" i="2"/>
  <c r="BB192" i="2"/>
  <c r="Q192" i="2"/>
  <c r="O192" i="2"/>
  <c r="M192" i="2"/>
  <c r="BF191" i="2"/>
  <c r="BE191" i="2"/>
  <c r="BD191" i="2"/>
  <c r="BB191" i="2"/>
  <c r="Q191" i="2"/>
  <c r="O191" i="2"/>
  <c r="M191" i="2"/>
  <c r="BF190" i="2"/>
  <c r="BE190" i="2"/>
  <c r="BD190" i="2"/>
  <c r="BB190" i="2"/>
  <c r="Q190" i="2"/>
  <c r="O190" i="2"/>
  <c r="M190" i="2"/>
  <c r="BF189" i="2"/>
  <c r="BE189" i="2"/>
  <c r="BD189" i="2"/>
  <c r="BB189" i="2"/>
  <c r="Q189" i="2"/>
  <c r="O189" i="2"/>
  <c r="M189" i="2"/>
  <c r="BF188" i="2"/>
  <c r="BE188" i="2"/>
  <c r="BD188" i="2"/>
  <c r="BB188" i="2"/>
  <c r="Q188" i="2"/>
  <c r="O188" i="2"/>
  <c r="M188" i="2"/>
  <c r="BF187" i="2"/>
  <c r="BE187" i="2"/>
  <c r="BD187" i="2"/>
  <c r="BB187" i="2"/>
  <c r="Q187" i="2"/>
  <c r="O187" i="2"/>
  <c r="M187" i="2"/>
  <c r="BF186" i="2"/>
  <c r="BE186" i="2"/>
  <c r="BD186" i="2"/>
  <c r="BB186" i="2"/>
  <c r="Q186" i="2"/>
  <c r="O186" i="2"/>
  <c r="M186" i="2"/>
  <c r="BF185" i="2"/>
  <c r="BE185" i="2"/>
  <c r="BD185" i="2"/>
  <c r="BB185" i="2"/>
  <c r="Q185" i="2"/>
  <c r="O185" i="2"/>
  <c r="M185" i="2"/>
  <c r="BF184" i="2"/>
  <c r="BE184" i="2"/>
  <c r="BD184" i="2"/>
  <c r="BB184" i="2"/>
  <c r="Q184" i="2"/>
  <c r="O184" i="2"/>
  <c r="M184" i="2"/>
  <c r="BF183" i="2"/>
  <c r="BE183" i="2"/>
  <c r="BD183" i="2"/>
  <c r="BB183" i="2"/>
  <c r="Q183" i="2"/>
  <c r="O183" i="2"/>
  <c r="M183" i="2"/>
  <c r="BF182" i="2"/>
  <c r="BE182" i="2"/>
  <c r="BD182" i="2"/>
  <c r="BB182" i="2"/>
  <c r="Q182" i="2"/>
  <c r="O182" i="2"/>
  <c r="M182" i="2"/>
  <c r="BF181" i="2"/>
  <c r="BE181" i="2"/>
  <c r="BD181" i="2"/>
  <c r="BB181" i="2"/>
  <c r="Q181" i="2"/>
  <c r="O181" i="2"/>
  <c r="M181" i="2"/>
  <c r="BF180" i="2"/>
  <c r="BE180" i="2"/>
  <c r="BD180" i="2"/>
  <c r="BB180" i="2"/>
  <c r="Q180" i="2"/>
  <c r="O180" i="2"/>
  <c r="M180" i="2"/>
  <c r="BF179" i="2"/>
  <c r="BE179" i="2"/>
  <c r="BD179" i="2"/>
  <c r="BB179" i="2"/>
  <c r="Q179" i="2"/>
  <c r="O179" i="2"/>
  <c r="M179" i="2"/>
  <c r="BF178" i="2"/>
  <c r="BE178" i="2"/>
  <c r="BD178" i="2"/>
  <c r="BB178" i="2"/>
  <c r="Q178" i="2"/>
  <c r="O178" i="2"/>
  <c r="M178" i="2"/>
  <c r="BF177" i="2"/>
  <c r="BE177" i="2"/>
  <c r="BD177" i="2"/>
  <c r="BB177" i="2"/>
  <c r="Q177" i="2"/>
  <c r="O177" i="2"/>
  <c r="M177" i="2"/>
  <c r="BF176" i="2"/>
  <c r="BE176" i="2"/>
  <c r="BD176" i="2"/>
  <c r="BB176" i="2"/>
  <c r="Q176" i="2"/>
  <c r="O176" i="2"/>
  <c r="M176" i="2"/>
  <c r="BF175" i="2"/>
  <c r="BE175" i="2"/>
  <c r="BD175" i="2"/>
  <c r="BB175" i="2"/>
  <c r="Q175" i="2"/>
  <c r="O175" i="2"/>
  <c r="M175" i="2"/>
  <c r="BF174" i="2"/>
  <c r="BE174" i="2"/>
  <c r="BD174" i="2"/>
  <c r="BB174" i="2"/>
  <c r="Q174" i="2"/>
  <c r="O174" i="2"/>
  <c r="M174" i="2"/>
  <c r="BF173" i="2"/>
  <c r="BE173" i="2"/>
  <c r="BD173" i="2"/>
  <c r="BB173" i="2"/>
  <c r="Q173" i="2"/>
  <c r="O173" i="2"/>
  <c r="M173" i="2"/>
  <c r="BF172" i="2"/>
  <c r="BE172" i="2"/>
  <c r="BD172" i="2"/>
  <c r="BB172" i="2"/>
  <c r="Q172" i="2"/>
  <c r="O172" i="2"/>
  <c r="M172" i="2"/>
  <c r="BF171" i="2"/>
  <c r="BE171" i="2"/>
  <c r="BD171" i="2"/>
  <c r="BB171" i="2"/>
  <c r="Q171" i="2"/>
  <c r="O171" i="2"/>
  <c r="M171" i="2"/>
  <c r="BF170" i="2"/>
  <c r="BE170" i="2"/>
  <c r="BD170" i="2"/>
  <c r="BB170" i="2"/>
  <c r="Q170" i="2"/>
  <c r="O170" i="2"/>
  <c r="M170" i="2"/>
  <c r="BF169" i="2"/>
  <c r="BE169" i="2"/>
  <c r="BD169" i="2"/>
  <c r="BB169" i="2"/>
  <c r="Q169" i="2"/>
  <c r="O169" i="2"/>
  <c r="M169" i="2"/>
  <c r="BF168" i="2"/>
  <c r="BE168" i="2"/>
  <c r="BD168" i="2"/>
  <c r="BB168" i="2"/>
  <c r="Q168" i="2"/>
  <c r="O168" i="2"/>
  <c r="M168" i="2"/>
  <c r="BF167" i="2"/>
  <c r="BE167" i="2"/>
  <c r="BD167" i="2"/>
  <c r="BB167" i="2"/>
  <c r="Q167" i="2"/>
  <c r="O167" i="2"/>
  <c r="M167" i="2"/>
  <c r="BF166" i="2"/>
  <c r="BE166" i="2"/>
  <c r="BD166" i="2"/>
  <c r="BB166" i="2"/>
  <c r="Q166" i="2"/>
  <c r="O166" i="2"/>
  <c r="M166" i="2"/>
  <c r="BF165" i="2"/>
  <c r="BE165" i="2"/>
  <c r="BD165" i="2"/>
  <c r="BB165" i="2"/>
  <c r="Q165" i="2"/>
  <c r="O165" i="2"/>
  <c r="M165" i="2"/>
  <c r="BF164" i="2"/>
  <c r="BE164" i="2"/>
  <c r="BD164" i="2"/>
  <c r="BB164" i="2"/>
  <c r="Q164" i="2"/>
  <c r="O164" i="2"/>
  <c r="M164" i="2"/>
  <c r="BF163" i="2"/>
  <c r="BE163" i="2"/>
  <c r="BD163" i="2"/>
  <c r="BB163" i="2"/>
  <c r="Q163" i="2"/>
  <c r="O163" i="2"/>
  <c r="M163" i="2"/>
  <c r="BF162" i="2"/>
  <c r="BE162" i="2"/>
  <c r="BD162" i="2"/>
  <c r="BB162" i="2"/>
  <c r="Q162" i="2"/>
  <c r="O162" i="2"/>
  <c r="M162" i="2"/>
  <c r="BF161" i="2"/>
  <c r="BE161" i="2"/>
  <c r="BD161" i="2"/>
  <c r="BB161" i="2"/>
  <c r="Q161" i="2"/>
  <c r="O161" i="2"/>
  <c r="M161" i="2"/>
  <c r="BF160" i="2"/>
  <c r="BE160" i="2"/>
  <c r="BD160" i="2"/>
  <c r="BB160" i="2"/>
  <c r="Q160" i="2"/>
  <c r="O160" i="2"/>
  <c r="M160" i="2"/>
  <c r="BF159" i="2"/>
  <c r="BE159" i="2"/>
  <c r="BD159" i="2"/>
  <c r="BB159" i="2"/>
  <c r="Q159" i="2"/>
  <c r="O159" i="2"/>
  <c r="M159" i="2"/>
  <c r="BF158" i="2"/>
  <c r="BE158" i="2"/>
  <c r="BD158" i="2"/>
  <c r="BB158" i="2"/>
  <c r="Q158" i="2"/>
  <c r="O158" i="2"/>
  <c r="M158" i="2"/>
  <c r="BF157" i="2"/>
  <c r="BE157" i="2"/>
  <c r="BD157" i="2"/>
  <c r="BB157" i="2"/>
  <c r="Q157" i="2"/>
  <c r="O157" i="2"/>
  <c r="M157" i="2"/>
  <c r="BF156" i="2"/>
  <c r="BE156" i="2"/>
  <c r="BD156" i="2"/>
  <c r="BB156" i="2"/>
  <c r="Q156" i="2"/>
  <c r="O156" i="2"/>
  <c r="M156" i="2"/>
  <c r="BF155" i="2"/>
  <c r="BE155" i="2"/>
  <c r="BD155" i="2"/>
  <c r="BB155" i="2"/>
  <c r="Q155" i="2"/>
  <c r="O155" i="2"/>
  <c r="M155" i="2"/>
  <c r="BF154" i="2"/>
  <c r="BE154" i="2"/>
  <c r="BD154" i="2"/>
  <c r="BB154" i="2"/>
  <c r="Q154" i="2"/>
  <c r="O154" i="2"/>
  <c r="M154" i="2"/>
  <c r="BF153" i="2"/>
  <c r="BE153" i="2"/>
  <c r="BD153" i="2"/>
  <c r="BB153" i="2"/>
  <c r="Q153" i="2"/>
  <c r="O153" i="2"/>
  <c r="M153" i="2"/>
  <c r="BF152" i="2"/>
  <c r="BE152" i="2"/>
  <c r="BD152" i="2"/>
  <c r="BB152" i="2"/>
  <c r="Q152" i="2"/>
  <c r="O152" i="2"/>
  <c r="M152" i="2"/>
  <c r="BF151" i="2"/>
  <c r="BE151" i="2"/>
  <c r="BD151" i="2"/>
  <c r="BB151" i="2"/>
  <c r="Q151" i="2"/>
  <c r="O151" i="2"/>
  <c r="M151" i="2"/>
  <c r="BF150" i="2"/>
  <c r="BE150" i="2"/>
  <c r="BD150" i="2"/>
  <c r="BB150" i="2"/>
  <c r="Q150" i="2"/>
  <c r="O150" i="2"/>
  <c r="M150" i="2"/>
  <c r="BF149" i="2"/>
  <c r="BE149" i="2"/>
  <c r="BD149" i="2"/>
  <c r="BB149" i="2"/>
  <c r="Q149" i="2"/>
  <c r="O149" i="2"/>
  <c r="M149" i="2"/>
  <c r="BF148" i="2"/>
  <c r="BE148" i="2"/>
  <c r="BD148" i="2"/>
  <c r="BB148" i="2"/>
  <c r="Q148" i="2"/>
  <c r="O148" i="2"/>
  <c r="M148" i="2"/>
  <c r="BF147" i="2"/>
  <c r="BE147" i="2"/>
  <c r="BD147" i="2"/>
  <c r="BB147" i="2"/>
  <c r="Q147" i="2"/>
  <c r="O147" i="2"/>
  <c r="M147" i="2"/>
  <c r="BF146" i="2"/>
  <c r="BE146" i="2"/>
  <c r="BD146" i="2"/>
  <c r="BB146" i="2"/>
  <c r="Q146" i="2"/>
  <c r="O146" i="2"/>
  <c r="M146" i="2"/>
  <c r="BF145" i="2"/>
  <c r="BE145" i="2"/>
  <c r="BD145" i="2"/>
  <c r="BB145" i="2"/>
  <c r="Q145" i="2"/>
  <c r="O145" i="2"/>
  <c r="M145" i="2"/>
  <c r="BF144" i="2"/>
  <c r="BE144" i="2"/>
  <c r="BD144" i="2"/>
  <c r="BB144" i="2"/>
  <c r="Q144" i="2"/>
  <c r="O144" i="2"/>
  <c r="M144" i="2"/>
  <c r="BF143" i="2"/>
  <c r="BE143" i="2"/>
  <c r="BD143" i="2"/>
  <c r="BB143" i="2"/>
  <c r="Q143" i="2"/>
  <c r="O143" i="2"/>
  <c r="M143" i="2"/>
  <c r="BF142" i="2"/>
  <c r="BE142" i="2"/>
  <c r="BD142" i="2"/>
  <c r="BB142" i="2"/>
  <c r="Q142" i="2"/>
  <c r="O142" i="2"/>
  <c r="M142" i="2"/>
  <c r="BF141" i="2"/>
  <c r="BE141" i="2"/>
  <c r="BD141" i="2"/>
  <c r="BB141" i="2"/>
  <c r="Q141" i="2"/>
  <c r="O141" i="2"/>
  <c r="M141" i="2"/>
  <c r="BF140" i="2"/>
  <c r="BE140" i="2"/>
  <c r="BD140" i="2"/>
  <c r="BB140" i="2"/>
  <c r="Q140" i="2"/>
  <c r="O140" i="2"/>
  <c r="M140" i="2"/>
  <c r="BF139" i="2"/>
  <c r="BE139" i="2"/>
  <c r="BD139" i="2"/>
  <c r="BB139" i="2"/>
  <c r="Q139" i="2"/>
  <c r="O139" i="2"/>
  <c r="M139" i="2"/>
  <c r="BF138" i="2"/>
  <c r="BE138" i="2"/>
  <c r="BD138" i="2"/>
  <c r="BB138" i="2"/>
  <c r="Q138" i="2"/>
  <c r="O138" i="2"/>
  <c r="M138" i="2"/>
  <c r="BF137" i="2"/>
  <c r="BE137" i="2"/>
  <c r="BD137" i="2"/>
  <c r="BB137" i="2"/>
  <c r="Q137" i="2"/>
  <c r="O137" i="2"/>
  <c r="M137" i="2"/>
  <c r="BF136" i="2"/>
  <c r="BE136" i="2"/>
  <c r="BD136" i="2"/>
  <c r="BB136" i="2"/>
  <c r="Q136" i="2"/>
  <c r="O136" i="2"/>
  <c r="M136" i="2"/>
  <c r="BF135" i="2"/>
  <c r="BE135" i="2"/>
  <c r="BD135" i="2"/>
  <c r="BB135" i="2"/>
  <c r="Q135" i="2"/>
  <c r="O135" i="2"/>
  <c r="M135" i="2"/>
  <c r="BF134" i="2"/>
  <c r="BE134" i="2"/>
  <c r="BD134" i="2"/>
  <c r="BB134" i="2"/>
  <c r="Q134" i="2"/>
  <c r="O134" i="2"/>
  <c r="M134" i="2"/>
  <c r="BF133" i="2"/>
  <c r="BE133" i="2"/>
  <c r="BD133" i="2"/>
  <c r="BB133" i="2"/>
  <c r="Q133" i="2"/>
  <c r="O133" i="2"/>
  <c r="M133" i="2"/>
  <c r="BF132" i="2"/>
  <c r="BE132" i="2"/>
  <c r="BD132" i="2"/>
  <c r="BB132" i="2"/>
  <c r="Q132" i="2"/>
  <c r="O132" i="2"/>
  <c r="M132" i="2"/>
  <c r="BF131" i="2"/>
  <c r="BE131" i="2"/>
  <c r="BD131" i="2"/>
  <c r="BB131" i="2"/>
  <c r="Q131" i="2"/>
  <c r="O131" i="2"/>
  <c r="M131" i="2"/>
  <c r="BF130" i="2"/>
  <c r="BE130" i="2"/>
  <c r="BD130" i="2"/>
  <c r="BB130" i="2"/>
  <c r="Q130" i="2"/>
  <c r="O130" i="2"/>
  <c r="M130" i="2"/>
  <c r="BF129" i="2"/>
  <c r="BE129" i="2"/>
  <c r="BD129" i="2"/>
  <c r="BB129" i="2"/>
  <c r="Q129" i="2"/>
  <c r="O129" i="2"/>
  <c r="M129" i="2"/>
  <c r="BF128" i="2"/>
  <c r="BE128" i="2"/>
  <c r="BD128" i="2"/>
  <c r="BB128" i="2"/>
  <c r="Q128" i="2"/>
  <c r="O128" i="2"/>
  <c r="M128" i="2"/>
  <c r="BF127" i="2"/>
  <c r="BE127" i="2"/>
  <c r="BD127" i="2"/>
  <c r="BB127" i="2"/>
  <c r="Q127" i="2"/>
  <c r="O127" i="2"/>
  <c r="M127" i="2"/>
  <c r="BF126" i="2"/>
  <c r="BE126" i="2"/>
  <c r="BD126" i="2"/>
  <c r="BB126" i="2"/>
  <c r="Q126" i="2"/>
  <c r="O126" i="2"/>
  <c r="M126" i="2"/>
  <c r="BF125" i="2"/>
  <c r="BE125" i="2"/>
  <c r="BD125" i="2"/>
  <c r="BB125" i="2"/>
  <c r="Q125" i="2"/>
  <c r="O125" i="2"/>
  <c r="M125" i="2"/>
  <c r="BF124" i="2"/>
  <c r="BE124" i="2"/>
  <c r="BD124" i="2"/>
  <c r="BB124" i="2"/>
  <c r="Q124" i="2"/>
  <c r="O124" i="2"/>
  <c r="M124" i="2"/>
  <c r="BF123" i="2"/>
  <c r="BE123" i="2"/>
  <c r="BD123" i="2"/>
  <c r="BB123" i="2"/>
  <c r="Q123" i="2"/>
  <c r="O123" i="2"/>
  <c r="M123" i="2"/>
  <c r="BF122" i="2"/>
  <c r="BE122" i="2"/>
  <c r="BD122" i="2"/>
  <c r="BB122" i="2"/>
  <c r="Q122" i="2"/>
  <c r="O122" i="2"/>
  <c r="M122" i="2"/>
  <c r="BF121" i="2"/>
  <c r="BE121" i="2"/>
  <c r="BD121" i="2"/>
  <c r="BB121" i="2"/>
  <c r="Q121" i="2"/>
  <c r="O121" i="2"/>
  <c r="M121" i="2"/>
  <c r="BF120" i="2"/>
  <c r="BE120" i="2"/>
  <c r="BD120" i="2"/>
  <c r="BB120" i="2"/>
  <c r="Q120" i="2"/>
  <c r="O120" i="2"/>
  <c r="M120" i="2"/>
  <c r="BF119" i="2"/>
  <c r="BE119" i="2"/>
  <c r="BD119" i="2"/>
  <c r="BB119" i="2"/>
  <c r="Q119" i="2"/>
  <c r="O119" i="2"/>
  <c r="M119" i="2"/>
  <c r="BF118" i="2"/>
  <c r="BE118" i="2"/>
  <c r="BD118" i="2"/>
  <c r="BB118" i="2"/>
  <c r="Q118" i="2"/>
  <c r="O118" i="2"/>
  <c r="M118" i="2"/>
  <c r="BF117" i="2"/>
  <c r="BE117" i="2"/>
  <c r="BD117" i="2"/>
  <c r="BB117" i="2"/>
  <c r="Q117" i="2"/>
  <c r="O117" i="2"/>
  <c r="M117" i="2"/>
  <c r="BF116" i="2"/>
  <c r="BE116" i="2"/>
  <c r="BD116" i="2"/>
  <c r="BB116" i="2"/>
  <c r="Q116" i="2"/>
  <c r="O116" i="2"/>
  <c r="M116" i="2"/>
  <c r="BF115" i="2"/>
  <c r="BE115" i="2"/>
  <c r="BD115" i="2"/>
  <c r="BB115" i="2"/>
  <c r="Q115" i="2"/>
  <c r="O115" i="2"/>
  <c r="M115" i="2"/>
  <c r="BF114" i="2"/>
  <c r="BE114" i="2"/>
  <c r="BD114" i="2"/>
  <c r="BB114" i="2"/>
  <c r="Q114" i="2"/>
  <c r="O114" i="2"/>
  <c r="M114" i="2"/>
  <c r="BF113" i="2"/>
  <c r="BE113" i="2"/>
  <c r="BD113" i="2"/>
  <c r="BB113" i="2"/>
  <c r="Q113" i="2"/>
  <c r="O113" i="2"/>
  <c r="M113" i="2"/>
  <c r="BF112" i="2"/>
  <c r="BE112" i="2"/>
  <c r="BD112" i="2"/>
  <c r="BB112" i="2"/>
  <c r="Q112" i="2"/>
  <c r="O112" i="2"/>
  <c r="M112" i="2"/>
  <c r="BF111" i="2"/>
  <c r="BE111" i="2"/>
  <c r="BD111" i="2"/>
  <c r="BB111" i="2"/>
  <c r="Q111" i="2"/>
  <c r="O111" i="2"/>
  <c r="M111" i="2"/>
  <c r="BF110" i="2"/>
  <c r="BE110" i="2"/>
  <c r="BD110" i="2"/>
  <c r="BB110" i="2"/>
  <c r="Q110" i="2"/>
  <c r="O110" i="2"/>
  <c r="M110" i="2"/>
  <c r="BF109" i="2"/>
  <c r="BE109" i="2"/>
  <c r="BD109" i="2"/>
  <c r="BB109" i="2"/>
  <c r="Q109" i="2"/>
  <c r="O109" i="2"/>
  <c r="M109" i="2"/>
  <c r="BF108" i="2"/>
  <c r="BE108" i="2"/>
  <c r="BD108" i="2"/>
  <c r="BB108" i="2"/>
  <c r="Q108" i="2"/>
  <c r="O108" i="2"/>
  <c r="M108" i="2"/>
  <c r="BF107" i="2"/>
  <c r="BE107" i="2"/>
  <c r="BD107" i="2"/>
  <c r="BB107" i="2"/>
  <c r="Q107" i="2"/>
  <c r="O107" i="2"/>
  <c r="M107" i="2"/>
  <c r="BF106" i="2"/>
  <c r="BE106" i="2"/>
  <c r="BD106" i="2"/>
  <c r="BB106" i="2"/>
  <c r="Q106" i="2"/>
  <c r="O106" i="2"/>
  <c r="M106" i="2"/>
  <c r="BF105" i="2"/>
  <c r="BE105" i="2"/>
  <c r="BD105" i="2"/>
  <c r="BB105" i="2"/>
  <c r="Q105" i="2"/>
  <c r="O105" i="2"/>
  <c r="M105" i="2"/>
  <c r="BF104" i="2"/>
  <c r="BE104" i="2"/>
  <c r="BD104" i="2"/>
  <c r="BB104" i="2"/>
  <c r="Q104" i="2"/>
  <c r="O104" i="2"/>
  <c r="M104" i="2"/>
  <c r="BF103" i="2"/>
  <c r="BE103" i="2"/>
  <c r="BD103" i="2"/>
  <c r="BB103" i="2"/>
  <c r="Q103" i="2"/>
  <c r="O103" i="2"/>
  <c r="M103" i="2"/>
  <c r="BF102" i="2"/>
  <c r="BE102" i="2"/>
  <c r="BD102" i="2"/>
  <c r="BB102" i="2"/>
  <c r="Q102" i="2"/>
  <c r="O102" i="2"/>
  <c r="M102" i="2"/>
  <c r="BF101" i="2"/>
  <c r="BE101" i="2"/>
  <c r="BD101" i="2"/>
  <c r="BB101" i="2"/>
  <c r="Q101" i="2"/>
  <c r="O101" i="2"/>
  <c r="M101" i="2"/>
  <c r="BF100" i="2"/>
  <c r="BE100" i="2"/>
  <c r="BD100" i="2"/>
  <c r="BB100" i="2"/>
  <c r="Q100" i="2"/>
  <c r="O100" i="2"/>
  <c r="M100" i="2"/>
  <c r="BF99" i="2"/>
  <c r="BE99" i="2"/>
  <c r="BD99" i="2"/>
  <c r="BB99" i="2"/>
  <c r="Q99" i="2"/>
  <c r="O99" i="2"/>
  <c r="M99" i="2"/>
  <c r="BF98" i="2"/>
  <c r="BE98" i="2"/>
  <c r="BD98" i="2"/>
  <c r="BB98" i="2"/>
  <c r="Q98" i="2"/>
  <c r="O98" i="2"/>
  <c r="M98" i="2"/>
  <c r="BF97" i="2"/>
  <c r="BE97" i="2"/>
  <c r="BD97" i="2"/>
  <c r="BB97" i="2"/>
  <c r="Q97" i="2"/>
  <c r="O97" i="2"/>
  <c r="M97" i="2"/>
  <c r="BF96" i="2"/>
  <c r="BE96" i="2"/>
  <c r="BD96" i="2"/>
  <c r="BB96" i="2"/>
  <c r="Q96" i="2"/>
  <c r="O96" i="2"/>
  <c r="M96" i="2"/>
  <c r="BF95" i="2"/>
  <c r="BE95" i="2"/>
  <c r="BD95" i="2"/>
  <c r="BB95" i="2"/>
  <c r="Q95" i="2"/>
  <c r="O95" i="2"/>
  <c r="M95" i="2"/>
  <c r="BF94" i="2"/>
  <c r="BE94" i="2"/>
  <c r="BD94" i="2"/>
  <c r="BB94" i="2"/>
  <c r="Q94" i="2"/>
  <c r="O94" i="2"/>
  <c r="M94" i="2"/>
  <c r="BF93" i="2"/>
  <c r="BE93" i="2"/>
  <c r="BD93" i="2"/>
  <c r="BB93" i="2"/>
  <c r="Q93" i="2"/>
  <c r="O93" i="2"/>
  <c r="M93" i="2"/>
  <c r="BF92" i="2"/>
  <c r="BE92" i="2"/>
  <c r="BD92" i="2"/>
  <c r="BB92" i="2"/>
  <c r="Q92" i="2"/>
  <c r="O92" i="2"/>
  <c r="M92" i="2"/>
  <c r="BF91" i="2"/>
  <c r="BE91" i="2"/>
  <c r="BD91" i="2"/>
  <c r="BB91" i="2"/>
  <c r="Q91" i="2"/>
  <c r="O91" i="2"/>
  <c r="M91" i="2"/>
  <c r="BF90" i="2"/>
  <c r="BE90" i="2"/>
  <c r="BD90" i="2"/>
  <c r="BB90" i="2"/>
  <c r="Q90" i="2"/>
  <c r="O90" i="2"/>
  <c r="M90" i="2"/>
  <c r="BF89" i="2"/>
  <c r="BE89" i="2"/>
  <c r="BD89" i="2"/>
  <c r="BB89" i="2"/>
  <c r="Q89" i="2"/>
  <c r="O89" i="2"/>
  <c r="M89" i="2"/>
  <c r="BF88" i="2"/>
  <c r="BE88" i="2"/>
  <c r="BD88" i="2"/>
  <c r="BB88" i="2"/>
  <c r="Q88" i="2"/>
  <c r="O88" i="2"/>
  <c r="M88" i="2"/>
  <c r="BF87" i="2"/>
  <c r="BE87" i="2"/>
  <c r="BD87" i="2"/>
  <c r="BB87" i="2"/>
  <c r="Q87" i="2"/>
  <c r="O87" i="2"/>
  <c r="M87" i="2"/>
  <c r="BF86" i="2"/>
  <c r="BE86" i="2"/>
  <c r="BD86" i="2"/>
  <c r="BB86" i="2"/>
  <c r="Q86" i="2"/>
  <c r="O86" i="2"/>
  <c r="M86" i="2"/>
  <c r="BF85" i="2"/>
  <c r="BE85" i="2"/>
  <c r="BD85" i="2"/>
  <c r="BB85" i="2"/>
  <c r="Q85" i="2"/>
  <c r="O85" i="2"/>
  <c r="M85" i="2"/>
  <c r="BF84" i="2"/>
  <c r="BE84" i="2"/>
  <c r="BD84" i="2"/>
  <c r="BB84" i="2"/>
  <c r="Q84" i="2"/>
  <c r="O84" i="2"/>
  <c r="M84" i="2"/>
  <c r="BF83" i="2"/>
  <c r="BE83" i="2"/>
  <c r="BD83" i="2"/>
  <c r="BB83" i="2"/>
  <c r="Q83" i="2"/>
  <c r="O83" i="2"/>
  <c r="M83" i="2"/>
  <c r="BF82" i="2"/>
  <c r="BE82" i="2"/>
  <c r="BD82" i="2"/>
  <c r="BB82" i="2"/>
  <c r="Q82" i="2"/>
  <c r="O82" i="2"/>
  <c r="M82" i="2"/>
  <c r="BF81" i="2"/>
  <c r="BE81" i="2"/>
  <c r="BD81" i="2"/>
  <c r="BB81" i="2"/>
  <c r="Q81" i="2"/>
  <c r="O81" i="2"/>
  <c r="M81" i="2"/>
  <c r="BF80" i="2"/>
  <c r="BE80" i="2"/>
  <c r="BD80" i="2"/>
  <c r="BB80" i="2"/>
  <c r="Q80" i="2"/>
  <c r="O80" i="2"/>
  <c r="M80" i="2"/>
  <c r="BF79" i="2"/>
  <c r="BE79" i="2"/>
  <c r="BD79" i="2"/>
  <c r="BB79" i="2"/>
  <c r="Q79" i="2"/>
  <c r="O79" i="2"/>
  <c r="M79" i="2"/>
  <c r="BF78" i="2"/>
  <c r="BE78" i="2"/>
  <c r="BD78" i="2"/>
  <c r="BB78" i="2"/>
  <c r="Q78" i="2"/>
  <c r="O78" i="2"/>
  <c r="M78" i="2"/>
  <c r="BF77" i="2"/>
  <c r="BE77" i="2"/>
  <c r="BD77" i="2"/>
  <c r="BB77" i="2"/>
  <c r="Q77" i="2"/>
  <c r="O77" i="2"/>
  <c r="M77" i="2"/>
  <c r="BF76" i="2"/>
  <c r="BE76" i="2"/>
  <c r="BD76" i="2"/>
  <c r="BB76" i="2"/>
  <c r="Q76" i="2"/>
  <c r="O76" i="2"/>
  <c r="M76" i="2"/>
  <c r="BF75" i="2"/>
  <c r="BE75" i="2"/>
  <c r="BD75" i="2"/>
  <c r="BB75" i="2"/>
  <c r="Q75" i="2"/>
  <c r="O75" i="2"/>
  <c r="M75" i="2"/>
  <c r="BF74" i="2"/>
  <c r="BE74" i="2"/>
  <c r="BD74" i="2"/>
  <c r="BB74" i="2"/>
  <c r="Q74" i="2"/>
  <c r="O74" i="2"/>
  <c r="M74" i="2"/>
  <c r="BF73" i="2"/>
  <c r="BE73" i="2"/>
  <c r="BD73" i="2"/>
  <c r="BB73" i="2"/>
  <c r="Q73" i="2"/>
  <c r="O73" i="2"/>
  <c r="M73" i="2"/>
  <c r="BF72" i="2"/>
  <c r="BE72" i="2"/>
  <c r="BD72" i="2"/>
  <c r="BB72" i="2"/>
  <c r="Q72" i="2"/>
  <c r="O72" i="2"/>
  <c r="M72" i="2"/>
  <c r="BF71" i="2"/>
  <c r="BE71" i="2"/>
  <c r="BD71" i="2"/>
  <c r="BB71" i="2"/>
  <c r="Q71" i="2"/>
  <c r="O71" i="2"/>
  <c r="M71" i="2"/>
  <c r="BF70" i="2"/>
  <c r="BE70" i="2"/>
  <c r="BD70" i="2"/>
  <c r="BB70" i="2"/>
  <c r="Q70" i="2"/>
  <c r="O70" i="2"/>
  <c r="M70" i="2"/>
  <c r="BF69" i="2"/>
  <c r="BE69" i="2"/>
  <c r="BD69" i="2"/>
  <c r="BB69" i="2"/>
  <c r="Q69" i="2"/>
  <c r="O69" i="2"/>
  <c r="M69" i="2"/>
  <c r="BF68" i="2"/>
  <c r="BE68" i="2"/>
  <c r="BD68" i="2"/>
  <c r="BB68" i="2"/>
  <c r="Q68" i="2"/>
  <c r="O68" i="2"/>
  <c r="M68" i="2"/>
  <c r="BF67" i="2"/>
  <c r="BE67" i="2"/>
  <c r="BD67" i="2"/>
  <c r="BB67" i="2"/>
  <c r="Q67" i="2"/>
  <c r="O67" i="2"/>
  <c r="M67" i="2"/>
  <c r="BF66" i="2"/>
  <c r="BE66" i="2"/>
  <c r="BD66" i="2"/>
  <c r="BB66" i="2"/>
  <c r="Q66" i="2"/>
  <c r="O66" i="2"/>
  <c r="M66" i="2"/>
  <c r="BF65" i="2"/>
  <c r="BE65" i="2"/>
  <c r="BD65" i="2"/>
  <c r="BB65" i="2"/>
  <c r="Q65" i="2"/>
  <c r="O65" i="2"/>
  <c r="M65" i="2"/>
  <c r="BF64" i="2"/>
  <c r="BE64" i="2"/>
  <c r="BD64" i="2"/>
  <c r="BB64" i="2"/>
  <c r="Q64" i="2"/>
  <c r="O64" i="2"/>
  <c r="M64" i="2"/>
  <c r="BF63" i="2"/>
  <c r="BE63" i="2"/>
  <c r="BD63" i="2"/>
  <c r="BB63" i="2"/>
  <c r="Q63" i="2"/>
  <c r="O63" i="2"/>
  <c r="M63" i="2"/>
  <c r="BF62" i="2"/>
  <c r="BE62" i="2"/>
  <c r="BD62" i="2"/>
  <c r="BB62" i="2"/>
  <c r="Q62" i="2"/>
  <c r="O62" i="2"/>
  <c r="M62" i="2"/>
  <c r="BF61" i="2"/>
  <c r="BE61" i="2"/>
  <c r="BD61" i="2"/>
  <c r="BB61" i="2"/>
  <c r="Q61" i="2"/>
  <c r="O61" i="2"/>
  <c r="M61" i="2"/>
  <c r="BF60" i="2"/>
  <c r="BE60" i="2"/>
  <c r="BD60" i="2"/>
  <c r="BB60" i="2"/>
  <c r="Q60" i="2"/>
  <c r="O60" i="2"/>
  <c r="M60" i="2"/>
  <c r="BF59" i="2"/>
  <c r="BE59" i="2"/>
  <c r="BD59" i="2"/>
  <c r="BB59" i="2"/>
  <c r="Q59" i="2"/>
  <c r="O59" i="2"/>
  <c r="M59" i="2"/>
  <c r="BF58" i="2"/>
  <c r="BE58" i="2"/>
  <c r="BD58" i="2"/>
  <c r="BB58" i="2"/>
  <c r="Q58" i="2"/>
  <c r="O58" i="2"/>
  <c r="M58" i="2"/>
  <c r="BF57" i="2"/>
  <c r="BE57" i="2"/>
  <c r="BD57" i="2"/>
  <c r="BB57" i="2"/>
  <c r="Q57" i="2"/>
  <c r="O57" i="2"/>
  <c r="M57" i="2"/>
  <c r="BF56" i="2"/>
  <c r="BE56" i="2"/>
  <c r="BD56" i="2"/>
  <c r="BB56" i="2"/>
  <c r="Q56" i="2"/>
  <c r="O56" i="2"/>
  <c r="M56" i="2"/>
  <c r="BF55" i="2"/>
  <c r="BE55" i="2"/>
  <c r="BD55" i="2"/>
  <c r="BB55" i="2"/>
  <c r="Q55" i="2"/>
  <c r="O55" i="2"/>
  <c r="M55" i="2"/>
  <c r="BF54" i="2"/>
  <c r="BE54" i="2"/>
  <c r="BD54" i="2"/>
  <c r="BB54" i="2"/>
  <c r="Q54" i="2"/>
  <c r="O54" i="2"/>
  <c r="M54" i="2"/>
  <c r="BF53" i="2"/>
  <c r="BE53" i="2"/>
  <c r="BD53" i="2"/>
  <c r="BB53" i="2"/>
  <c r="Q53" i="2"/>
  <c r="O53" i="2"/>
  <c r="M53" i="2"/>
  <c r="BF52" i="2"/>
  <c r="BE52" i="2"/>
  <c r="BD52" i="2"/>
  <c r="BB52" i="2"/>
  <c r="Q52" i="2"/>
  <c r="O52" i="2"/>
  <c r="M52" i="2"/>
  <c r="BF51" i="2"/>
  <c r="BE51" i="2"/>
  <c r="BD51" i="2"/>
  <c r="BB51" i="2"/>
  <c r="Q51" i="2"/>
  <c r="O51" i="2"/>
  <c r="M51" i="2"/>
  <c r="BF50" i="2"/>
  <c r="BE50" i="2"/>
  <c r="BD50" i="2"/>
  <c r="BB50" i="2"/>
  <c r="Q50" i="2"/>
  <c r="O50" i="2"/>
  <c r="M50" i="2"/>
  <c r="BF49" i="2"/>
  <c r="BE49" i="2"/>
  <c r="BD49" i="2"/>
  <c r="BB49" i="2"/>
  <c r="Q49" i="2"/>
  <c r="O49" i="2"/>
  <c r="M49" i="2"/>
  <c r="BF48" i="2"/>
  <c r="BE48" i="2"/>
  <c r="BD48" i="2"/>
  <c r="BB48" i="2"/>
  <c r="Q48" i="2"/>
  <c r="O48" i="2"/>
  <c r="M48" i="2"/>
  <c r="BF47" i="2"/>
  <c r="BE47" i="2"/>
  <c r="BD47" i="2"/>
  <c r="BB47" i="2"/>
  <c r="Q47" i="2"/>
  <c r="O47" i="2"/>
  <c r="M47" i="2"/>
  <c r="BF46" i="2"/>
  <c r="BE46" i="2"/>
  <c r="BD46" i="2"/>
  <c r="BB46" i="2"/>
  <c r="Q46" i="2"/>
  <c r="O46" i="2"/>
  <c r="M46" i="2"/>
  <c r="BF45" i="2"/>
  <c r="BE45" i="2"/>
  <c r="BD45" i="2"/>
  <c r="BB45" i="2"/>
  <c r="Q45" i="2"/>
  <c r="O45" i="2"/>
  <c r="M45" i="2"/>
  <c r="BF44" i="2"/>
  <c r="BE44" i="2"/>
  <c r="BD44" i="2"/>
  <c r="BB44" i="2"/>
  <c r="Q44" i="2"/>
  <c r="O44" i="2"/>
  <c r="M44" i="2"/>
  <c r="BF43" i="2"/>
  <c r="BE43" i="2"/>
  <c r="BD43" i="2"/>
  <c r="BB43" i="2"/>
  <c r="Q43" i="2"/>
  <c r="O43" i="2"/>
  <c r="M43" i="2"/>
  <c r="BF42" i="2"/>
  <c r="BE42" i="2"/>
  <c r="BD42" i="2"/>
  <c r="BB42" i="2"/>
  <c r="Q42" i="2"/>
  <c r="O42" i="2"/>
  <c r="M42" i="2"/>
  <c r="BF41" i="2"/>
  <c r="BE41" i="2"/>
  <c r="BD41" i="2"/>
  <c r="BB41" i="2"/>
  <c r="Q41" i="2"/>
  <c r="O41" i="2"/>
  <c r="M41" i="2"/>
  <c r="BF40" i="2"/>
  <c r="BE40" i="2"/>
  <c r="BD40" i="2"/>
  <c r="BB40" i="2"/>
  <c r="Q40" i="2"/>
  <c r="O40" i="2"/>
  <c r="M40" i="2"/>
  <c r="BF39" i="2"/>
  <c r="BE39" i="2"/>
  <c r="BD39" i="2"/>
  <c r="BB39" i="2"/>
  <c r="Q39" i="2"/>
  <c r="O39" i="2"/>
  <c r="M39" i="2"/>
  <c r="BF38" i="2"/>
  <c r="BE38" i="2"/>
  <c r="BD38" i="2"/>
  <c r="BB38" i="2"/>
  <c r="Q38" i="2"/>
  <c r="O38" i="2"/>
  <c r="M38" i="2"/>
  <c r="BF37" i="2"/>
  <c r="BE37" i="2"/>
  <c r="BD37" i="2"/>
  <c r="BB37" i="2"/>
  <c r="Q37" i="2"/>
  <c r="O37" i="2"/>
  <c r="M37" i="2"/>
  <c r="BF36" i="2"/>
  <c r="BE36" i="2"/>
  <c r="BD36" i="2"/>
  <c r="BB36" i="2"/>
  <c r="Q36" i="2"/>
  <c r="O36" i="2"/>
  <c r="M36" i="2"/>
  <c r="BF35" i="2"/>
  <c r="BE35" i="2"/>
  <c r="BD35" i="2"/>
  <c r="BB35" i="2"/>
  <c r="Q35" i="2"/>
  <c r="O35" i="2"/>
  <c r="M35" i="2"/>
  <c r="BF34" i="2"/>
  <c r="BE34" i="2"/>
  <c r="BD34" i="2"/>
  <c r="BB34" i="2"/>
  <c r="Q34" i="2"/>
  <c r="O34" i="2"/>
  <c r="M34" i="2"/>
  <c r="BF33" i="2"/>
  <c r="BE33" i="2"/>
  <c r="BD33" i="2"/>
  <c r="BB33" i="2"/>
  <c r="Q33" i="2"/>
  <c r="O33" i="2"/>
  <c r="M33" i="2"/>
  <c r="BF32" i="2"/>
  <c r="BE32" i="2"/>
  <c r="BD32" i="2"/>
  <c r="BB32" i="2"/>
  <c r="Q32" i="2"/>
  <c r="O32" i="2"/>
  <c r="M32" i="2"/>
  <c r="BF31" i="2"/>
  <c r="BE31" i="2"/>
  <c r="BD31" i="2"/>
  <c r="BB31" i="2"/>
  <c r="Q31" i="2"/>
  <c r="O31" i="2"/>
  <c r="M31" i="2"/>
  <c r="BF30" i="2"/>
  <c r="BE30" i="2"/>
  <c r="BD30" i="2"/>
  <c r="BB30" i="2"/>
  <c r="Q30" i="2"/>
  <c r="O30" i="2"/>
  <c r="M30" i="2"/>
  <c r="BF29" i="2"/>
  <c r="BE29" i="2"/>
  <c r="BD29" i="2"/>
  <c r="BB29" i="2"/>
  <c r="Q29" i="2"/>
  <c r="O29" i="2"/>
  <c r="M29" i="2"/>
  <c r="BF28" i="2"/>
  <c r="BE28" i="2"/>
  <c r="BD28" i="2"/>
  <c r="BB28" i="2"/>
  <c r="Q28" i="2"/>
  <c r="O28" i="2"/>
  <c r="M28" i="2"/>
  <c r="BF27" i="2"/>
  <c r="BE27" i="2"/>
  <c r="BD27" i="2"/>
  <c r="BB27" i="2"/>
  <c r="Q27" i="2"/>
  <c r="O27" i="2"/>
  <c r="M27" i="2"/>
  <c r="BF26" i="2"/>
  <c r="BE26" i="2"/>
  <c r="BD26" i="2"/>
  <c r="BB26" i="2"/>
  <c r="Q26" i="2"/>
  <c r="O26" i="2"/>
  <c r="M26" i="2"/>
  <c r="BF25" i="2"/>
  <c r="BE25" i="2"/>
  <c r="BD25" i="2"/>
  <c r="BB25" i="2"/>
  <c r="Q25" i="2"/>
  <c r="O25" i="2"/>
  <c r="M25" i="2"/>
  <c r="BF24" i="2"/>
  <c r="BE24" i="2"/>
  <c r="BD24" i="2"/>
  <c r="BB24" i="2"/>
  <c r="Q24" i="2"/>
  <c r="O24" i="2"/>
  <c r="M24" i="2"/>
  <c r="BF23" i="2"/>
  <c r="BE23" i="2"/>
  <c r="BD23" i="2"/>
  <c r="BB23" i="2"/>
  <c r="Q23" i="2"/>
  <c r="O23" i="2"/>
  <c r="M23" i="2"/>
  <c r="BF22" i="2"/>
  <c r="BE22" i="2"/>
  <c r="BD22" i="2"/>
  <c r="BB22" i="2"/>
  <c r="Q22" i="2"/>
  <c r="O22" i="2"/>
  <c r="M22" i="2"/>
  <c r="BF21" i="2"/>
  <c r="BE21" i="2"/>
  <c r="BD21" i="2"/>
  <c r="BB21" i="2"/>
  <c r="Q21" i="2"/>
  <c r="O21" i="2"/>
  <c r="M21" i="2"/>
  <c r="BF20" i="2"/>
  <c r="BE20" i="2"/>
  <c r="BD20" i="2"/>
  <c r="BB20" i="2"/>
  <c r="Q20" i="2"/>
  <c r="O20" i="2"/>
  <c r="M20" i="2"/>
  <c r="BF19" i="2"/>
  <c r="BE19" i="2"/>
  <c r="BD19" i="2"/>
  <c r="BB19" i="2"/>
  <c r="Q19" i="2"/>
  <c r="O19" i="2"/>
  <c r="M19" i="2"/>
  <c r="BF18" i="2"/>
  <c r="BE18" i="2"/>
  <c r="BD18" i="2"/>
  <c r="BB18" i="2"/>
  <c r="Q18" i="2"/>
  <c r="O18" i="2"/>
  <c r="M18" i="2"/>
  <c r="BF17" i="2"/>
  <c r="BE17" i="2"/>
  <c r="BD17" i="2"/>
  <c r="BB17" i="2"/>
  <c r="Q17" i="2"/>
  <c r="O17" i="2"/>
  <c r="M17" i="2"/>
  <c r="BF16" i="2"/>
  <c r="BE16" i="2"/>
  <c r="BD16" i="2"/>
  <c r="BB16" i="2"/>
  <c r="Q16" i="2"/>
  <c r="O16" i="2"/>
  <c r="M16" i="2"/>
  <c r="L90" i="1"/>
  <c r="AM90" i="1"/>
  <c r="AM89" i="1"/>
  <c r="L89" i="1"/>
  <c r="AM87" i="1"/>
  <c r="L87" i="1"/>
  <c r="L85" i="1"/>
  <c r="L84" i="1"/>
  <c r="BH372" i="2"/>
  <c r="BH368" i="2"/>
  <c r="BH366" i="2"/>
  <c r="BH363" i="2"/>
  <c r="BH360" i="2"/>
  <c r="BH351" i="2"/>
  <c r="BH349" i="2"/>
  <c r="BH346" i="2"/>
  <c r="BH344" i="2"/>
  <c r="BH340" i="2"/>
  <c r="BH337" i="2"/>
  <c r="BH336" i="2"/>
  <c r="BH334" i="2"/>
  <c r="BH332" i="2"/>
  <c r="BH330" i="2"/>
  <c r="BH326" i="2"/>
  <c r="BH324" i="2"/>
  <c r="BH322" i="2"/>
  <c r="BH318" i="2"/>
  <c r="BH315" i="2"/>
  <c r="BH309" i="2"/>
  <c r="BH307" i="2"/>
  <c r="BH306" i="2"/>
  <c r="BH301" i="2"/>
  <c r="BH299" i="2"/>
  <c r="BH297" i="2"/>
  <c r="BH295" i="2"/>
  <c r="BH285" i="2"/>
  <c r="BH280" i="2"/>
  <c r="BH277" i="2"/>
  <c r="BH271" i="2"/>
  <c r="BH268" i="2"/>
  <c r="BH265" i="2"/>
  <c r="BH261" i="2"/>
  <c r="BH259" i="2"/>
  <c r="BH257" i="2"/>
  <c r="BH256" i="2"/>
  <c r="BH254" i="2"/>
  <c r="BH252" i="2"/>
  <c r="BH250" i="2"/>
  <c r="BH248" i="2"/>
  <c r="BH246" i="2"/>
  <c r="BH240" i="2"/>
  <c r="BH234" i="2"/>
  <c r="BH233" i="2"/>
  <c r="BH227" i="2"/>
  <c r="BH225" i="2"/>
  <c r="BH218" i="2"/>
  <c r="BH216" i="2"/>
  <c r="BH214" i="2"/>
  <c r="BH207" i="2"/>
  <c r="BH205" i="2"/>
  <c r="BH203" i="2"/>
  <c r="BH201" i="2"/>
  <c r="BH191" i="2"/>
  <c r="BH189" i="2"/>
  <c r="BH185" i="2"/>
  <c r="BH183" i="2"/>
  <c r="BH177" i="2"/>
  <c r="BH175" i="2"/>
  <c r="BH172" i="2"/>
  <c r="BH165" i="2"/>
  <c r="BH163" i="2"/>
  <c r="BH161" i="2"/>
  <c r="BH159" i="2"/>
  <c r="BH147" i="2"/>
  <c r="BH146" i="2"/>
  <c r="BH144" i="2"/>
  <c r="BH135" i="2"/>
  <c r="BH133" i="2"/>
  <c r="BH128" i="2"/>
  <c r="BH123" i="2"/>
  <c r="BH121" i="2"/>
  <c r="BH116" i="2"/>
  <c r="BH114" i="2"/>
  <c r="BH109" i="2"/>
  <c r="BH107" i="2"/>
  <c r="BH102" i="2"/>
  <c r="BH100" i="2"/>
  <c r="BH98" i="2"/>
  <c r="BH90" i="2"/>
  <c r="BH86" i="2"/>
  <c r="BH84" i="2"/>
  <c r="BH80" i="2"/>
  <c r="BH73" i="2"/>
  <c r="BH71" i="2"/>
  <c r="BH67" i="2"/>
  <c r="BH65" i="2"/>
  <c r="BH63" i="2"/>
  <c r="BH62" i="2"/>
  <c r="BH60" i="2"/>
  <c r="BH56" i="2"/>
  <c r="BH54" i="2"/>
  <c r="BH52" i="2"/>
  <c r="BH49" i="2"/>
  <c r="BH47" i="2"/>
  <c r="BH43" i="2"/>
  <c r="BH41" i="2"/>
  <c r="BH37" i="2"/>
  <c r="BH35" i="2"/>
  <c r="BH33" i="2"/>
  <c r="BH31" i="2"/>
  <c r="BH29" i="2"/>
  <c r="BH28" i="2"/>
  <c r="BH26" i="2"/>
  <c r="BH20" i="2"/>
  <c r="BH16" i="2"/>
  <c r="BH371" i="2"/>
  <c r="BH365" i="2"/>
  <c r="BH361" i="2"/>
  <c r="BH357" i="2"/>
  <c r="BH347" i="2"/>
  <c r="BH342" i="2"/>
  <c r="BH328" i="2"/>
  <c r="BH320" i="2"/>
  <c r="BH294" i="2"/>
  <c r="BH290" i="2"/>
  <c r="BH289" i="2"/>
  <c r="BH287" i="2"/>
  <c r="BH283" i="2"/>
  <c r="BH281" i="2"/>
  <c r="BH275" i="2"/>
  <c r="BH273" i="2"/>
  <c r="BH269" i="2"/>
  <c r="BH267" i="2"/>
  <c r="BH258" i="2"/>
  <c r="BH244" i="2"/>
  <c r="BH242" i="2"/>
  <c r="BH238" i="2"/>
  <c r="BH236" i="2"/>
  <c r="BH231" i="2"/>
  <c r="BH229" i="2"/>
  <c r="BH223" i="2"/>
  <c r="BH219" i="2"/>
  <c r="BH217" i="2"/>
  <c r="BH215" i="2"/>
  <c r="BH211" i="2"/>
  <c r="BH202" i="2"/>
  <c r="BH196" i="2"/>
  <c r="BH194" i="2"/>
  <c r="BH188" i="2"/>
  <c r="BH187" i="2"/>
  <c r="BH181" i="2"/>
  <c r="BH179" i="2"/>
  <c r="BH171" i="2"/>
  <c r="BH169" i="2"/>
  <c r="BH167" i="2"/>
  <c r="BH157" i="2"/>
  <c r="BH155" i="2"/>
  <c r="BH153" i="2"/>
  <c r="BH151" i="2"/>
  <c r="BH149" i="2"/>
  <c r="BH143" i="2"/>
  <c r="BH141" i="2"/>
  <c r="BH139" i="2"/>
  <c r="BH137" i="2"/>
  <c r="BH131" i="2"/>
  <c r="BH127" i="2"/>
  <c r="BH125" i="2"/>
  <c r="BH119" i="2"/>
  <c r="BH111" i="2"/>
  <c r="BH97" i="2"/>
  <c r="BH94" i="2"/>
  <c r="BH91" i="2"/>
  <c r="BH87" i="2"/>
  <c r="BH85" i="2"/>
  <c r="BH83" i="2"/>
  <c r="BH81" i="2"/>
  <c r="BH79" i="2"/>
  <c r="BH77" i="2"/>
  <c r="BH75" i="2"/>
  <c r="BH74" i="2"/>
  <c r="BH72" i="2"/>
  <c r="BH70" i="2"/>
  <c r="BH64" i="2"/>
  <c r="BH58" i="2"/>
  <c r="BH51" i="2"/>
  <c r="BH45" i="2"/>
  <c r="BH42" i="2"/>
  <c r="BH23" i="2"/>
  <c r="BH21" i="2"/>
  <c r="BH18" i="2"/>
  <c r="BH369" i="2"/>
  <c r="BH367" i="2"/>
  <c r="BH364" i="2"/>
  <c r="BH362" i="2"/>
  <c r="BH359" i="2"/>
  <c r="BH355" i="2"/>
  <c r="BH353" i="2"/>
  <c r="BH350" i="2"/>
  <c r="BH345" i="2"/>
  <c r="BH343" i="2"/>
  <c r="BH341" i="2"/>
  <c r="BH338" i="2"/>
  <c r="BH333" i="2"/>
  <c r="BH329" i="2"/>
  <c r="BH327" i="2"/>
  <c r="BH325" i="2"/>
  <c r="BH319" i="2"/>
  <c r="BH314" i="2"/>
  <c r="BH312" i="2"/>
  <c r="BH310" i="2"/>
  <c r="BH305" i="2"/>
  <c r="BH303" i="2"/>
  <c r="BH302" i="2"/>
  <c r="BH298" i="2"/>
  <c r="BH292" i="2"/>
  <c r="BH288" i="2"/>
  <c r="BH279" i="2"/>
  <c r="BH278" i="2"/>
  <c r="BH272" i="2"/>
  <c r="BH266" i="2"/>
  <c r="BH262" i="2"/>
  <c r="BH260" i="2"/>
  <c r="BH253" i="2"/>
  <c r="BH245" i="2"/>
  <c r="BH241" i="2"/>
  <c r="BH239" i="2"/>
  <c r="BH237" i="2"/>
  <c r="BH232" i="2"/>
  <c r="BH228" i="2"/>
  <c r="BH224" i="2"/>
  <c r="BH221" i="2"/>
  <c r="BH213" i="2"/>
  <c r="BH212" i="2"/>
  <c r="BH210" i="2"/>
  <c r="BH208" i="2"/>
  <c r="BH206" i="2"/>
  <c r="BH204" i="2"/>
  <c r="BH200" i="2"/>
  <c r="BH198" i="2"/>
  <c r="BH197" i="2"/>
  <c r="BH195" i="2"/>
  <c r="BH192" i="2"/>
  <c r="BH190" i="2"/>
  <c r="BH186" i="2"/>
  <c r="BH184" i="2"/>
  <c r="BH180" i="2"/>
  <c r="BH178" i="2"/>
  <c r="BH176" i="2"/>
  <c r="BH174" i="2"/>
  <c r="BH164" i="2"/>
  <c r="BH160" i="2"/>
  <c r="BH148" i="2"/>
  <c r="BH145" i="2"/>
  <c r="BH142" i="2"/>
  <c r="BH140" i="2"/>
  <c r="BH136" i="2"/>
  <c r="BH134" i="2"/>
  <c r="BH129" i="2"/>
  <c r="BH126" i="2"/>
  <c r="BH124" i="2"/>
  <c r="BH120" i="2"/>
  <c r="BH117" i="2"/>
  <c r="BH115" i="2"/>
  <c r="BH113" i="2"/>
  <c r="BH110" i="2"/>
  <c r="BH106" i="2"/>
  <c r="BH104" i="2"/>
  <c r="BH103" i="2"/>
  <c r="BH95" i="2"/>
  <c r="BH92" i="2"/>
  <c r="BH89" i="2"/>
  <c r="BH76" i="2"/>
  <c r="BH66" i="2"/>
  <c r="BH59" i="2"/>
  <c r="BH57" i="2"/>
  <c r="BH55" i="2"/>
  <c r="BH53" i="2"/>
  <c r="BH48" i="2"/>
  <c r="BH44" i="2"/>
  <c r="BH40" i="2"/>
  <c r="BH39" i="2"/>
  <c r="BH36" i="2"/>
  <c r="BH30" i="2"/>
  <c r="BH25" i="2"/>
  <c r="BH17" i="2"/>
  <c r="AS94" i="1"/>
  <c r="BH370" i="2"/>
  <c r="BH358" i="2"/>
  <c r="BH356" i="2"/>
  <c r="BH354" i="2"/>
  <c r="BH352" i="2"/>
  <c r="BH348" i="2"/>
  <c r="BH339" i="2"/>
  <c r="BH335" i="2"/>
  <c r="BH331" i="2"/>
  <c r="BH323" i="2"/>
  <c r="BH321" i="2"/>
  <c r="BH317" i="2"/>
  <c r="BH313" i="2"/>
  <c r="BH311" i="2"/>
  <c r="BH308" i="2"/>
  <c r="BH304" i="2"/>
  <c r="BH300" i="2"/>
  <c r="BH296" i="2"/>
  <c r="BH293" i="2"/>
  <c r="BH291" i="2"/>
  <c r="BH286" i="2"/>
  <c r="BH284" i="2"/>
  <c r="BH282" i="2"/>
  <c r="BH276" i="2"/>
  <c r="BH274" i="2"/>
  <c r="BH270" i="2"/>
  <c r="BH264" i="2"/>
  <c r="BH263" i="2"/>
  <c r="BH255" i="2"/>
  <c r="BH251" i="2"/>
  <c r="BH249" i="2"/>
  <c r="BH247" i="2"/>
  <c r="BH243" i="2"/>
  <c r="BH235" i="2"/>
  <c r="BH230" i="2"/>
  <c r="BH226" i="2"/>
  <c r="BH222" i="2"/>
  <c r="BH220" i="2"/>
  <c r="BH209" i="2"/>
  <c r="BH199" i="2"/>
  <c r="BH193" i="2"/>
  <c r="BH182" i="2"/>
  <c r="BH173" i="2"/>
  <c r="BH170" i="2"/>
  <c r="BH168" i="2"/>
  <c r="BH166" i="2"/>
  <c r="BH162" i="2"/>
  <c r="BH158" i="2"/>
  <c r="BH156" i="2"/>
  <c r="BH154" i="2"/>
  <c r="BH152" i="2"/>
  <c r="BH150" i="2"/>
  <c r="BH138" i="2"/>
  <c r="BH132" i="2"/>
  <c r="BH130" i="2"/>
  <c r="BH122" i="2"/>
  <c r="BH118" i="2"/>
  <c r="BH112" i="2"/>
  <c r="BH108" i="2"/>
  <c r="BH105" i="2"/>
  <c r="BH101" i="2"/>
  <c r="BH99" i="2"/>
  <c r="BH96" i="2"/>
  <c r="BH93" i="2"/>
  <c r="BH88" i="2"/>
  <c r="BH82" i="2"/>
  <c r="BH78" i="2"/>
  <c r="BH69" i="2"/>
  <c r="BH68" i="2"/>
  <c r="BH61" i="2"/>
  <c r="BH50" i="2"/>
  <c r="BH46" i="2"/>
  <c r="BH38" i="2"/>
  <c r="BH34" i="2"/>
  <c r="BH32" i="2"/>
  <c r="BH27" i="2"/>
  <c r="BH24" i="2"/>
  <c r="BH22" i="2"/>
  <c r="BH19" i="2"/>
  <c r="H424" i="2" l="1"/>
  <c r="BC95" i="1"/>
  <c r="BC94" i="1" s="1"/>
  <c r="W32" i="1" s="1"/>
  <c r="BD95" i="1"/>
  <c r="BD94" i="1" s="1"/>
  <c r="W33" i="1" s="1"/>
  <c r="AV95" i="1"/>
  <c r="BB95" i="1"/>
  <c r="BB94" i="1" s="1"/>
  <c r="AX94" i="1" s="1"/>
  <c r="BC101" i="2"/>
  <c r="BC223" i="2"/>
  <c r="AU95" i="1"/>
  <c r="AU94" i="1" s="1"/>
  <c r="BC16" i="2"/>
  <c r="BC19" i="2"/>
  <c r="BC24" i="2"/>
  <c r="BC25" i="2"/>
  <c r="BC27" i="2"/>
  <c r="BC28" i="2"/>
  <c r="BC29" i="2"/>
  <c r="BC30" i="2"/>
  <c r="BC31" i="2"/>
  <c r="BC32" i="2"/>
  <c r="BC34" i="2"/>
  <c r="BC35" i="2"/>
  <c r="BC36" i="2"/>
  <c r="BC41" i="2"/>
  <c r="BC42" i="2"/>
  <c r="BC43" i="2"/>
  <c r="BC46" i="2"/>
  <c r="BC47" i="2"/>
  <c r="BC48" i="2"/>
  <c r="BC52" i="2"/>
  <c r="BC53" i="2"/>
  <c r="BC54" i="2"/>
  <c r="BC55" i="2"/>
  <c r="BC56" i="2"/>
  <c r="BC58" i="2"/>
  <c r="BC59" i="2"/>
  <c r="BC60" i="2"/>
  <c r="BC63" i="2"/>
  <c r="BC64" i="2"/>
  <c r="BC65" i="2"/>
  <c r="BC66" i="2"/>
  <c r="BC70" i="2"/>
  <c r="BC72" i="2"/>
  <c r="BC75" i="2"/>
  <c r="BC79" i="2"/>
  <c r="BC80" i="2"/>
  <c r="BC81" i="2"/>
  <c r="BC83" i="2"/>
  <c r="BC84" i="2"/>
  <c r="BC85" i="2"/>
  <c r="BC88" i="2"/>
  <c r="BC90" i="2"/>
  <c r="BC93" i="2"/>
  <c r="BC97" i="2"/>
  <c r="BC99" i="2"/>
  <c r="BC100" i="2"/>
  <c r="BC103" i="2"/>
  <c r="BC105" i="2"/>
  <c r="BC106" i="2"/>
  <c r="BC108" i="2"/>
  <c r="BC109" i="2"/>
  <c r="BC110" i="2"/>
  <c r="BC112" i="2"/>
  <c r="BC113" i="2"/>
  <c r="BC114" i="2"/>
  <c r="BC115" i="2"/>
  <c r="BC116" i="2"/>
  <c r="BC117" i="2"/>
  <c r="BC119" i="2"/>
  <c r="BC120" i="2"/>
  <c r="BC122" i="2"/>
  <c r="BC123" i="2"/>
  <c r="BC125" i="2"/>
  <c r="BC126" i="2"/>
  <c r="BC127" i="2"/>
  <c r="BC129" i="2"/>
  <c r="BC132" i="2"/>
  <c r="BC133" i="2"/>
  <c r="BC135" i="2"/>
  <c r="BC139" i="2"/>
  <c r="BC141" i="2"/>
  <c r="BC142" i="2"/>
  <c r="BC143" i="2"/>
  <c r="BC145" i="2"/>
  <c r="BC146" i="2"/>
  <c r="BC147" i="2"/>
  <c r="BC158" i="2"/>
  <c r="BC159" i="2"/>
  <c r="BC160" i="2"/>
  <c r="BC161" i="2"/>
  <c r="BC162" i="2"/>
  <c r="BC164" i="2"/>
  <c r="BC171" i="2"/>
  <c r="BC174" i="2"/>
  <c r="BC175" i="2"/>
  <c r="BC176" i="2"/>
  <c r="BC179" i="2"/>
  <c r="BC182" i="2"/>
  <c r="BC183" i="2"/>
  <c r="BC184" i="2"/>
  <c r="BC189" i="2"/>
  <c r="BC190" i="2"/>
  <c r="BC191" i="2"/>
  <c r="BC195" i="2"/>
  <c r="BC196" i="2"/>
  <c r="BC199" i="2"/>
  <c r="BC200" i="2"/>
  <c r="BC202" i="2"/>
  <c r="BC203" i="2"/>
  <c r="BC204" i="2"/>
  <c r="BC205" i="2"/>
  <c r="BC206" i="2"/>
  <c r="BC207" i="2"/>
  <c r="BC211" i="2"/>
  <c r="BC212" i="2"/>
  <c r="BC213" i="2"/>
  <c r="BC215" i="2"/>
  <c r="BC216" i="2"/>
  <c r="BC220" i="2"/>
  <c r="BC224" i="2"/>
  <c r="BC226" i="2"/>
  <c r="BC227" i="2"/>
  <c r="BC231" i="2"/>
  <c r="BC232" i="2"/>
  <c r="BC233" i="2"/>
  <c r="BC236" i="2"/>
  <c r="BC237" i="2"/>
  <c r="BC238" i="2"/>
  <c r="BC239" i="2"/>
  <c r="BC240" i="2"/>
  <c r="BC242" i="2"/>
  <c r="BC245" i="2"/>
  <c r="BC246" i="2"/>
  <c r="BC249" i="2"/>
  <c r="BC250" i="2"/>
  <c r="BC251" i="2"/>
  <c r="BC252" i="2"/>
  <c r="BC253" i="2"/>
  <c r="BC255" i="2"/>
  <c r="BC256" i="2"/>
  <c r="BC258" i="2"/>
  <c r="BC259" i="2"/>
  <c r="BC260" i="2"/>
  <c r="BC261" i="2"/>
  <c r="BC263" i="2"/>
  <c r="BC265" i="2"/>
  <c r="BC266" i="2"/>
  <c r="BC267" i="2"/>
  <c r="BC269" i="2"/>
  <c r="BC270" i="2"/>
  <c r="BC272" i="2"/>
  <c r="BC276" i="2"/>
  <c r="BC277" i="2"/>
  <c r="BC278" i="2"/>
  <c r="BC279" i="2"/>
  <c r="BC284" i="2"/>
  <c r="BC285" i="2"/>
  <c r="BC287" i="2"/>
  <c r="BC289" i="2"/>
  <c r="BC290" i="2"/>
  <c r="BC291" i="2"/>
  <c r="BC293" i="2"/>
  <c r="BC296" i="2"/>
  <c r="BC297" i="2"/>
  <c r="BC298" i="2"/>
  <c r="BC300" i="2"/>
  <c r="BC301" i="2"/>
  <c r="BC304" i="2"/>
  <c r="BC305" i="2"/>
  <c r="BC306" i="2"/>
  <c r="BC308" i="2"/>
  <c r="BC309" i="2"/>
  <c r="BC311" i="2"/>
  <c r="BC313" i="2"/>
  <c r="BC314" i="2"/>
  <c r="BC317" i="2"/>
  <c r="BC319" i="2"/>
  <c r="BC320" i="2"/>
  <c r="BC321" i="2"/>
  <c r="BC323" i="2"/>
  <c r="BC324" i="2"/>
  <c r="BC325" i="2"/>
  <c r="BC327" i="2"/>
  <c r="BC329" i="2"/>
  <c r="BC330" i="2"/>
  <c r="BC331" i="2"/>
  <c r="BC332" i="2"/>
  <c r="BC333" i="2"/>
  <c r="BC335" i="2"/>
  <c r="BC336" i="2"/>
  <c r="BC337" i="2"/>
  <c r="BC339" i="2"/>
  <c r="BC340" i="2"/>
  <c r="BC342" i="2"/>
  <c r="BC343" i="2"/>
  <c r="BC345" i="2"/>
  <c r="BC348" i="2"/>
  <c r="BC349" i="2"/>
  <c r="BC350" i="2"/>
  <c r="BC352" i="2"/>
  <c r="BC354" i="2"/>
  <c r="BC355" i="2"/>
  <c r="BC356" i="2"/>
  <c r="BC358" i="2"/>
  <c r="BC359" i="2"/>
  <c r="BC361" i="2"/>
  <c r="BC362" i="2"/>
  <c r="BC364" i="2"/>
  <c r="BC365" i="2"/>
  <c r="BC366" i="2"/>
  <c r="BC368" i="2"/>
  <c r="BC371" i="2"/>
  <c r="BC372" i="2"/>
  <c r="BC17" i="2"/>
  <c r="BC18" i="2"/>
  <c r="BC20" i="2"/>
  <c r="BC21" i="2"/>
  <c r="BC22" i="2"/>
  <c r="BC23" i="2"/>
  <c r="BC26" i="2"/>
  <c r="BC33" i="2"/>
  <c r="BC37" i="2"/>
  <c r="BC38" i="2"/>
  <c r="BC39" i="2"/>
  <c r="BC40" i="2"/>
  <c r="BC44" i="2"/>
  <c r="BC45" i="2"/>
  <c r="BC49" i="2"/>
  <c r="BC50" i="2"/>
  <c r="BC51" i="2"/>
  <c r="BC57" i="2"/>
  <c r="BC61" i="2"/>
  <c r="BC62" i="2"/>
  <c r="BC67" i="2"/>
  <c r="BC68" i="2"/>
  <c r="BC69" i="2"/>
  <c r="BC71" i="2"/>
  <c r="BC73" i="2"/>
  <c r="BC74" i="2"/>
  <c r="BC76" i="2"/>
  <c r="BC77" i="2"/>
  <c r="BC78" i="2"/>
  <c r="BC82" i="2"/>
  <c r="BC86" i="2"/>
  <c r="BC87" i="2"/>
  <c r="BC89" i="2"/>
  <c r="BC91" i="2"/>
  <c r="BC92" i="2"/>
  <c r="BC94" i="2"/>
  <c r="BC95" i="2"/>
  <c r="BC96" i="2"/>
  <c r="BC98" i="2"/>
  <c r="BC102" i="2"/>
  <c r="BC104" i="2"/>
  <c r="BC107" i="2"/>
  <c r="BC111" i="2"/>
  <c r="BC118" i="2"/>
  <c r="BC121" i="2"/>
  <c r="BC124" i="2"/>
  <c r="BC128" i="2"/>
  <c r="BC130" i="2"/>
  <c r="BC131" i="2"/>
  <c r="BC134" i="2"/>
  <c r="BC136" i="2"/>
  <c r="BC137" i="2"/>
  <c r="BC138" i="2"/>
  <c r="BC140" i="2"/>
  <c r="BC144" i="2"/>
  <c r="BC148" i="2"/>
  <c r="BC149" i="2"/>
  <c r="BC150" i="2"/>
  <c r="BC151" i="2"/>
  <c r="BC152" i="2"/>
  <c r="BC153" i="2"/>
  <c r="BC154" i="2"/>
  <c r="BC155" i="2"/>
  <c r="BC156" i="2"/>
  <c r="BC157" i="2"/>
  <c r="BC163" i="2"/>
  <c r="BC165" i="2"/>
  <c r="BC166" i="2"/>
  <c r="BC167" i="2"/>
  <c r="BC168" i="2"/>
  <c r="BC169" i="2"/>
  <c r="BC170" i="2"/>
  <c r="BC172" i="2"/>
  <c r="BC173" i="2"/>
  <c r="BC177" i="2"/>
  <c r="BC178" i="2"/>
  <c r="BC180" i="2"/>
  <c r="BC181" i="2"/>
  <c r="BC185" i="2"/>
  <c r="BC186" i="2"/>
  <c r="BC187" i="2"/>
  <c r="BC188" i="2"/>
  <c r="BC192" i="2"/>
  <c r="BC193" i="2"/>
  <c r="BC194" i="2"/>
  <c r="BC197" i="2"/>
  <c r="BC198" i="2"/>
  <c r="BC201" i="2"/>
  <c r="BC208" i="2"/>
  <c r="BC209" i="2"/>
  <c r="BC210" i="2"/>
  <c r="BC214" i="2"/>
  <c r="BC217" i="2"/>
  <c r="BC218" i="2"/>
  <c r="BC219" i="2"/>
  <c r="BC221" i="2"/>
  <c r="BC222" i="2"/>
  <c r="BC225" i="2"/>
  <c r="BC228" i="2"/>
  <c r="BC229" i="2"/>
  <c r="BC230" i="2"/>
  <c r="BC234" i="2"/>
  <c r="BC235" i="2"/>
  <c r="BC241" i="2"/>
  <c r="BC243" i="2"/>
  <c r="BC244" i="2"/>
  <c r="BC247" i="2"/>
  <c r="BC248" i="2"/>
  <c r="BC254" i="2"/>
  <c r="BC257" i="2"/>
  <c r="BC262" i="2"/>
  <c r="BC264" i="2"/>
  <c r="BC268" i="2"/>
  <c r="BC271" i="2"/>
  <c r="BC273" i="2"/>
  <c r="BC274" i="2"/>
  <c r="BC275" i="2"/>
  <c r="BC280" i="2"/>
  <c r="BC281" i="2"/>
  <c r="BC282" i="2"/>
  <c r="BC283" i="2"/>
  <c r="BC286" i="2"/>
  <c r="BC288" i="2"/>
  <c r="BC292" i="2"/>
  <c r="BC294" i="2"/>
  <c r="BC295" i="2"/>
  <c r="BC299" i="2"/>
  <c r="BC302" i="2"/>
  <c r="BC303" i="2"/>
  <c r="BC307" i="2"/>
  <c r="BC310" i="2"/>
  <c r="BC312" i="2"/>
  <c r="BC315" i="2"/>
  <c r="BC318" i="2"/>
  <c r="BC322" i="2"/>
  <c r="BC326" i="2"/>
  <c r="BC328" i="2"/>
  <c r="BC334" i="2"/>
  <c r="BC338" i="2"/>
  <c r="BC341" i="2"/>
  <c r="BC344" i="2"/>
  <c r="BC346" i="2"/>
  <c r="BC347" i="2"/>
  <c r="BC351" i="2"/>
  <c r="BC353" i="2"/>
  <c r="BC357" i="2"/>
  <c r="BC360" i="2"/>
  <c r="BC363" i="2"/>
  <c r="BC367" i="2"/>
  <c r="BC369" i="2"/>
  <c r="BC370" i="2"/>
  <c r="AZ95" i="1"/>
  <c r="AZ94" i="1" s="1"/>
  <c r="W29" i="1" s="1"/>
  <c r="H425" i="2" l="1"/>
  <c r="H426" i="2" s="1"/>
  <c r="D6" i="5"/>
  <c r="D7" i="5" s="1"/>
  <c r="C10" i="5" s="1"/>
  <c r="C11" i="5" s="1"/>
  <c r="W31" i="1"/>
  <c r="AV94" i="1"/>
  <c r="AK29" i="1" s="1"/>
  <c r="AY94" i="1"/>
  <c r="AG95" i="1" l="1"/>
  <c r="BA95" i="1" l="1"/>
  <c r="BA94" i="1" s="1"/>
  <c r="AG94" i="1"/>
  <c r="AK26" i="1" s="1"/>
  <c r="W30" i="1" l="1"/>
  <c r="AW94" i="1"/>
  <c r="AW95" i="1"/>
  <c r="AT95" i="1" s="1"/>
  <c r="AN95" i="1" s="1"/>
  <c r="AK30" i="1" l="1"/>
  <c r="AK35" i="1" s="1"/>
  <c r="AT94" i="1"/>
  <c r="AN94" i="1" s="1"/>
</calcChain>
</file>

<file path=xl/sharedStrings.xml><?xml version="1.0" encoding="utf-8"?>
<sst xmlns="http://schemas.openxmlformats.org/spreadsheetml/2006/main" count="4623" uniqueCount="802">
  <si>
    <t>Export Komplet</t>
  </si>
  <si>
    <t/>
  </si>
  <si>
    <t>2.0</t>
  </si>
  <si>
    <t>False</t>
  </si>
  <si>
    <t>{e4a914d3-14f7-4db6-83c5-1edb8b5dfdd5}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</si>
  <si>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</si>
  <si>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</si>
  <si>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</si>
  <si>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</si>
  <si>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</si>
  <si>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</si>
  <si>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</si>
  <si>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191021</t>
  </si>
  <si>
    <t>Stavba:</t>
  </si>
  <si>
    <t>Sady nad Torysou ,Košická Polianka-Vodovod-rozšírenie</t>
  </si>
  <si>
    <t>JKSO:</t>
  </si>
  <si>
    <t>KS:</t>
  </si>
  <si>
    <t>Miesto:</t>
  </si>
  <si>
    <t>Sady nad Torysou ,Košická Polianka-</t>
  </si>
  <si>
    <t>Dátum:</t>
  </si>
  <si>
    <t>14. 7. 2020</t>
  </si>
  <si>
    <t>Objednávateľ:</t>
  </si>
  <si>
    <t>IČO:</t>
  </si>
  <si>
    <t>Východoslovenská vodárenská spoločnosť a.s.Košice</t>
  </si>
  <si>
    <t>IČ DPH:</t>
  </si>
  <si>
    <t>Zhotoviteľ:</t>
  </si>
  <si>
    <t xml:space="preserve"> </t>
  </si>
  <si>
    <t>Projektant:</t>
  </si>
  <si>
    <t>Enviroline,s.r.o.Košice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</si>
  <si>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</si>
  <si>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</si>
  <si>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</si>
  <si>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</si>
  <si>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</si>
  <si>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</si>
  <si>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</si>
  <si>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</si>
  <si>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</si>
  <si>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</si>
  <si>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</si>
  <si>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</si>
  <si>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</si>
  <si>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</si>
  <si>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</si>
  <si>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</si>
  <si>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</si>
  <si>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</si>
  <si>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</si>
  <si>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</si>
  <si>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</si>
  <si>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</si>
  <si>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</si>
  <si>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</si>
  <si>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</si>
  <si>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</si>
  <si>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</si>
  <si>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</si>
  <si>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</si>
  <si>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</si>
  <si>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</si>
  <si>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</si>
  <si>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</si>
  <si>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</si>
  <si>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</si>
  <si>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</si>
  <si>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</si>
  <si>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</si>
  <si>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</si>
  <si>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</si>
  <si>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</si>
  <si>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</si>
  <si>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</si>
  <si>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</si>
  <si>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</si>
  <si>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</si>
  <si>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</si>
  <si>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</si>
  <si>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1201-1-1202-2-1202-2</t>
  </si>
  <si>
    <t>Vodovod</t>
  </si>
  <si>
    <t>STA</t>
  </si>
  <si>
    <t>1</t>
  </si>
  <si>
    <t>{555307d6-f6fc-4451-80c7-658d1714c9e7}</t>
  </si>
  <si>
    <t>Objekt:</t>
  </si>
  <si>
    <t>Cena celkom [EUR]</t>
  </si>
  <si>
    <t>PČ</t>
  </si>
  <si>
    <t>MJ</t>
  </si>
  <si>
    <t>Množstvo</t>
  </si>
  <si>
    <t>J.cena [EUR]</t>
  </si>
  <si>
    <t>J. Nh [h]</t>
  </si>
  <si>
    <t>Nh celkom [h]</t>
  </si>
  <si>
    <t>J. hmotnosť [t]</t>
  </si>
  <si>
    <t>Hmotnosť celkom [t]</t>
  </si>
  <si>
    <t>J. suť [t]</t>
  </si>
  <si>
    <t>Suť Celkom [t]</t>
  </si>
  <si>
    <t>K</t>
  </si>
  <si>
    <t>4</t>
  </si>
  <si>
    <t>ROZPOCET</t>
  </si>
  <si>
    <t>2</t>
  </si>
  <si>
    <t>SO 1201.1 - Vodovodná sieť Sady nad Torysou</t>
  </si>
  <si>
    <t>8</t>
  </si>
  <si>
    <t>Rozoberanie dlažby. z betónových alebo kamenin. dlaždíc. dosiek alebo tvaroviek.  -0.138t</t>
  </si>
  <si>
    <t>m2</t>
  </si>
  <si>
    <t>12</t>
  </si>
  <si>
    <t>Odstránenie krytu v ploche do 200 m2 asfaltového hr. vrstvy do 50 mm. s naložením na dopravný prostriedok vrátane odvozu na príslušnú skládku so všetkými súvisiacimi poplatkami. činnosťami a nákladmi</t>
  </si>
  <si>
    <t>14</t>
  </si>
  <si>
    <t>Odstránenie podkladu v ploche do 200 m2 z betónu prostého hr. vrstvy do 150 mm. s naložením na dopravný prostriedok vrátane odvozu na príslušnú skládku so všetkými súvisiacimi poplatkami. činnosťami a nákladmi</t>
  </si>
  <si>
    <t>16</t>
  </si>
  <si>
    <t>Odstránenie podkladov s naložením na dopravný prostriedok krytu v ploche do 200 m2 hr. vrstvy nad  250 mm do 500 mm s naložením na dopravný prostriedok vrátane odvozu na príslušnú skládku so všetkými súvisiacimi poplatkami, činnosťami a nákladmi</t>
  </si>
  <si>
    <t>18</t>
  </si>
  <si>
    <t>Odstránenie ornice s premiestn. na hromady. so zložením na vzdialenosť do 100 m a do 1000 m3</t>
  </si>
  <si>
    <t>m3</t>
  </si>
  <si>
    <t>Výkop zapaženej jamy v hornine 3. do 100 m3</t>
  </si>
  <si>
    <t>22</t>
  </si>
  <si>
    <t>Príplatok za lepivosť horniny 3</t>
  </si>
  <si>
    <t>24</t>
  </si>
  <si>
    <t>Hĺbenie rýh šírky nad 600 do 2 000 mm zapažených i nezapažených. s urovnaním dna do predpísaného profilu a spádu. v hornine 3 nad 100 do 1000 m3</t>
  </si>
  <si>
    <t>26</t>
  </si>
  <si>
    <t>Príplatok k cenám za lepivosť horniny 3</t>
  </si>
  <si>
    <t>28</t>
  </si>
  <si>
    <t>Pretláčanie rúry v hornine tr.1-4 v hĺbke do 6 m dĺžky do 35 m vonkajšieho priemeru nad 200 do 500 mm. vrátane súvisiacich cestných panelov.   vystreďovacích objímok. tesniacich manžiet a všetkých náležitých činnosti a nákladov</t>
  </si>
  <si>
    <t>m</t>
  </si>
  <si>
    <t>30</t>
  </si>
  <si>
    <t>Rúrka bezšvíková 11353.0 D 273 hrúbka7.0 mm</t>
  </si>
  <si>
    <t>32</t>
  </si>
  <si>
    <t>Paženie a rozopretie stien rýh pre podzemné vedenie. príložné do 2 m</t>
  </si>
  <si>
    <t>34</t>
  </si>
  <si>
    <t>Odstránenie paženia rýh pre podzemné vedenie. príložné hĺbky do 2 m</t>
  </si>
  <si>
    <t>36</t>
  </si>
  <si>
    <t>Paženie stien bez rozopretia alebo vzopretia. príložné hĺbky do 4m</t>
  </si>
  <si>
    <t>38</t>
  </si>
  <si>
    <t>Odstránenie paženia stien príložné hĺbky do 4 m</t>
  </si>
  <si>
    <t>40</t>
  </si>
  <si>
    <t>Prepažovanie rozopretia zapažených stien výkopov pri pažení príložnom. hĺbky do 4 m</t>
  </si>
  <si>
    <t>42</t>
  </si>
  <si>
    <t>Vodorovné premiestnenie výkopku horniny tr.1-4 na skládku. ktorú si zvolí zhotoviteľ</t>
  </si>
  <si>
    <t>44</t>
  </si>
  <si>
    <t>Uloženie sypaniny na skládky nad 1000 do 10000 m3</t>
  </si>
  <si>
    <t>46</t>
  </si>
  <si>
    <t>Poplatok za skladovanie - zemina a kamenivo (17 05) ostatné</t>
  </si>
  <si>
    <t>t</t>
  </si>
  <si>
    <t>48</t>
  </si>
  <si>
    <t>Zásyp sypaninou z akejkoľvek horniny. s uložením výkopku vo vrstvách so zhutnením jám. šachiet. rýh. zárezov alebo okolo objektov v týchto vykopávkach nad 100 do 1000 m3</t>
  </si>
  <si>
    <t>50</t>
  </si>
  <si>
    <t>Obsyp potrubia sypaninou z vhodných hornín 1 až 4 s prehodením sypaniny</t>
  </si>
  <si>
    <t>52</t>
  </si>
  <si>
    <t>M</t>
  </si>
  <si>
    <t>Kamenivo ťažené hrubé 32-63 B</t>
  </si>
  <si>
    <t>54</t>
  </si>
  <si>
    <t>Osadenie stĺpika oceľového plotového do výšky 2.60m so zabetónovaním</t>
  </si>
  <si>
    <t>ks</t>
  </si>
  <si>
    <t>56</t>
  </si>
  <si>
    <t>Lôžko pod potrubie. stoky a drobné objekty. v otvorenom výkope z piesku a štrkopiesku do 63 mm</t>
  </si>
  <si>
    <t>58</t>
  </si>
  <si>
    <t>Osadenie prstencov pod poklopy a mreže. výšky do  100 mm</t>
  </si>
  <si>
    <t>60</t>
  </si>
  <si>
    <t>PREFABRIKÁTY BETÓNOVÉ Tvárnice melioračné a príkopové Tvárnica betónová doska obklad. TBM 2-50 50x50x10</t>
  </si>
  <si>
    <t>62</t>
  </si>
  <si>
    <t>Podklad zo štrkodrviny s rozprestretím a zhutnením. po zhutnení hr. 170 mm</t>
  </si>
  <si>
    <t>64</t>
  </si>
  <si>
    <t>Podklad zo štrkodrviny s rozprestrením a zhutnením. hr.po zhutnení 200 mm</t>
  </si>
  <si>
    <t>66</t>
  </si>
  <si>
    <t>Podklad z prostého betónu tr. C 12/15 hr.200 mm</t>
  </si>
  <si>
    <t>68</t>
  </si>
  <si>
    <t>Postrek živičný infiltračný s posypom kamenivom z asfaltu cestného v množstve 1.00 kg/m2</t>
  </si>
  <si>
    <t>70</t>
  </si>
  <si>
    <t>Postrek asfaltový spojovací bez posypu kamenivom z asfaltu cestného v množstve od 0. 50 do 0.70 kg/m2</t>
  </si>
  <si>
    <t>72</t>
  </si>
  <si>
    <t>Koberec asfaltový otvorený AC 16 hr.70 mm</t>
  </si>
  <si>
    <t>74</t>
  </si>
  <si>
    <t>Betón asfaltový po zhutnení I.tr. strednozrnný AC 11 (ABS) alebo hrubozrnný (ABH) hr.50mm</t>
  </si>
  <si>
    <t>76</t>
  </si>
  <si>
    <t>Montáž liatin. tvarovky jednoosovej na potrubí z rúr prírubových DN 80</t>
  </si>
  <si>
    <t>78</t>
  </si>
  <si>
    <t>Vodárenské armatúry   Prírubové koleno 90° s pätkou DN 80</t>
  </si>
  <si>
    <t>80</t>
  </si>
  <si>
    <t>MATERIÁL INSTALAČNÝ STAVEBNÝ Rúry a tvarovky liatinové tlakové rúra liatinová Rúra liatinová tlaková prírubová DN  80 dĺžky 300 mm</t>
  </si>
  <si>
    <t>82</t>
  </si>
  <si>
    <t>MATERIÁL INSTALAČNÝ STAVEBNÝ Rúry a tvarovky liatinové tlakové rúra liatinová Rúra liatinová tlaková prírubová DN  80 dĺžky 400 mm</t>
  </si>
  <si>
    <t>84</t>
  </si>
  <si>
    <t>Montáž liatin. tvarovky jednoosovej na potrubí z rúr hrdlových DN 150</t>
  </si>
  <si>
    <t>86</t>
  </si>
  <si>
    <t>STROJNÉ SÚČIASTKY VŠEOBECNÉHO POUŽITIA   spojovacie prostriedky vodárenských armatúr- koleno 30 - "Systém 2000" D 160 - napr. HAWLE. alebo iný ekvivalnet</t>
  </si>
  <si>
    <t>88</t>
  </si>
  <si>
    <t>Montáž liatin. tvarovky jednoosovej na potrubí z rúr prírubových DN 150</t>
  </si>
  <si>
    <t>90</t>
  </si>
  <si>
    <t>MATERIÁL INSTALAČNÝ STAVEBNÝ  liatinové systémy T prírubová tvarovka s prírubovou odbočkou DN 150/80 EPO PN 10 ČSN  -  napr. DUKTUS. alebo iný ekvivalent</t>
  </si>
  <si>
    <t>92</t>
  </si>
  <si>
    <t>MATERIÁL INSTALAČNÝ STAVEBNÝ  liatinové systémy T prírubová tvarovka s prírubovou odbočkou DN 150/100 EPO PN 10/16   - napr. DUKTUS. alebo iný ekvivalent</t>
  </si>
  <si>
    <t>94</t>
  </si>
  <si>
    <t>MATERIÁL INSTALAČNÝ STAVEBNÝ  liatinové systémy T prírubová tvarovka s prírubovou odbočkou DN 150/150 EPO PN 10/16   - napr. DUKTUS. alebo iný ekvivalent</t>
  </si>
  <si>
    <t>96</t>
  </si>
  <si>
    <t>Montáž vodovodného potrubia z HDPE rúr zváraných na tupo HD-PE PE 100 SDR11/PN 10 D 90/5.4 mm</t>
  </si>
  <si>
    <t>98</t>
  </si>
  <si>
    <t>RÚRY.HADICE A KOMPLETAČNÉ PRVKY Z PLASTOV HDPE PE100 tlakový rozvod pitnej vody HDPE PE100 tlakový rozvod pitnej vody - rúry SDR17 HDPE rúra PE100  voda  90x5.4/100m PN10 (SDR17)   - napr. PIPELIFE . alebo iný ekvivalent</t>
  </si>
  <si>
    <t>100</t>
  </si>
  <si>
    <t>Montáž vodovodného potrubia z HDPE rúr zváraných na tupo. HD-PE PE100 SDR17/PN10. D 160 x 9.5 mm</t>
  </si>
  <si>
    <t>102</t>
  </si>
  <si>
    <t>RÚRY.HADICE A KOMPLETAČNÉ PRVKY POTRUBNÉ Plastový potrubný systém HDPE PE100 rúry SDR17 - tlakový rozvod pitnej vody HDPE rúra PE100  voda 160x9.5/12m PN10 (SDR17) - napr. PIPELIFE . alebo iný ekvivalent</t>
  </si>
  <si>
    <t>104</t>
  </si>
  <si>
    <t>Montáž elektrotvarovky. objímky priamej PE100 SDR11/PN16.  D  160 mm</t>
  </si>
  <si>
    <t>106</t>
  </si>
  <si>
    <t>RÚRY.HADICE A KOMPLETAČNÉ PRVKY POTRUBNÉ Plastové rúry a elektrotvarovky Elektrotvarovka elektrofúzna - objímka priama PE100 SDR11/PN16.  DN 160 - napr. GAWAPLAST . alebo iný ekvivalent</t>
  </si>
  <si>
    <t>108</t>
  </si>
  <si>
    <t>Príplatok k cene za montáž napojenia na jestvujúce potrubie DN od 100 do 150</t>
  </si>
  <si>
    <t>110</t>
  </si>
  <si>
    <t>Montáž vodovodného posúvača s osadením zemnej súpravy (bez poklopov) DN 80</t>
  </si>
  <si>
    <t>112</t>
  </si>
  <si>
    <t>Vodárenské armatúry posúvač s prírubami DN 80</t>
  </si>
  <si>
    <t>114</t>
  </si>
  <si>
    <t>Súprava zemná posúvačová Y 1020 D 80 mm</t>
  </si>
  <si>
    <t>116</t>
  </si>
  <si>
    <t>Montáž vodovodnej armatúry na potrubí. hydrant podzemný (bez osadenia poklopov) DN 80</t>
  </si>
  <si>
    <t>118</t>
  </si>
  <si>
    <t>Vodárenské armatúry   H4 Hydrant -tuhy RD=1.50m 2C+B H4B DN 80</t>
  </si>
  <si>
    <t>120</t>
  </si>
  <si>
    <t>Montáž vodovodnej armatúry na potrubí. hydrant nadzemný DN 80</t>
  </si>
  <si>
    <t>122</t>
  </si>
  <si>
    <t>Vodárenské armatúry   Nadzemný hydr. Napr. EURO 2000 DN 100 2B RD1.50   - alebo iný ekvivalent</t>
  </si>
  <si>
    <t>124</t>
  </si>
  <si>
    <t>Montáž vodovodného posúvača s osadením zemnej súpravy (bez poklopov) DN 150</t>
  </si>
  <si>
    <t>126</t>
  </si>
  <si>
    <t>Posúvač DN 150 PN 10 na pitnú vodu  so zemnou teleskopickou súpravou RD = 1.3 – 1.8 m</t>
  </si>
  <si>
    <t>128</t>
  </si>
  <si>
    <t>Montáž liatin. tvarovky odbočnej na potrubí z rúr hrdlových DN 150</t>
  </si>
  <si>
    <t>130</t>
  </si>
  <si>
    <t>STROJNÉ SÚČIASTKY VŠEOBECNÉHO POUŽITIA spojovacie prostriedky vodárenských armatúr- MMB-kus pre PVC-potrubie DN 150-80   - napr. HAWLE . alebo iný ekvivalent</t>
  </si>
  <si>
    <t>132</t>
  </si>
  <si>
    <t>Ostatné práce na rúrovom vedení. tlakové skúšky vodovodného potrubia DN 150 alebo 200</t>
  </si>
  <si>
    <t>134</t>
  </si>
  <si>
    <t>Preplach a dezinfekcia vodovodného potrubia DN 150 alebo 200</t>
  </si>
  <si>
    <t>136</t>
  </si>
  <si>
    <t>Zabezpečenie koncov vodovodného potrubia pri tlakových skúškach DN do 300</t>
  </si>
  <si>
    <t>138</t>
  </si>
  <si>
    <t>Osadenie poklopu liatinového posúvačového</t>
  </si>
  <si>
    <t>140</t>
  </si>
  <si>
    <t>Poklop Y 4504 - posúvačový</t>
  </si>
  <si>
    <t>142</t>
  </si>
  <si>
    <t>Osadenie poklopu liatinového hydrantového</t>
  </si>
  <si>
    <t>144</t>
  </si>
  <si>
    <t>Vodárenské armatúry   Uličny poklop "tuhý" hydrantový</t>
  </si>
  <si>
    <t>146</t>
  </si>
  <si>
    <t>Vyhľadávací vodič na potrubí PVC DN do 150 mm</t>
  </si>
  <si>
    <t>148</t>
  </si>
  <si>
    <t>Dočasné dopravné značenie - osadenie podľa PD</t>
  </si>
  <si>
    <t>sub</t>
  </si>
  <si>
    <t>150</t>
  </si>
  <si>
    <t>Dočasné dopravné značenie - odstránenie</t>
  </si>
  <si>
    <t>152</t>
  </si>
  <si>
    <t>Dočasné dopravné značenie - prenájom</t>
  </si>
  <si>
    <t>154</t>
  </si>
  <si>
    <t>Rezanie existujúceho asfaltového krytu alebo podkladu hĺbky nad 50 do 100 mm</t>
  </si>
  <si>
    <t>156</t>
  </si>
  <si>
    <t>Rozvinutie a uloženie výstražnej fólie z PVC do ryhy. šírka 33 cm</t>
  </si>
  <si>
    <t>158</t>
  </si>
  <si>
    <t>Fólia výstražná</t>
  </si>
  <si>
    <t>160</t>
  </si>
  <si>
    <t>Montáž rúrových dielov prírubových do hmotn. kg: 5</t>
  </si>
  <si>
    <t>162</t>
  </si>
  <si>
    <t>Príruba privarovacia točivá PN 0.6 Mpa 11373 D 160 mm</t>
  </si>
  <si>
    <t>164</t>
  </si>
  <si>
    <t>Príruba privarovacia točivá PN 0.6 Mpa 11373 D 100 mm</t>
  </si>
  <si>
    <t>166</t>
  </si>
  <si>
    <t>Nasunutie potrubnej sekcie do oceľovej chráničky DN  250</t>
  </si>
  <si>
    <t>168</t>
  </si>
  <si>
    <t>Montáž orientačného stľpika ON 13 2970</t>
  </si>
  <si>
    <t>170</t>
  </si>
  <si>
    <t>Stĺpik orientačný</t>
  </si>
  <si>
    <t>172</t>
  </si>
  <si>
    <t>Dodávka a montáž prírubového kolena z tvárnej liatiny DN 150 PN 10 na pitnú vodu  11o</t>
  </si>
  <si>
    <t>174</t>
  </si>
  <si>
    <t>Dodávka a montáž prírubového spoja proti posunu DN 80, PN 10</t>
  </si>
  <si>
    <t>176</t>
  </si>
  <si>
    <t>Dodávka a montáž prírubového spoja proti posunu DN 150, PN 10</t>
  </si>
  <si>
    <t>178</t>
  </si>
  <si>
    <t>SO 1202.1 Zásobné potrubie Košická Polianka</t>
  </si>
  <si>
    <t>180</t>
  </si>
  <si>
    <t>Odstránenie krytu s naložením na dopravný prostriedok krytu v ploche do 200 m2 asfaltového  hr. vrstvy do 50 mm s naložením na dopravný prostriedok vrátane odvozu na príslušnú skládku so všetkými súvisiacimi poplatkami, činnosťami a nákladmi.</t>
  </si>
  <si>
    <t>182</t>
  </si>
  <si>
    <t>Odstránenie podkladu s naložením na dopravný prostriedok podkladu v ploche do 200 m2 z betónu prostého hr. vrstvy do 150 mm s naložením na dopravný prostriedok vrátane odvozu na príslušnú skládku so všetkými súvisiacimi poplatkami, činnosťami a nákladmi.</t>
  </si>
  <si>
    <t>184</t>
  </si>
  <si>
    <t>Odstránenie podkladu s naložením na dopravný prostriedok krytu v ploche do 200 m2 hr. vrstvy do 500 mm s naložením na dopravný prostriedok vrátane odvozu na príslušnú skládku so všetkými súvisiacimi poplatkami, činnosťami a nákladmi.</t>
  </si>
  <si>
    <t>186</t>
  </si>
  <si>
    <t>Odvedenie vody potrubím pri priemere DN nad 300 do 600. dvojicou oceľových potrubí DN 400 dĺžky 2x6 m. vrátane dodávky a osadenia oceľového potrubia a všetkých súvisiacich činností a nákladov</t>
  </si>
  <si>
    <t>188</t>
  </si>
  <si>
    <t>Čerpanie vody do 10 m s priemerným prítokom litrov za minútu do 100 l</t>
  </si>
  <si>
    <t>hod</t>
  </si>
  <si>
    <t>190</t>
  </si>
  <si>
    <t>192</t>
  </si>
  <si>
    <t>Odkopávka a prekopávka nezapažená v hornine 3. do 100 m3</t>
  </si>
  <si>
    <t>194</t>
  </si>
  <si>
    <t>Čistenie melioračného kanála hr.napl.vrst..do 250mm so spev.dnom</t>
  </si>
  <si>
    <t>196</t>
  </si>
  <si>
    <t>198</t>
  </si>
  <si>
    <t>200</t>
  </si>
  <si>
    <t>Výkop ryhy do šírky 600 mm v horn.3 do 100 m3</t>
  </si>
  <si>
    <t>202</t>
  </si>
  <si>
    <t>Príplatok k cene za lepivosť horniny 3</t>
  </si>
  <si>
    <t>204</t>
  </si>
  <si>
    <t>Výkop ryhy šírky 600-2000mm horn.3 nad 1000 do 10000m3</t>
  </si>
  <si>
    <t>206</t>
  </si>
  <si>
    <t>208</t>
  </si>
  <si>
    <t>210</t>
  </si>
  <si>
    <t>212</t>
  </si>
  <si>
    <t>214</t>
  </si>
  <si>
    <t>216</t>
  </si>
  <si>
    <t>218</t>
  </si>
  <si>
    <t>220</t>
  </si>
  <si>
    <t>Uloženie sypaniny do násypu  nesúdržných a súdržných hornín striedavo ukladaných</t>
  </si>
  <si>
    <t>222</t>
  </si>
  <si>
    <t>224</t>
  </si>
  <si>
    <t>Poplatok za skladovanie - zemina a kamenivo</t>
  </si>
  <si>
    <t>226</t>
  </si>
  <si>
    <t>Zásyp sypaninou so zhutnením jám. šachiet. rýh. zárezov alebo okolo objektov nad 1000 do 10000 m3</t>
  </si>
  <si>
    <t>228</t>
  </si>
  <si>
    <t>230</t>
  </si>
  <si>
    <t>232</t>
  </si>
  <si>
    <t>234</t>
  </si>
  <si>
    <t>Obsyp objektov (šácht) sypaninou z vhodných hornín 1 až 4 s prehodením sypaniny</t>
  </si>
  <si>
    <t>236</t>
  </si>
  <si>
    <t>238</t>
  </si>
  <si>
    <t>Lôžko pod potrubie. stoky a drobné objekty. v otvorenom výkope zo štrkodrvy 0-63 mm</t>
  </si>
  <si>
    <t>240</t>
  </si>
  <si>
    <t>242</t>
  </si>
  <si>
    <t>Podklad pod dlažbu v ploche vodorovnej alebo v sklone do 1:5 hr. od 30 do 100 mm zo štrkopiesku</t>
  </si>
  <si>
    <t>244</t>
  </si>
  <si>
    <t>Osadenie dlaždice výšky do 100 mm</t>
  </si>
  <si>
    <t>246</t>
  </si>
  <si>
    <t>Tvárnica -betónová doska obklad. TBM 2-50 50x50x10</t>
  </si>
  <si>
    <t>248</t>
  </si>
  <si>
    <t>Dosky z betónu v otvorenom výkope tr.C 12/15</t>
  </si>
  <si>
    <t>250</t>
  </si>
  <si>
    <t>Zahádzka z lomového kameňa s preštrkovaním z terénu. hmotnosti jednotlivých kameňov do 200 kg</t>
  </si>
  <si>
    <t>252</t>
  </si>
  <si>
    <t>Príplatok za urovnanie viditeľných plôch zahádzky z kameňa. s hmotn.kameňov do 200kg z terénu</t>
  </si>
  <si>
    <t>254</t>
  </si>
  <si>
    <t>Podklad zo štrkodrviny s rozprestrením a zhutnením. hr.po zhutnení 170 mm</t>
  </si>
  <si>
    <t>256</t>
  </si>
  <si>
    <t>258</t>
  </si>
  <si>
    <t>260</t>
  </si>
  <si>
    <t>262</t>
  </si>
  <si>
    <t>Betón asfaltový po zhutnení I.tr strednozrnný AC 11 (ABS) hr. 50 mm – mimo výkopu</t>
  </si>
  <si>
    <t>264</t>
  </si>
  <si>
    <t>Betón asfaltový po zhutnení I.tr. strednozrnný AC 11 (ABS) hr.50mm</t>
  </si>
  <si>
    <t>266</t>
  </si>
  <si>
    <t>Kladenie bet. dlaždíc hr.6cm kom. pre peších veľ. dlaždíc do 0. 25 m2 do lôžka do 20 m2</t>
  </si>
  <si>
    <t>268</t>
  </si>
  <si>
    <t>Dlaždice betónové HBB 50/50/6cm</t>
  </si>
  <si>
    <t>270</t>
  </si>
  <si>
    <t>272</t>
  </si>
  <si>
    <t>274</t>
  </si>
  <si>
    <t>Strojne súčiastky všeobecného použitia -  Spojovacie prostriedky vodárenských armatúr – Prírubová redukcia na vodu DN 80/DN 65. PN 10</t>
  </si>
  <si>
    <t>276</t>
  </si>
  <si>
    <t>Rúra liatinová tlaková prírubová DN  65 dĺžky 250 mm</t>
  </si>
  <si>
    <t>278</t>
  </si>
  <si>
    <t>Rúra liatinová tlaková prírubová DN 65 dĺžky 500 mm</t>
  </si>
  <si>
    <t>280</t>
  </si>
  <si>
    <t>Rúra liatinová tlaková prírubová DN 60 PN 10 dĺžky 1200 mm</t>
  </si>
  <si>
    <t>282</t>
  </si>
  <si>
    <t>Montáž liatin. tvarovky jednoosovej na potrubí z rúr hrdlových s integrovaným tesnením DN 80</t>
  </si>
  <si>
    <t>284</t>
  </si>
  <si>
    <t>Koleno 45 - "Systém 2000" D 90   voda</t>
  </si>
  <si>
    <t>286</t>
  </si>
  <si>
    <t>Montáž liatin. tvarovky jednoosovej na potrubí z rúr prírubových DN 100</t>
  </si>
  <si>
    <t>288</t>
  </si>
  <si>
    <t>Rúra liatinová tlaková prírubová D 100 dĺžky 1000 mm</t>
  </si>
  <si>
    <t>290</t>
  </si>
  <si>
    <t>STROJNÉ SÚČIASTKY VŠEOBECNÉHO POUŽITIA Spojovacie prostriedky vodárenských armatúr XR  na vodu typ A DN 100/65  8/4 - napr. Hawle . alebo iný ekvivalent</t>
  </si>
  <si>
    <t>292</t>
  </si>
  <si>
    <t>Montáž liatinových tvaroviek na potrubí liatinovom tlakovom odbočných na potrubí z rúr prírubových v otvorenom výkope. v otvorenom kanáli alebo v šachte DN  100 mm</t>
  </si>
  <si>
    <t>294</t>
  </si>
  <si>
    <t>MATERIÁL INSTALAČNÝ STAVEBNÝ liatinové systémy T prírubová tvarovka s prírubovou odbočkou DN 100/65 EPO PN 10/16  - napr. DUKTUS . alebo iný ekvivalent</t>
  </si>
  <si>
    <t>296</t>
  </si>
  <si>
    <t>298</t>
  </si>
  <si>
    <t>STROJNÉ SÚČIASTKY VŠEOBECNÉHO POUŽITIA   spojovacie prostriedky vodárenských armatúr- koleno 30 - "Systém 2000" D 160   - napr. Hawle. alebo iný ekvivalent</t>
  </si>
  <si>
    <t>300</t>
  </si>
  <si>
    <t>STROJNÉ SÚČIASTKY VŠEOBECNÉHO POUŽITIA Spojovacie prostriedky vodárenských armatúr  Koleno  na vodu 45 - "Systém 2000" D 160  - napr. Hawle. alebo iný ekvivalent</t>
  </si>
  <si>
    <t>302</t>
  </si>
  <si>
    <t>304</t>
  </si>
  <si>
    <t>STROJNÉ SÚČIASTKY VŠEOBECNÉHO POUŽITIA Spojovacie prostriedky vodárenských armatúr FFQ-kus  na vodu 11.25o-koleno DN 150  - napr. Hawle . alebo iný ekvivalent</t>
  </si>
  <si>
    <t>306</t>
  </si>
  <si>
    <t>Redukcia liatinová prírubová "FFR" DN 150/100</t>
  </si>
  <si>
    <t>308</t>
  </si>
  <si>
    <t>310</t>
  </si>
  <si>
    <t>MMA-kus "Systém 2000" D 160- 80   voda</t>
  </si>
  <si>
    <t>312</t>
  </si>
  <si>
    <t>STROJNÉ SÚČIASTKY VŠEOBECNÉHO POUŽITIA Spojovacie prostriedky vodárenských armatúr MMB-kus  na vodu "Systém 2000" D 160-90 - napr. Hawle . alebo iný ekvivalent</t>
  </si>
  <si>
    <t>314</t>
  </si>
  <si>
    <t>Montáž prírubového uzáveru na vonkajších radoch DN 65</t>
  </si>
  <si>
    <t>316</t>
  </si>
  <si>
    <t>Posúvač  DN   65 mm - s prírubami typ E0   voda</t>
  </si>
  <si>
    <t>318</t>
  </si>
  <si>
    <t>Montáž montážnej vložky a filtra DN 50</t>
  </si>
  <si>
    <t>320</t>
  </si>
  <si>
    <t>Vodárenské armatúry   Montážna vložka DN 65</t>
  </si>
  <si>
    <t>322</t>
  </si>
  <si>
    <t>Vodárenské armatúry   Filter DN 65</t>
  </si>
  <si>
    <t>324</t>
  </si>
  <si>
    <t>Montáž vzdušníka DN 65</t>
  </si>
  <si>
    <t>326</t>
  </si>
  <si>
    <t>Automatický trojfunkčný vzdušník D 65 PN 16</t>
  </si>
  <si>
    <t>328</t>
  </si>
  <si>
    <t>330</t>
  </si>
  <si>
    <t>Posúvač s nástrčným hrdlom a prírubou s ostením proti posunu DN 80  PN 16</t>
  </si>
  <si>
    <t>332</t>
  </si>
  <si>
    <t>ARMATÚRY PRIEMYSLOVÉ Armatúry na vodu Posúvač s prírubami DN  80 PN 16   mm  typ A (cena na vyžiadanie)   - napr. Hawle. alebo iný ekvivalent</t>
  </si>
  <si>
    <t>334</t>
  </si>
  <si>
    <t>ARMATÚRY PRIEMYSLOVÉ Armatúry na vodu Zemná súprava teleskopická RD=1.30-1.80 m DN  80  - napr. Hawle . alebo iný ekvivalent</t>
  </si>
  <si>
    <t>336</t>
  </si>
  <si>
    <t>Montáž vodovodnej armatúry na potrubí, hydrant podzemný (bez osadenia poklopov) DN 80</t>
  </si>
  <si>
    <t>1411335149</t>
  </si>
  <si>
    <t>H4 Hydrant -tuhy RD=1.50m 2C+B H4B DN 80</t>
  </si>
  <si>
    <t>340</t>
  </si>
  <si>
    <t>Montáž vodovodných armatúr na potrubie posúvačov v otvorenom výkope alebo v šachtách s osadením zemnej súpravy (bez poklopov) DN 150 mm</t>
  </si>
  <si>
    <t>342</t>
  </si>
  <si>
    <t>ARMATÚRY PRIEMYSLOVÉ Armatúry  na vodu Posúvač s prírubami DN 150 mm -  typ E0  - napr. Hawle. alebo iný ekvivalent</t>
  </si>
  <si>
    <t>344</t>
  </si>
  <si>
    <t>ARMATÚRY PRIEMYSLOVÉ Armatúry na vodu Zemná súprava teleskopická RD=1.30-1.80 m DN 125-150 -  napr. Hawle. alebo iný ekvivalent</t>
  </si>
  <si>
    <t>346</t>
  </si>
  <si>
    <t>348</t>
  </si>
  <si>
    <t>350</t>
  </si>
  <si>
    <t>352</t>
  </si>
  <si>
    <t>Šachta armatúrna z prostého betónu so stropom z dielcov vnútor. pôdorys. plochy nad 2. 50 do 3.50 m2</t>
  </si>
  <si>
    <t>354</t>
  </si>
  <si>
    <t>Osadenie betónového dielca pre šachty. rovná alebo prechodová skruž TBS</t>
  </si>
  <si>
    <t>356</t>
  </si>
  <si>
    <t>Prefabrikát studňový - skruž kruhová TBH 2-80 Ms 80xdĺ.100cmxhr.steny 9</t>
  </si>
  <si>
    <t>358</t>
  </si>
  <si>
    <t>Osadenie betónového dielca pre šachty. stropný akéhokoľvek druhu</t>
  </si>
  <si>
    <t>360</t>
  </si>
  <si>
    <t>Prefabrikát zákrytový - studňová doska TBH 20-100 Ms 100xhr.8cm</t>
  </si>
  <si>
    <t>362</t>
  </si>
  <si>
    <t>Osadenie poklopu liatinového a oceľového vrátane rámu hmotn. nad 100 do 150 kg</t>
  </si>
  <si>
    <t>364</t>
  </si>
  <si>
    <t>Poklop ťažký rám 600X800 mm</t>
  </si>
  <si>
    <t>366</t>
  </si>
  <si>
    <t>368</t>
  </si>
  <si>
    <t>370</t>
  </si>
  <si>
    <t>372</t>
  </si>
  <si>
    <t>374</t>
  </si>
  <si>
    <t>Obetónovanie potrubia. alebo muriva stôk bet. prostým v otvorenom výkope. betón tr. C 12/15</t>
  </si>
  <si>
    <t>376</t>
  </si>
  <si>
    <t>378</t>
  </si>
  <si>
    <t>Chránička na plynovodné potrubie</t>
  </si>
  <si>
    <t>380</t>
  </si>
  <si>
    <t>Izolácia nádrží. bazénov na sucho položením tkaniny</t>
  </si>
  <si>
    <t>382</t>
  </si>
  <si>
    <t>Pásy ťažké asfaltové napr. Hydrobit v 60 s 35</t>
  </si>
  <si>
    <t>384</t>
  </si>
  <si>
    <t>Geotextílie netkané polypropylénové  pp 400</t>
  </si>
  <si>
    <t>386</t>
  </si>
  <si>
    <t>Montáž vodomeru pre vodu do 30 st.. prírubového DN 65</t>
  </si>
  <si>
    <t>388</t>
  </si>
  <si>
    <t>Vodomer mokrobežný  DN 65</t>
  </si>
  <si>
    <t>390</t>
  </si>
  <si>
    <t>Montáž potrubia z plastových rúr HDPE D 90x 5.4. PN 10</t>
  </si>
  <si>
    <t>392</t>
  </si>
  <si>
    <t>HDPE rúra PE 100 - D 90x 5.4. PN 10 (SDR17) – pre tlakový rozvod pitnej vody</t>
  </si>
  <si>
    <t>394</t>
  </si>
  <si>
    <t>Montáž potrubia z plastických rúr PE. PP D x t 160 x 3.9</t>
  </si>
  <si>
    <t>396</t>
  </si>
  <si>
    <t>HDPE rúra PE100  rúra 160x9.5/12m PN10 (SDR17)-pre tlakový rozvod pitnej vody   napr. PIPELIFE -alebo iný ekvivalent</t>
  </si>
  <si>
    <t>398</t>
  </si>
  <si>
    <t>400</t>
  </si>
  <si>
    <t>402</t>
  </si>
  <si>
    <t>404</t>
  </si>
  <si>
    <t>406</t>
  </si>
  <si>
    <t>Dodávka a montáž posúvača DN 100 s prírubami</t>
  </si>
  <si>
    <t>408</t>
  </si>
  <si>
    <t>Dodávka a montáž redukčného ventilu DN 65 PN10</t>
  </si>
  <si>
    <t>410</t>
  </si>
  <si>
    <t>Dodávka a montáž HDPE tvarovky oblúk navarovací 22°D 160 PN10</t>
  </si>
  <si>
    <t>412</t>
  </si>
  <si>
    <t>Dodávka a montáž prír. spoja s nástrčným hrdlom DN 150</t>
  </si>
  <si>
    <t>414</t>
  </si>
  <si>
    <t>Dodávka a montáž prír. redukcie RP DN 80/60 PN10</t>
  </si>
  <si>
    <t>416</t>
  </si>
  <si>
    <t>Tepelná izolácia hr.50 mm (extrudovaný polystyrén) - dodávka aj osadenie so všetkými súvisiacimi činnosťami a nákladmi</t>
  </si>
  <si>
    <t>418</t>
  </si>
  <si>
    <t>Betónová mazanina z betónu C16/20 - dodávka aj realizácia so všetkými súvisiacimi činnosťami a nákladmi</t>
  </si>
  <si>
    <t>420</t>
  </si>
  <si>
    <t xml:space="preserve">Pretláčanie potrubia v hornine tr.1-4 v kompletnom rozsahu podľa dokladovaného výkresu, vrátane oceľovej chráničky DN 250, dištančných objímok, zaistenia chráničky, realizácie štartovacej a koncovej jamy, spätnej úpravy okolia  a všetkých súvisiac prác a </t>
  </si>
  <si>
    <t>422</t>
  </si>
  <si>
    <t>SO 1202.2 - Vodovodná sieť Košická Polianka</t>
  </si>
  <si>
    <t>424</t>
  </si>
  <si>
    <t>Rozobranie cestných panelov pri pretlakoch -0.40800t</t>
  </si>
  <si>
    <t>426</t>
  </si>
  <si>
    <t>Rozoberanie zámkovej dlažby všetkých druhov v ploche nad 20 m2.  -0.26000t</t>
  </si>
  <si>
    <t>428</t>
  </si>
  <si>
    <t>Odstránenie krytu asfaltového s naložením na dopravný prostriedok krytu  v ploche nad 200 m2 hr. vrstvy do 50 mm s naložením na dopravný prostriedok vrátane odvozu na príslušnú skládku so všetkými súvisiacimi poplatkami, činnosťami a nákladmi.</t>
  </si>
  <si>
    <t>430</t>
  </si>
  <si>
    <t>Odstránenie krytu asfaltového s naložením na dopravný prostriedok v ploche nad 200 m2  hr. vrstvy do 100 mm s naložením na dopravný prostriedok vrátane odvozu na príslušnú skládku so všetkými súvisiacimi poplatkami, činnosťami a nákladmi.</t>
  </si>
  <si>
    <t>432</t>
  </si>
  <si>
    <t>Odstránenie podkladu s naložením na dopravný prostriedok krytu v ploche nad 200 m2 z kameňa hrubého drveného hr. vrstvy do 200 mm s naložením na dopravný prostriedok vrátane odvozu na príslušnú skládku so všetkými súvisiacimi poplatkami, činnosťami a nákl</t>
  </si>
  <si>
    <t>434</t>
  </si>
  <si>
    <t>Odstránenie podkladu s naložením na dopravný prostriedok krytu v ploche nad 200 m2 z kameňa hrubého drveného hr. vrstvy do 300 mm s naložením na dopravný prostriedok vrátane odvozu na príslušnú skládku so všetkými súvisiacimi poplatkami, činnosťami a nákl</t>
  </si>
  <si>
    <t>436</t>
  </si>
  <si>
    <t>Odstránenie podkladov v ploche nad 200 m2 z kameniva hrubého drveného hr. 400 do 500 mm s naložením na dopravný prostriedok vrátane odvozu na príslušnú skládku so všetkými súvisiacimi poplatkami. činnosťami a nákladmi</t>
  </si>
  <si>
    <t>438</t>
  </si>
  <si>
    <t>440</t>
  </si>
  <si>
    <t>442</t>
  </si>
  <si>
    <t>444</t>
  </si>
  <si>
    <t>446</t>
  </si>
  <si>
    <t>448</t>
  </si>
  <si>
    <t>450</t>
  </si>
  <si>
    <t>452</t>
  </si>
  <si>
    <t>454</t>
  </si>
  <si>
    <t>Výkop ryhy šírky 600-2000mm horn.3 do 100m3</t>
  </si>
  <si>
    <t>456</t>
  </si>
  <si>
    <t>458</t>
  </si>
  <si>
    <t>460</t>
  </si>
  <si>
    <t>Pretláčanie rúry v hornina tr. 1-4 v hĺbky od 6 m dĺžky do 35 m vonkajšieho priemeru nad 200 do 500 mm</t>
  </si>
  <si>
    <t>462</t>
  </si>
  <si>
    <t>464</t>
  </si>
  <si>
    <t>466</t>
  </si>
  <si>
    <t>468</t>
  </si>
  <si>
    <t>470</t>
  </si>
  <si>
    <t>472</t>
  </si>
  <si>
    <t>474</t>
  </si>
  <si>
    <t>476</t>
  </si>
  <si>
    <t>478</t>
  </si>
  <si>
    <t>480</t>
  </si>
  <si>
    <t>482</t>
  </si>
  <si>
    <t>484</t>
  </si>
  <si>
    <t>486</t>
  </si>
  <si>
    <t>Kladenie betónovej zámkovej dlažby komunikácií pre peších hr. 60 mm pre peších nad 50 do 100 m2 so zriadením lôžka z kameniva hr. 30 mm</t>
  </si>
  <si>
    <t>488</t>
  </si>
  <si>
    <t>Dlažba betónová 100x100x60 mm. sivá</t>
  </si>
  <si>
    <t>490</t>
  </si>
  <si>
    <t>Osadenie prstenca alebo rámu pod poklopy a mreže. výšky do 100 mm</t>
  </si>
  <si>
    <t>492</t>
  </si>
  <si>
    <t>Tvárnica betónová doska obklad. TBM 2-50 50x50x10</t>
  </si>
  <si>
    <t>494</t>
  </si>
  <si>
    <t>Dosky. bloky. sedlá z betónu v otvorenom výkope tr.C 16/20</t>
  </si>
  <si>
    <t>496</t>
  </si>
  <si>
    <t>498</t>
  </si>
  <si>
    <t>500</t>
  </si>
  <si>
    <t>502</t>
  </si>
  <si>
    <t>504</t>
  </si>
  <si>
    <t>506</t>
  </si>
  <si>
    <t>Postrek asfaltový infiltračný z asfaltu cestného v množstve 1.00 kg/m2</t>
  </si>
  <si>
    <t>508</t>
  </si>
  <si>
    <t>Podklad z asfaltového betónu AC 16 s rozprestretím a zhutnením v pruhu š. do 3 m. po zhutnení hr. 70 mm</t>
  </si>
  <si>
    <t>510</t>
  </si>
  <si>
    <t>Asfaltový betón vrstva obrusná AC 11 O v pruhu š. do 3 m z nemodifik. asfaltu tr. I. po zhutnení hr. 50 mm</t>
  </si>
  <si>
    <t>512</t>
  </si>
  <si>
    <t>Osadenie cestných panelov zo železového betónu. bez podkladu z kameniva hr. 40 mm</t>
  </si>
  <si>
    <t>514</t>
  </si>
  <si>
    <t>Cestný panel 15 IZD 120/100. dĺ.3000xš.2000xhr.150mm</t>
  </si>
  <si>
    <t>516</t>
  </si>
  <si>
    <t>518</t>
  </si>
  <si>
    <t>Prírubové koleno 90° s pätkou DN 80</t>
  </si>
  <si>
    <t>520</t>
  </si>
  <si>
    <t>Rúra liatinová tlaková prírubová DN  80 dĺžky 100 mm</t>
  </si>
  <si>
    <t>522</t>
  </si>
  <si>
    <t>Rúra liatinová tlaková prírubová DN  80 dĺžky 200 mm</t>
  </si>
  <si>
    <t>524</t>
  </si>
  <si>
    <t>Rúra liatinová tlaková prírubová DN  80 dĺžky 800 mm</t>
  </si>
  <si>
    <t>526</t>
  </si>
  <si>
    <t>Rúra liatinová tlaková prírubová DN  80 dĺžky 1500 mm</t>
  </si>
  <si>
    <t>528</t>
  </si>
  <si>
    <t>Montáž liatin. tvarovky jednoosovej na potrubí z rúr hrdlových DN 100</t>
  </si>
  <si>
    <t>530</t>
  </si>
  <si>
    <t>spojovacie prostriedky vodárenských armatúr- koleno 30 - "Systém 2000" D 110</t>
  </si>
  <si>
    <t>532</t>
  </si>
  <si>
    <t>spojovacie prostriedky vodárenských armatúr- koleno 45 - "Systém 2000" D 110</t>
  </si>
  <si>
    <t>534</t>
  </si>
  <si>
    <t>spojovacie prostriedky vodárenských armatúr- koleno 90 "Systém 2000" D 110</t>
  </si>
  <si>
    <t>536</t>
  </si>
  <si>
    <t>spojovacie prostriedky vodárenských armatúr- koncovka "Systém 2000" bez závitového výstupu DN 100/110</t>
  </si>
  <si>
    <t>538</t>
  </si>
  <si>
    <t>540</t>
  </si>
  <si>
    <t>DN 100 Liatinové koleno prírubové "FFK" 11°</t>
  </si>
  <si>
    <t>542</t>
  </si>
  <si>
    <t>DN 100 Liatinové koleno prírubové "FFK" 22°</t>
  </si>
  <si>
    <t>544</t>
  </si>
  <si>
    <t>DN 100 Liatinové koleno prírubové "FFK" 45°</t>
  </si>
  <si>
    <t>546</t>
  </si>
  <si>
    <t>Montáž liatin. tvarovky odbočnej na potrubí z rúr hrdlových DN 100</t>
  </si>
  <si>
    <t>548</t>
  </si>
  <si>
    <t>MMB-kus pre PVC-potrubie DN 100-80</t>
  </si>
  <si>
    <t>550</t>
  </si>
  <si>
    <t>MMA-kus pre PVC-potrubie DN 100-100</t>
  </si>
  <si>
    <t>552</t>
  </si>
  <si>
    <t>MMA-kus pre PVC-potrubie DN 100- 80</t>
  </si>
  <si>
    <t>554</t>
  </si>
  <si>
    <t>Montáž liatin. tvarovky odbočnej na potrubí z rúr prírubových DN 100</t>
  </si>
  <si>
    <t>556</t>
  </si>
  <si>
    <t>Liatinová prírubová tvarovka s odbočkou "T" DN 100/80</t>
  </si>
  <si>
    <t>558</t>
  </si>
  <si>
    <t>Liatinová prírubová tvarovka s odbočkou "T" DN 100/100</t>
  </si>
  <si>
    <t>560</t>
  </si>
  <si>
    <t>562</t>
  </si>
  <si>
    <t>spojovacie prostriedky vodárenských armatúr- koleno 45 - "Systém 2000" D 150</t>
  </si>
  <si>
    <t>564</t>
  </si>
  <si>
    <t>spojovacie prostriedky vodárenských armatúr- koleno 30 - "Systém 2000" D 160</t>
  </si>
  <si>
    <t>566</t>
  </si>
  <si>
    <t>Špeciálna príruba Systém 2000 DN 150 / 140   voda</t>
  </si>
  <si>
    <t>568</t>
  </si>
  <si>
    <t>Spojovacie prostriedky vodárenských armatúr – zaslepovacia príruba DN 100. PN 10</t>
  </si>
  <si>
    <t>570</t>
  </si>
  <si>
    <t>572</t>
  </si>
  <si>
    <t>DN 150 Liatinové koleno prírubové "FFK" 22°C</t>
  </si>
  <si>
    <t>574</t>
  </si>
  <si>
    <t>FFR- prírubový medzikus redukovaný DN 150/100</t>
  </si>
  <si>
    <t>576</t>
  </si>
  <si>
    <t>Montáž liatin. tvarovky odbočnej na potrubí z rúr prírubových DN 150</t>
  </si>
  <si>
    <t>578</t>
  </si>
  <si>
    <t>T prírubová tvarovka s prírubovou odbočkou DN 150/150 EPO PN 10/16. liatinový systém</t>
  </si>
  <si>
    <t>580</t>
  </si>
  <si>
    <t>T prírubová tvarovka s prírubovou odbočkou DN 150/100 EPO PN 10/16. liatinový systém</t>
  </si>
  <si>
    <t>582</t>
  </si>
  <si>
    <t>Montáž vodovodného potrubia z HDPE rúr zváraných na tupo. HD-PE PE100 SDR11/PN16. D 110 x 10.0 mm</t>
  </si>
  <si>
    <t>584</t>
  </si>
  <si>
    <t>HDPE rúra PE100  rúra 110x6.6/100m PN10 (SDR17)-pre tlakový rozvod pitnej vody</t>
  </si>
  <si>
    <t>586</t>
  </si>
  <si>
    <t>588</t>
  </si>
  <si>
    <t>HDPE rúra PE100  rúra 160x9.5/12m PN10 (SDR17)-pre tlakový rozvod pitnej vody</t>
  </si>
  <si>
    <t>590</t>
  </si>
  <si>
    <t>Montáž elektrotvarovky D 110 mm</t>
  </si>
  <si>
    <t>592</t>
  </si>
  <si>
    <t>Navarovací oblúk 11 st. HDPE D 110</t>
  </si>
  <si>
    <t>594</t>
  </si>
  <si>
    <t>Navarovací oblúk 22 st. HDPE D 110</t>
  </si>
  <si>
    <t>596</t>
  </si>
  <si>
    <t>Montáž elektrotvarovky. D 160 mm</t>
  </si>
  <si>
    <t>598</t>
  </si>
  <si>
    <t>Navarovací oblúk 11 st. HDPE D 150</t>
  </si>
  <si>
    <t>600</t>
  </si>
  <si>
    <t>Navarovací oblúk 30 st. HDPE D 150</t>
  </si>
  <si>
    <t>602</t>
  </si>
  <si>
    <t>604</t>
  </si>
  <si>
    <t>606</t>
  </si>
  <si>
    <t>Zemná súprava teleskopická RD=1.30-1.80 m DN  80</t>
  </si>
  <si>
    <t>608</t>
  </si>
  <si>
    <t>610</t>
  </si>
  <si>
    <t>612</t>
  </si>
  <si>
    <t>614</t>
  </si>
  <si>
    <t>Vodárenské armatúry   Nadzemný hydr. Napr. EURO 2000 DN 100 2B RD1.50 - alebo iný ekvivalent</t>
  </si>
  <si>
    <t>616</t>
  </si>
  <si>
    <t>Montáž posúvača s osadením zemnej súpravy (bez poklopov) DN 100</t>
  </si>
  <si>
    <t>618</t>
  </si>
  <si>
    <t>Vodárenské armatúry   E2 posúvač s prírubami DN 100</t>
  </si>
  <si>
    <t>620</t>
  </si>
  <si>
    <t>Posúvač  DN 100-  80 redukčný typ E2</t>
  </si>
  <si>
    <t>622</t>
  </si>
  <si>
    <t>špeciálna príruba Systém 2000 DN 100 / 110</t>
  </si>
  <si>
    <t>624</t>
  </si>
  <si>
    <t>Zemná súprava teleskopická RD=1.30-1.80 m DN 100</t>
  </si>
  <si>
    <t>626</t>
  </si>
  <si>
    <t>628</t>
  </si>
  <si>
    <t>Vodárenské armatúry   E2 posúvač s prírubami DN 150</t>
  </si>
  <si>
    <t>630</t>
  </si>
  <si>
    <t>špeciálna príruba Systém 2000 DN 150 / 160</t>
  </si>
  <si>
    <t>632</t>
  </si>
  <si>
    <t>Zemná súprava teleskopická RD=1.30-1.80 m DN 125-150</t>
  </si>
  <si>
    <t>634</t>
  </si>
  <si>
    <t>Ostatné práce na rúrovom vedení. tlakové skúšky vodovodného potrubia DN 100 alebo 125</t>
  </si>
  <si>
    <t>636</t>
  </si>
  <si>
    <t>Preplach a dezinfekcia vodovodného potrubia DN od 80 do 125</t>
  </si>
  <si>
    <t>638</t>
  </si>
  <si>
    <t>640</t>
  </si>
  <si>
    <t>642</t>
  </si>
  <si>
    <t>644</t>
  </si>
  <si>
    <t>646</t>
  </si>
  <si>
    <t>648</t>
  </si>
  <si>
    <t>650</t>
  </si>
  <si>
    <t>652</t>
  </si>
  <si>
    <t>654</t>
  </si>
  <si>
    <t>656</t>
  </si>
  <si>
    <t>Montáž kĺznej objímky RACI montovaná na potrubie DN 50-100</t>
  </si>
  <si>
    <t>658</t>
  </si>
  <si>
    <t>Objimka kĺzna RACI A 36. typ A. výška 36 mm. vonkajší priemer rúry 55 - 260 mm.</t>
  </si>
  <si>
    <t>660</t>
  </si>
  <si>
    <t>Tesniaca manžeta - model C na utesnenia koncov chráničky 110x300</t>
  </si>
  <si>
    <t>662</t>
  </si>
  <si>
    <t>664</t>
  </si>
  <si>
    <t>666</t>
  </si>
  <si>
    <t>668</t>
  </si>
  <si>
    <t>670</t>
  </si>
  <si>
    <t>672</t>
  </si>
  <si>
    <t>Montáž potrubia z plastických rúr PE. PP D x t 90 x 5.1</t>
  </si>
  <si>
    <t>674</t>
  </si>
  <si>
    <t>HDPE rúra PE100  rúra  90x5.4/100m PN10 (SDR17)-pre tlakový rozvod pitnej vody</t>
  </si>
  <si>
    <t>676</t>
  </si>
  <si>
    <t>678</t>
  </si>
  <si>
    <t>680</t>
  </si>
  <si>
    <t>682</t>
  </si>
  <si>
    <t>684</t>
  </si>
  <si>
    <t>Naloženie. odvoz a uloženie vybúraných železobetónových hmôt vrátane všetkých poplatkov</t>
  </si>
  <si>
    <t>686</t>
  </si>
  <si>
    <t>Pretláčanie potrubia HDPE D 110/6,6 mm v kompletnom rozsahu rozsahu podľa dokladovaného výkresu, v hornine tr.1-4, vrátane realizácie štartovacej a koncovej (vyťahovacej) jamy, vrátane zriadenia 4 ks jám na zrealizovanie vodovodnej prípojky, vrátane  úpra</t>
  </si>
  <si>
    <t>688</t>
  </si>
  <si>
    <t>Dodávka a montáž navarovacie HDPE koleno 15° D110</t>
  </si>
  <si>
    <t>690</t>
  </si>
  <si>
    <t>Dodávka a montáž prírubového spoja proti posunu DN 80. PN 10</t>
  </si>
  <si>
    <t>692</t>
  </si>
  <si>
    <t>Dodávka a montáž prírubového spoja proti posunu DN 100. PN 10</t>
  </si>
  <si>
    <t>694</t>
  </si>
  <si>
    <t>Dodávka a montáž liatinové koleno s prírubou a hrdlom s istením proti posunu 30° D160. PN10</t>
  </si>
  <si>
    <t>696</t>
  </si>
  <si>
    <t>Dodávka a montáž koleno hrdlové s istením proti posunu 30° D90</t>
  </si>
  <si>
    <t>698</t>
  </si>
  <si>
    <t>Dodávka a montáž posúvač s nástrčným hrdlom a prírubou s istením proti posunu DN80/D90</t>
  </si>
  <si>
    <t>700</t>
  </si>
  <si>
    <t>Dodávka a montáž liatinový kríž – TT – kus DN100</t>
  </si>
  <si>
    <t>702</t>
  </si>
  <si>
    <t>Dodávka a montáž MMA – kus redukovaný D160/DN80</t>
  </si>
  <si>
    <t>704</t>
  </si>
  <si>
    <t>Dodávka a montáž MMA – kus redukovaný D160/DN100</t>
  </si>
  <si>
    <t>706</t>
  </si>
  <si>
    <t>Dodávka a montáž MMB – kus redukovaný D160/90</t>
  </si>
  <si>
    <t>708</t>
  </si>
  <si>
    <t>Dodávka a montáž prírub. spojov s istením proti posunu DN 80</t>
  </si>
  <si>
    <t>710</t>
  </si>
  <si>
    <t>Dodávka a montáž prírub. spojov s istením proti posunu DN 100</t>
  </si>
  <si>
    <t>712</t>
  </si>
  <si>
    <t>Dodávka a montáž MMA-kusu D 160/DN 100</t>
  </si>
  <si>
    <t>714</t>
  </si>
  <si>
    <t>Dodávka a montáž MMA-kusu D 160/DN 80</t>
  </si>
  <si>
    <t>716</t>
  </si>
  <si>
    <t>Dodávka a montáž MMB-kusu D 160/DN 100</t>
  </si>
  <si>
    <t>718</t>
  </si>
  <si>
    <t>Odvedenie vody potrubím pri priemere DN nad 300 do 600. dvojicou oceľových potrubí DN 400 dĺžky 2x6 m. vrátane dodávky a osadenia oceľového potrubia a všetkých súvisiacich činností a nákladov</t>
  </si>
  <si>
    <t>720</t>
  </si>
  <si>
    <t>VÝKAZ VÝMER</t>
  </si>
  <si>
    <t>Objednávateľ:  Východoslovenská vodárenská spoločnosť a.s.Košice</t>
  </si>
  <si>
    <t>Miesto: Košická Polianka</t>
  </si>
  <si>
    <t>Enviroline s.r.o.</t>
  </si>
  <si>
    <t>Celkom:</t>
  </si>
  <si>
    <t>DPH:</t>
  </si>
  <si>
    <t>Celkom s DPH:</t>
  </si>
  <si>
    <t>SO 1201-1, SO 1202-2, SO 1202-2   Vodovod</t>
  </si>
  <si>
    <t>Výkaz - výmer A
(Všeobecné položky)</t>
  </si>
  <si>
    <t>Číslo</t>
  </si>
  <si>
    <t>Jednotka</t>
  </si>
  <si>
    <t xml:space="preserve">Jednotková cena
EUR / jednotka </t>
  </si>
  <si>
    <t>Cena
EUR</t>
  </si>
  <si>
    <t>Zariadenie staveniska (zriadenie, zabezpečenie, údržba a likvidácia zariadenia staveniska, kancelárií a ostatného vybavenia Zhotoviteľa, vrátane poplatkov za elektrinu, vodného a stočného, spotrebného materiálu a telekomunikačných poplatkov)</t>
  </si>
  <si>
    <t>kpl</t>
  </si>
  <si>
    <t>Dokumentácia skutočného vyhotovenia stavby</t>
  </si>
  <si>
    <t>Geodetické práce  (vytýčenie stavby, porealizačné geodetické zameranie stavby, geometrické plány, dokumentácia k majetkoprávnemu vysporiadaniu)</t>
  </si>
  <si>
    <t>Prevádzkový poriadok vodovodu</t>
  </si>
  <si>
    <t>Informačná tabuľa</t>
  </si>
  <si>
    <t>Pamätná tabuľa</t>
  </si>
  <si>
    <t>Výkaz - výmer A - SPOLU</t>
  </si>
  <si>
    <t>Celkový sumár cenovej ponuky a výkazu</t>
  </si>
  <si>
    <t>Názov</t>
  </si>
  <si>
    <t>Cena v EUR bez DPH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</si>
  <si>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</si>
  <si>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</si>
  <si>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</si>
  <si>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</si>
  <si>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Košická Polianka - Vodovod</t>
  </si>
  <si>
    <t>SO 1202.3-Vodovodné prípojky</t>
  </si>
  <si>
    <t>Odstránenie krytu v ploche nad 200 m2 z kameniva hrubého drveného, hr. 100 do 200 mm,  -0,23500t</t>
  </si>
  <si>
    <t>Odstránenie krytu asfaltového v ploche nad 200 m2, hr. nad 50 do 100 mm,  -0,18100t</t>
  </si>
  <si>
    <t>Príplatok k cenám za lepivosť pri hĺbení rýh š. nad 600 do 2 000 mm zapaž. i nezapažených, s urovnaním dna v hornine 3</t>
  </si>
  <si>
    <t>Paženie a rozopretie stien rýh pre podzemné vedenie, príložné do 2 m</t>
  </si>
  <si>
    <t>Odstránenie paženia rýh pre podzemné vedenie, príložné hĺbky do 2 m</t>
  </si>
  <si>
    <t>Vodorovné premiestnenie výkopku po spevnenej ceste z horniny tr.1-4, nad 100 do 1000 m3 na vzdialenosť do 3000 m</t>
  </si>
  <si>
    <t>Vodorovné premiestnenie výkopku po spevnenej ceste z horniny tr.1-4, nad 100 do 1000 m3, príplatok k cene za každých ďalšich a začatých 1000 m</t>
  </si>
  <si>
    <t>Uloženie sypaniny na skládky nad 100 do 1000 m3</t>
  </si>
  <si>
    <t>Zásyp sypaninou so zhutnením jám, šachiet, rýh, zárezov alebo okolo objektov nad 1000 do 10000 m3</t>
  </si>
  <si>
    <t>Štrkodrva frakcia 0-63 mm</t>
  </si>
  <si>
    <t>Lôžko pod potrubie, stoky a drobné objekty, v otvorenom výkope z piesku a štrkopiesku do 63 mm</t>
  </si>
  <si>
    <t>Podklad zo štrkodrviny s rozprestretím a zhutnením, po zhutnení hr. 170 mm</t>
  </si>
  <si>
    <t>Podklad z asfaltového betónu AC 16 P s rozprestretím a zhutnením v pruhu š. do 3 m, po zhutnení hr. 70 mm</t>
  </si>
  <si>
    <t>Postrek asfaltový infiltračný s posypom kamenivom z asfaltu cestného v množstve 1,00 kg/m2</t>
  </si>
  <si>
    <t>Asfaltový betón vrstva obrusná AC 11 O v pruhu š. do 3 m z nemodifik. asfaltu tr. I, po zhutnení hr. 50 mm</t>
  </si>
  <si>
    <t>Montáž vodovodného potrubia z dvojvsrtvového PE 100 SDR17/PN10 zváraných natupo D 32x2,0 mm</t>
  </si>
  <si>
    <t>Rúra HDPE na vodu PE100 PN10 SDR17 32x2,0x100 m,</t>
  </si>
  <si>
    <t>Montáž vodovodného potrubia z dvojvsrtvového PE 100 SDR17/PN10 zváraných natupo D 63x3,8 mm</t>
  </si>
  <si>
    <t>Rúra HDPE na vodu PE100 PN10 SDR17 63x3,8x100 m</t>
  </si>
  <si>
    <t>Montáž tvarovky vodovodného potrubia z PE 100 zváranej natupo D 32 mm</t>
  </si>
  <si>
    <t xml:space="preserve">Vsuvka prechodová  AG, d 32 mm - 1 1/4" </t>
  </si>
  <si>
    <t xml:space="preserve">Spojka  32 mm </t>
  </si>
  <si>
    <t>Montáž elektrotvarovky pre vodovodné potrubia z PE 100 D 32 mm</t>
  </si>
  <si>
    <t>Záslepka na tupo PE 100, na vodu, plyn a kanalizáciu, SDR 11 L D 32 mm,</t>
  </si>
  <si>
    <t>Montáž tvarovky vodovodného potrubia z PE 100 zváranej natupo D 63 mm</t>
  </si>
  <si>
    <t xml:space="preserve">Spojka  d 63 mm </t>
  </si>
  <si>
    <t xml:space="preserve">Vsuvka, 2"x2", PN 10, </t>
  </si>
  <si>
    <t>Montáž elektrotvarovky pre vodovodné potrubia z PE 100 D 63 mm</t>
  </si>
  <si>
    <t>Záslepka na tupo PE 100, na vodu, plyn a kanalizáciu, SDR 11 L D 63 mm,</t>
  </si>
  <si>
    <t>Montáž navŕtavacej sedlovej elektrotvarovky pre vodovodné potrubia z PE 100 D 110 mm</t>
  </si>
  <si>
    <t xml:space="preserve">Elektrotvarovka, elektrofúzne hrdlové odbočkové sedlo PE100 SDR11 PFA/PN16  DN 110/32, </t>
  </si>
  <si>
    <t>Elektrotvarovka, elektrofúzne hrdlové odbočkové sedlo PE100 SDR11 PFA/PN16 DN 110/63,</t>
  </si>
  <si>
    <t>Príplatok k cene za montáž vodovodných prípojok DN od 32 do 80</t>
  </si>
  <si>
    <t>Montáž vodovodného posúvača v otvorenom výkope s osadením zemnej súpravy (bez poklopov) DN 40</t>
  </si>
  <si>
    <t>Zemný guľový ventil 1" FF</t>
  </si>
  <si>
    <t>Montáž vodovodného posúvača s osadením zemnej súpravy (bez poklopov) DN 50</t>
  </si>
  <si>
    <t>Zemný guľový ventil 2</t>
  </si>
  <si>
    <t>Zemná súprava pre guľový ventil d20-75mm, teleskopická 0,75-1,1 m</t>
  </si>
  <si>
    <t>Preplach a dezinfekcia vodovodného potrubia DN od 40 do 70</t>
  </si>
  <si>
    <t>Ostatné práce na rúrovom vedení, tlakové skúšky vodovodného potrubia DN do 80</t>
  </si>
  <si>
    <t>Poklop uličný "tuhý" - ťažký pre domové prípojky, voda a kanál</t>
  </si>
  <si>
    <t>Označenie vodovodného potrubia modrou výstražnou fóliou</t>
  </si>
  <si>
    <t>Príplatok k cene za každý ďalší aj začatý 1 km nad 1 km pre vodorovnú dopravu sutiny</t>
  </si>
  <si>
    <t>Nakladanie na dopravné prostriedky pre vodorovnú dopravu sutiny</t>
  </si>
  <si>
    <t>Poplatok za skladovanie - betón, tehly, dlaždice (17 01) ostatné</t>
  </si>
  <si>
    <t>297a</t>
  </si>
  <si>
    <t>297b</t>
  </si>
  <si>
    <t>Zemná súprava teleskopická RD=2,0-2,5 m DN 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</si>
</sst>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9"/>
      <name val="Arial CE"/>
      <charset val="238"/>
    </font>
    <font>
      <b/>
      <sz val="14"/>
      <name val="Arial CE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4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0"/>
      <name val="Helv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1"/>
      <color rgb="FFFF0000"/>
      <name val="Arial Narrow"/>
      <family val="2"/>
      <charset val="238"/>
    </font>
    <font>
      <sz val="10"/>
      <color rgb="FF003366"/>
      <name val="Arial CE"/>
    </font>
    <font>
      <b/>
      <sz val="11"/>
      <name val="Arial Narrow"/>
      <family val="2"/>
      <charset val="238"/>
    </font>
    <font>
      <i/>
      <sz val="9"/>
      <color rgb="FFFF0000"/>
      <name val="Arial CE"/>
    </font>
    <font>
      <sz val="9"/>
      <color rgb="FFFF0000"/>
      <name val="Arial CE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969696"/>
      </left>
      <right style="thin">
        <color rgb="FF969696"/>
      </right>
      <top style="medium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medium">
        <color rgb="FF969696"/>
      </top>
      <bottom style="thin">
        <color rgb="FF969696"/>
      </bottom>
      <diagonal/>
    </border>
    <border>
      <left style="thin">
        <color rgb="FF969696"/>
      </left>
      <right style="medium">
        <color rgb="FF969696"/>
      </right>
      <top style="medium">
        <color rgb="FF969696"/>
      </top>
      <bottom style="thin">
        <color rgb="FF969696"/>
      </bottom>
      <diagonal/>
    </border>
    <border>
      <left style="medium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medium">
        <color rgb="FF969696"/>
      </right>
      <top style="thin">
        <color rgb="FF969696"/>
      </top>
      <bottom style="thin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969696"/>
      </left>
      <right style="thin">
        <color rgb="FF969696"/>
      </right>
      <top style="medium">
        <color rgb="FF969696"/>
      </top>
      <bottom style="medium">
        <color rgb="FF969696"/>
      </bottom>
      <diagonal/>
    </border>
    <border>
      <left style="thin">
        <color rgb="FF969696"/>
      </left>
      <right style="thin">
        <color rgb="FF969696"/>
      </right>
      <top style="medium">
        <color rgb="FF969696"/>
      </top>
      <bottom style="medium">
        <color rgb="FF969696"/>
      </bottom>
      <diagonal/>
    </border>
    <border>
      <left style="thin">
        <color rgb="FF969696"/>
      </left>
      <right style="medium">
        <color rgb="FF969696"/>
      </right>
      <top style="medium">
        <color rgb="FF969696"/>
      </top>
      <bottom style="medium">
        <color rgb="FF969696"/>
      </bottom>
      <diagonal/>
    </border>
    <border>
      <left style="medium">
        <color rgb="FF969696"/>
      </left>
      <right style="thin">
        <color rgb="FF969696"/>
      </right>
      <top style="thin">
        <color rgb="FF969696"/>
      </top>
      <bottom style="medium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medium">
        <color rgb="FF969696"/>
      </bottom>
      <diagonal/>
    </border>
    <border>
      <left style="thin">
        <color rgb="FF969696"/>
      </left>
      <right style="medium">
        <color rgb="FF969696"/>
      </right>
      <top style="thin">
        <color rgb="FF969696"/>
      </top>
      <bottom style="medium">
        <color rgb="FF969696"/>
      </bottom>
      <diagonal/>
    </border>
  </borders>
  <cellStyleXfs count="3">
    <xf numFmtId="0" fontId="0" fillId="0" borderId="0"/>
    <xf numFmtId="0" fontId="27" fillId="0" borderId="0" applyNumberFormat="0" applyFill="0" applyBorder="0" applyAlignment="0" applyProtection="0"/>
    <xf numFmtId="0" fontId="38" fillId="0" borderId="0"/>
  </cellStyleXfs>
  <cellXfs count="21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4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7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5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5" fillId="5" borderId="25" xfId="0" applyFont="1" applyFill="1" applyBorder="1" applyAlignment="1" applyProtection="1">
      <alignment horizontal="center" vertical="center"/>
      <protection locked="0"/>
    </xf>
    <xf numFmtId="0" fontId="15" fillId="5" borderId="26" xfId="0" applyFont="1" applyFill="1" applyBorder="1" applyAlignment="1" applyProtection="1">
      <alignment horizontal="center" vertical="center"/>
      <protection locked="0"/>
    </xf>
    <xf numFmtId="0" fontId="28" fillId="5" borderId="26" xfId="0" applyFont="1" applyFill="1" applyBorder="1" applyAlignment="1" applyProtection="1">
      <alignment horizontal="left" vertical="center" wrapText="1"/>
      <protection locked="0"/>
    </xf>
    <xf numFmtId="0" fontId="28" fillId="5" borderId="26" xfId="0" applyFont="1" applyFill="1" applyBorder="1" applyAlignment="1" applyProtection="1">
      <alignment horizontal="center" vertical="center" wrapText="1"/>
      <protection locked="0"/>
    </xf>
    <xf numFmtId="167" fontId="28" fillId="5" borderId="26" xfId="0" applyNumberFormat="1" applyFont="1" applyFill="1" applyBorder="1" applyAlignment="1" applyProtection="1">
      <alignment vertical="center"/>
      <protection locked="0"/>
    </xf>
    <xf numFmtId="4" fontId="28" fillId="5" borderId="26" xfId="0" applyNumberFormat="1" applyFont="1" applyFill="1" applyBorder="1" applyAlignment="1" applyProtection="1">
      <alignment vertical="center"/>
      <protection locked="0"/>
    </xf>
    <xf numFmtId="4" fontId="28" fillId="0" borderId="27" xfId="0" applyNumberFormat="1" applyFont="1" applyBorder="1" applyAlignment="1" applyProtection="1">
      <alignment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left" vertical="center" wrapText="1"/>
      <protection locked="0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167" fontId="15" fillId="0" borderId="29" xfId="0" applyNumberFormat="1" applyFont="1" applyBorder="1" applyAlignment="1" applyProtection="1">
      <alignment vertical="center"/>
      <protection locked="0"/>
    </xf>
    <xf numFmtId="4" fontId="15" fillId="0" borderId="29" xfId="0" applyNumberFormat="1" applyFont="1" applyBorder="1" applyAlignment="1" applyProtection="1">
      <alignment vertical="center"/>
      <protection locked="0"/>
    </xf>
    <xf numFmtId="4" fontId="15" fillId="0" borderId="30" xfId="0" applyNumberFormat="1" applyFont="1" applyBorder="1" applyAlignment="1" applyProtection="1">
      <alignment vertical="center"/>
      <protection locked="0"/>
    </xf>
    <xf numFmtId="0" fontId="25" fillId="0" borderId="29" xfId="0" applyFont="1" applyBorder="1" applyAlignment="1" applyProtection="1">
      <alignment horizontal="center" vertical="center"/>
      <protection locked="0"/>
    </xf>
    <xf numFmtId="0" fontId="25" fillId="0" borderId="29" xfId="0" applyFont="1" applyBorder="1" applyAlignment="1" applyProtection="1">
      <alignment horizontal="left" vertical="center" wrapText="1"/>
      <protection locked="0"/>
    </xf>
    <xf numFmtId="0" fontId="25" fillId="0" borderId="29" xfId="0" applyFont="1" applyBorder="1" applyAlignment="1" applyProtection="1">
      <alignment horizontal="center" vertical="center" wrapText="1"/>
      <protection locked="0"/>
    </xf>
    <xf numFmtId="167" fontId="25" fillId="0" borderId="29" xfId="0" applyNumberFormat="1" applyFont="1" applyBorder="1" applyAlignment="1" applyProtection="1">
      <alignment vertical="center"/>
      <protection locked="0"/>
    </xf>
    <xf numFmtId="4" fontId="25" fillId="0" borderId="29" xfId="0" applyNumberFormat="1" applyFont="1" applyBorder="1" applyAlignment="1" applyProtection="1">
      <alignment vertical="center"/>
      <protection locked="0"/>
    </xf>
    <xf numFmtId="4" fontId="25" fillId="0" borderId="30" xfId="0" applyNumberFormat="1" applyFont="1" applyBorder="1" applyAlignment="1" applyProtection="1">
      <alignment vertical="center"/>
      <protection locked="0"/>
    </xf>
    <xf numFmtId="0" fontId="15" fillId="5" borderId="28" xfId="0" applyFont="1" applyFill="1" applyBorder="1" applyAlignment="1" applyProtection="1">
      <alignment horizontal="center" vertical="center"/>
      <protection locked="0"/>
    </xf>
    <xf numFmtId="0" fontId="15" fillId="5" borderId="29" xfId="0" applyFont="1" applyFill="1" applyBorder="1" applyAlignment="1" applyProtection="1">
      <alignment horizontal="center" vertical="center"/>
      <protection locked="0"/>
    </xf>
    <xf numFmtId="0" fontId="28" fillId="5" borderId="29" xfId="0" applyFont="1" applyFill="1" applyBorder="1" applyAlignment="1" applyProtection="1">
      <alignment horizontal="left" vertical="center" wrapText="1"/>
      <protection locked="0"/>
    </xf>
    <xf numFmtId="0" fontId="28" fillId="5" borderId="29" xfId="0" applyFont="1" applyFill="1" applyBorder="1" applyAlignment="1" applyProtection="1">
      <alignment horizontal="center" vertical="center" wrapText="1"/>
      <protection locked="0"/>
    </xf>
    <xf numFmtId="167" fontId="28" fillId="5" borderId="29" xfId="0" applyNumberFormat="1" applyFont="1" applyFill="1" applyBorder="1" applyAlignment="1" applyProtection="1">
      <alignment vertical="center"/>
      <protection locked="0"/>
    </xf>
    <xf numFmtId="4" fontId="28" fillId="5" borderId="29" xfId="0" applyNumberFormat="1" applyFont="1" applyFill="1" applyBorder="1" applyAlignment="1" applyProtection="1">
      <alignment vertical="center"/>
      <protection locked="0"/>
    </xf>
    <xf numFmtId="4" fontId="28" fillId="0" borderId="3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4" fontId="33" fillId="0" borderId="0" xfId="0" applyNumberFormat="1" applyFont="1" applyAlignment="1">
      <alignment vertical="center"/>
    </xf>
    <xf numFmtId="1" fontId="30" fillId="5" borderId="31" xfId="0" applyNumberFormat="1" applyFont="1" applyFill="1" applyBorder="1" applyAlignment="1">
      <alignment horizontal="center" vertical="center"/>
    </xf>
    <xf numFmtId="1" fontId="30" fillId="5" borderId="32" xfId="0" applyNumberFormat="1" applyFont="1" applyFill="1" applyBorder="1" applyAlignment="1">
      <alignment horizontal="center" vertical="center" wrapText="1"/>
    </xf>
    <xf numFmtId="0" fontId="30" fillId="5" borderId="32" xfId="0" applyFont="1" applyFill="1" applyBorder="1" applyAlignment="1">
      <alignment horizontal="center" vertical="center" wrapText="1"/>
    </xf>
    <xf numFmtId="167" fontId="30" fillId="5" borderId="32" xfId="0" applyNumberFormat="1" applyFont="1" applyFill="1" applyBorder="1" applyAlignment="1">
      <alignment horizontal="center" vertical="center" wrapText="1"/>
    </xf>
    <xf numFmtId="4" fontId="30" fillId="5" borderId="32" xfId="0" applyNumberFormat="1" applyFont="1" applyFill="1" applyBorder="1" applyAlignment="1">
      <alignment horizontal="center" vertical="center" wrapText="1"/>
    </xf>
    <xf numFmtId="4" fontId="30" fillId="5" borderId="22" xfId="0" applyNumberFormat="1" applyFont="1" applyFill="1" applyBorder="1" applyAlignment="1">
      <alignment horizontal="center" vertical="center" wrapText="1"/>
    </xf>
    <xf numFmtId="1" fontId="34" fillId="7" borderId="33" xfId="0" applyNumberFormat="1" applyFont="1" applyFill="1" applyBorder="1" applyAlignment="1">
      <alignment horizontal="left" vertical="center" wrapText="1"/>
    </xf>
    <xf numFmtId="0" fontId="34" fillId="7" borderId="33" xfId="0" applyFont="1" applyFill="1" applyBorder="1" applyAlignment="1">
      <alignment horizontal="center" vertical="center" wrapText="1"/>
    </xf>
    <xf numFmtId="167" fontId="34" fillId="7" borderId="33" xfId="0" applyNumberFormat="1" applyFont="1" applyFill="1" applyBorder="1" applyAlignment="1">
      <alignment horizontal="center" vertical="center" wrapText="1"/>
    </xf>
    <xf numFmtId="4" fontId="35" fillId="7" borderId="33" xfId="0" applyNumberFormat="1" applyFont="1" applyFill="1" applyBorder="1" applyAlignment="1">
      <alignment horizontal="right" vertical="center" wrapText="1"/>
    </xf>
    <xf numFmtId="4" fontId="32" fillId="0" borderId="35" xfId="0" applyNumberFormat="1" applyFont="1" applyBorder="1" applyAlignment="1">
      <alignment horizontal="right" vertical="center"/>
    </xf>
    <xf numFmtId="1" fontId="34" fillId="7" borderId="36" xfId="0" applyNumberFormat="1" applyFont="1" applyFill="1" applyBorder="1" applyAlignment="1">
      <alignment horizontal="center" vertical="center"/>
    </xf>
    <xf numFmtId="4" fontId="34" fillId="7" borderId="37" xfId="0" applyNumberFormat="1" applyFont="1" applyFill="1" applyBorder="1" applyAlignment="1">
      <alignment horizontal="right" vertical="center" wrapText="1"/>
    </xf>
    <xf numFmtId="0" fontId="39" fillId="0" borderId="0" xfId="2" applyFont="1"/>
    <xf numFmtId="0" fontId="40" fillId="0" borderId="0" xfId="2" applyFont="1"/>
    <xf numFmtId="0" fontId="41" fillId="0" borderId="0" xfId="2" applyFont="1"/>
    <xf numFmtId="0" fontId="42" fillId="8" borderId="40" xfId="2" applyFont="1" applyFill="1" applyBorder="1" applyAlignment="1">
      <alignment horizontal="center" vertical="center" wrapText="1"/>
    </xf>
    <xf numFmtId="4" fontId="43" fillId="0" borderId="42" xfId="2" applyNumberFormat="1" applyFont="1" applyBorder="1" applyAlignment="1">
      <alignment horizontal="right" vertical="center" wrapText="1"/>
    </xf>
    <xf numFmtId="4" fontId="43" fillId="0" borderId="45" xfId="2" applyNumberFormat="1" applyFont="1" applyBorder="1" applyAlignment="1">
      <alignment horizontal="right" vertical="center" wrapText="1"/>
    </xf>
    <xf numFmtId="0" fontId="39" fillId="0" borderId="0" xfId="2" applyFont="1" applyAlignment="1">
      <alignment vertical="center"/>
    </xf>
    <xf numFmtId="4" fontId="43" fillId="0" borderId="48" xfId="2" applyNumberFormat="1" applyFont="1" applyBorder="1" applyAlignment="1">
      <alignment horizontal="right" vertical="center" wrapText="1"/>
    </xf>
    <xf numFmtId="0" fontId="42" fillId="0" borderId="49" xfId="2" applyFont="1" applyBorder="1" applyAlignment="1">
      <alignment horizontal="left" vertical="center" wrapText="1"/>
    </xf>
    <xf numFmtId="4" fontId="42" fillId="0" borderId="50" xfId="2" applyNumberFormat="1" applyFont="1" applyBorder="1" applyAlignment="1">
      <alignment vertical="center" wrapText="1"/>
    </xf>
    <xf numFmtId="0" fontId="41" fillId="0" borderId="51" xfId="2" applyFont="1" applyBorder="1" applyAlignment="1">
      <alignment horizontal="left" vertical="center" wrapText="1"/>
    </xf>
    <xf numFmtId="4" fontId="42" fillId="0" borderId="52" xfId="2" applyNumberFormat="1" applyFont="1" applyBorder="1" applyAlignment="1">
      <alignment vertical="center" wrapText="1"/>
    </xf>
    <xf numFmtId="0" fontId="15" fillId="4" borderId="53" xfId="0" applyFont="1" applyFill="1" applyBorder="1" applyAlignment="1">
      <alignment horizontal="center" vertical="center" wrapText="1"/>
    </xf>
    <xf numFmtId="0" fontId="15" fillId="4" borderId="54" xfId="0" applyFont="1" applyFill="1" applyBorder="1" applyAlignment="1">
      <alignment horizontal="center" vertical="center" wrapText="1"/>
    </xf>
    <xf numFmtId="0" fontId="15" fillId="4" borderId="55" xfId="0" applyFont="1" applyFill="1" applyBorder="1" applyAlignment="1">
      <alignment horizontal="center" vertical="center" wrapText="1"/>
    </xf>
    <xf numFmtId="0" fontId="45" fillId="7" borderId="0" xfId="0" applyFont="1" applyFill="1" applyAlignment="1">
      <alignment vertical="center"/>
    </xf>
    <xf numFmtId="0" fontId="16" fillId="0" borderId="0" xfId="0" applyFont="1" applyAlignment="1">
      <alignment horizontal="left" vertical="center"/>
    </xf>
    <xf numFmtId="4" fontId="46" fillId="0" borderId="30" xfId="0" applyNumberFormat="1" applyFont="1" applyBorder="1"/>
    <xf numFmtId="0" fontId="15" fillId="7" borderId="28" xfId="0" applyFont="1" applyFill="1" applyBorder="1" applyAlignment="1" applyProtection="1">
      <alignment horizontal="center" vertical="center"/>
      <protection locked="0"/>
    </xf>
    <xf numFmtId="0" fontId="15" fillId="7" borderId="29" xfId="0" applyFont="1" applyFill="1" applyBorder="1" applyAlignment="1" applyProtection="1">
      <alignment horizontal="left" vertical="center" wrapText="1"/>
      <protection locked="0"/>
    </xf>
    <xf numFmtId="0" fontId="15" fillId="7" borderId="29" xfId="0" applyFont="1" applyFill="1" applyBorder="1" applyAlignment="1" applyProtection="1">
      <alignment horizontal="center" vertical="center" wrapText="1"/>
      <protection locked="0"/>
    </xf>
    <xf numFmtId="167" fontId="15" fillId="7" borderId="29" xfId="0" applyNumberFormat="1" applyFont="1" applyFill="1" applyBorder="1" applyAlignment="1" applyProtection="1">
      <alignment vertical="center"/>
      <protection locked="0"/>
    </xf>
    <xf numFmtId="4" fontId="15" fillId="7" borderId="29" xfId="0" applyNumberFormat="1" applyFont="1" applyFill="1" applyBorder="1" applyAlignment="1" applyProtection="1">
      <alignment vertical="center"/>
      <protection locked="0"/>
    </xf>
    <xf numFmtId="4" fontId="15" fillId="7" borderId="30" xfId="0" applyNumberFormat="1" applyFont="1" applyFill="1" applyBorder="1" applyAlignment="1" applyProtection="1">
      <alignment vertical="center"/>
      <protection locked="0"/>
    </xf>
    <xf numFmtId="0" fontId="25" fillId="7" borderId="29" xfId="0" applyFont="1" applyFill="1" applyBorder="1" applyAlignment="1" applyProtection="1">
      <alignment horizontal="left" vertical="center" wrapText="1"/>
      <protection locked="0"/>
    </xf>
    <xf numFmtId="0" fontId="25" fillId="7" borderId="29" xfId="0" applyFont="1" applyFill="1" applyBorder="1" applyAlignment="1" applyProtection="1">
      <alignment horizontal="center" vertical="center" wrapText="1"/>
      <protection locked="0"/>
    </xf>
    <xf numFmtId="167" fontId="25" fillId="7" borderId="29" xfId="0" applyNumberFormat="1" applyFont="1" applyFill="1" applyBorder="1" applyAlignment="1" applyProtection="1">
      <alignment vertical="center"/>
      <protection locked="0"/>
    </xf>
    <xf numFmtId="4" fontId="25" fillId="7" borderId="29" xfId="0" applyNumberFormat="1" applyFont="1" applyFill="1" applyBorder="1" applyAlignment="1" applyProtection="1">
      <alignment vertical="center"/>
      <protection locked="0"/>
    </xf>
    <xf numFmtId="4" fontId="25" fillId="7" borderId="30" xfId="0" applyNumberFormat="1" applyFont="1" applyFill="1" applyBorder="1" applyAlignment="1" applyProtection="1">
      <alignment vertical="center"/>
      <protection locked="0"/>
    </xf>
    <xf numFmtId="4" fontId="47" fillId="7" borderId="30" xfId="0" applyNumberFormat="1" applyFont="1" applyFill="1" applyBorder="1" applyAlignment="1">
      <alignment horizontal="right" vertical="center" wrapText="1"/>
    </xf>
    <xf numFmtId="4" fontId="47" fillId="0" borderId="30" xfId="0" applyNumberFormat="1" applyFont="1" applyBorder="1" applyAlignment="1">
      <alignment horizontal="right" vertical="center" wrapText="1"/>
    </xf>
    <xf numFmtId="4" fontId="47" fillId="0" borderId="58" xfId="0" applyNumberFormat="1" applyFont="1" applyBorder="1" applyAlignment="1">
      <alignment horizontal="right" vertical="center" wrapText="1"/>
    </xf>
    <xf numFmtId="167" fontId="48" fillId="0" borderId="29" xfId="0" applyNumberFormat="1" applyFont="1" applyBorder="1" applyAlignment="1" applyProtection="1">
      <alignment vertical="center"/>
      <protection locked="0"/>
    </xf>
    <xf numFmtId="0" fontId="49" fillId="0" borderId="28" xfId="0" applyFont="1" applyBorder="1" applyAlignment="1" applyProtection="1">
      <alignment horizontal="center" vertical="center"/>
      <protection locked="0"/>
    </xf>
    <xf numFmtId="167" fontId="49" fillId="0" borderId="29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2" fillId="8" borderId="38" xfId="2" applyFont="1" applyFill="1" applyBorder="1" applyAlignment="1">
      <alignment horizontal="center" vertical="center" wrapText="1"/>
    </xf>
    <xf numFmtId="0" fontId="42" fillId="8" borderId="39" xfId="2" applyFont="1" applyFill="1" applyBorder="1" applyAlignment="1">
      <alignment horizontal="center" vertical="center" wrapText="1"/>
    </xf>
    <xf numFmtId="0" fontId="43" fillId="0" borderId="41" xfId="2" applyFont="1" applyBorder="1" applyAlignment="1">
      <alignment horizontal="left" vertical="center" wrapText="1"/>
    </xf>
    <xf numFmtId="0" fontId="43" fillId="0" borderId="32" xfId="2" applyFont="1" applyBorder="1" applyAlignment="1">
      <alignment horizontal="left" vertical="center" wrapText="1"/>
    </xf>
    <xf numFmtId="0" fontId="43" fillId="0" borderId="43" xfId="2" applyFont="1" applyBorder="1" applyAlignment="1">
      <alignment horizontal="left" vertical="center" wrapText="1"/>
    </xf>
    <xf numFmtId="0" fontId="43" fillId="0" borderId="44" xfId="2" applyFont="1" applyBorder="1" applyAlignment="1">
      <alignment horizontal="left" vertical="center" wrapText="1"/>
    </xf>
    <xf numFmtId="0" fontId="41" fillId="0" borderId="46" xfId="2" applyFont="1" applyBorder="1" applyAlignment="1">
      <alignment horizontal="left" vertical="center" wrapText="1"/>
    </xf>
    <xf numFmtId="0" fontId="44" fillId="0" borderId="47" xfId="2" applyFont="1" applyBorder="1" applyAlignment="1">
      <alignment horizontal="left" vertical="center" wrapText="1"/>
    </xf>
    <xf numFmtId="0" fontId="32" fillId="5" borderId="23" xfId="0" applyFont="1" applyFill="1" applyBorder="1" applyAlignment="1">
      <alignment horizontal="right" vertical="center" wrapText="1"/>
    </xf>
    <xf numFmtId="0" fontId="32" fillId="5" borderId="24" xfId="0" applyFont="1" applyFill="1" applyBorder="1" applyAlignment="1">
      <alignment horizontal="right" vertical="center" wrapText="1"/>
    </xf>
    <xf numFmtId="0" fontId="32" fillId="5" borderId="34" xfId="0" applyFont="1" applyFill="1" applyBorder="1" applyAlignment="1">
      <alignment horizontal="right" vertical="center" wrapText="1"/>
    </xf>
    <xf numFmtId="1" fontId="36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" fontId="31" fillId="6" borderId="28" xfId="0" applyNumberFormat="1" applyFont="1" applyFill="1" applyBorder="1" applyAlignment="1">
      <alignment horizontal="right" vertical="center" wrapText="1"/>
    </xf>
    <xf numFmtId="1" fontId="31" fillId="6" borderId="29" xfId="0" applyNumberFormat="1" applyFont="1" applyFill="1" applyBorder="1" applyAlignment="1">
      <alignment horizontal="right" vertical="center" wrapText="1"/>
    </xf>
    <xf numFmtId="1" fontId="31" fillId="6" borderId="56" xfId="0" applyNumberFormat="1" applyFont="1" applyFill="1" applyBorder="1" applyAlignment="1">
      <alignment horizontal="right" vertical="center" wrapText="1"/>
    </xf>
    <xf numFmtId="1" fontId="31" fillId="6" borderId="57" xfId="0" applyNumberFormat="1" applyFont="1" applyFill="1" applyBorder="1" applyAlignment="1">
      <alignment horizontal="right" vertical="center" wrapText="1"/>
    </xf>
  </cellXfs>
  <cellStyles count="3">
    <cellStyle name="Hypertextové prepojenie" xfId="1" builtinId="8"/>
    <cellStyle name="Normálna" xfId="0" builtinId="0" customBuiltin="1"/>
    <cellStyle name="normálne_Template BoQ RL - DS, struktura VV" xfId="2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ht="37.049999999999997" customHeight="1">
      <c r="AR2" s="178" t="s">
        <v>5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9" t="s">
        <v>6</v>
      </c>
      <c r="BT2" s="9" t="s">
        <v>7</v>
      </c>
    </row>
    <row r="3" spans="1:74" ht="7.0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7</v>
      </c>
    </row>
    <row r="4" spans="1:74" ht="25.05" customHeight="1">
      <c r="B4" s="12"/>
      <c r="D4" s="13" t="s">
        <v>8</v>
      </c>
      <c r="AR4" s="12"/>
      <c r="AS4" s="14" t="s">
        <v>9</v>
      </c>
      <c r="BS4" s="9" t="s">
        <v>10</v>
      </c>
    </row>
    <row r="5" spans="1:74" ht="12" customHeight="1">
      <c r="B5" s="12"/>
      <c r="D5" s="15" t="s">
        <v>11</v>
      </c>
      <c r="K5" s="163" t="s">
        <v>12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R5" s="12"/>
      <c r="BS5" s="9" t="s">
        <v>6</v>
      </c>
    </row>
    <row r="6" spans="1:74" ht="37.049999999999997" customHeight="1">
      <c r="B6" s="12"/>
      <c r="D6" s="17" t="s">
        <v>13</v>
      </c>
      <c r="K6" s="165" t="s">
        <v>14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R6" s="12"/>
      <c r="BS6" s="9" t="s">
        <v>6</v>
      </c>
    </row>
    <row r="7" spans="1:74" ht="12" customHeight="1">
      <c r="B7" s="12"/>
      <c r="D7" s="18" t="s">
        <v>15</v>
      </c>
      <c r="K7" s="16" t="s">
        <v>1</v>
      </c>
      <c r="AK7" s="18" t="s">
        <v>16</v>
      </c>
      <c r="AN7" s="16" t="s">
        <v>1</v>
      </c>
      <c r="AR7" s="12"/>
      <c r="BS7" s="9" t="s">
        <v>6</v>
      </c>
    </row>
    <row r="8" spans="1:74" ht="12" customHeight="1">
      <c r="B8" s="12"/>
      <c r="D8" s="18" t="s">
        <v>17</v>
      </c>
      <c r="K8" s="16" t="s">
        <v>18</v>
      </c>
      <c r="AK8" s="18" t="s">
        <v>19</v>
      </c>
      <c r="AN8" s="16" t="s">
        <v>20</v>
      </c>
      <c r="AR8" s="12"/>
      <c r="BS8" s="9" t="s">
        <v>6</v>
      </c>
    </row>
    <row r="9" spans="1:74" ht="14.55" customHeight="1">
      <c r="B9" s="12"/>
      <c r="AR9" s="12"/>
      <c r="BS9" s="9" t="s">
        <v>6</v>
      </c>
    </row>
    <row r="10" spans="1:74" ht="12" customHeight="1">
      <c r="B10" s="12"/>
      <c r="D10" s="18" t="s">
        <v>21</v>
      </c>
      <c r="AK10" s="18" t="s">
        <v>22</v>
      </c>
      <c r="AN10" s="16" t="s">
        <v>1</v>
      </c>
      <c r="AR10" s="12"/>
      <c r="BS10" s="9" t="s">
        <v>6</v>
      </c>
    </row>
    <row r="11" spans="1:74" ht="18.45" customHeight="1">
      <c r="B11" s="12"/>
      <c r="E11" s="16" t="s">
        <v>23</v>
      </c>
      <c r="AK11" s="18" t="s">
        <v>24</v>
      </c>
      <c r="AN11" s="16" t="s">
        <v>1</v>
      </c>
      <c r="AR11" s="12"/>
      <c r="BS11" s="9" t="s">
        <v>6</v>
      </c>
    </row>
    <row r="12" spans="1:74" ht="7.05" customHeight="1">
      <c r="B12" s="12"/>
      <c r="AR12" s="12"/>
      <c r="BS12" s="9" t="s">
        <v>6</v>
      </c>
    </row>
    <row r="13" spans="1:74" ht="12" customHeight="1">
      <c r="B13" s="12"/>
      <c r="D13" s="18" t="s">
        <v>25</v>
      </c>
      <c r="AK13" s="18" t="s">
        <v>22</v>
      </c>
      <c r="AN13" s="16" t="s">
        <v>1</v>
      </c>
      <c r="AR13" s="12"/>
      <c r="BS13" s="9" t="s">
        <v>6</v>
      </c>
    </row>
    <row r="14" spans="1:74" ht="13.2">
      <c r="B14" s="12"/>
      <c r="E14" s="16" t="s">
        <v>26</v>
      </c>
      <c r="AK14" s="18" t="s">
        <v>24</v>
      </c>
      <c r="AN14" s="16" t="s">
        <v>1</v>
      </c>
      <c r="AR14" s="12"/>
      <c r="BS14" s="9" t="s">
        <v>6</v>
      </c>
    </row>
    <row r="15" spans="1:74" ht="7.05" customHeight="1">
      <c r="B15" s="12"/>
      <c r="AR15" s="12"/>
      <c r="BS15" s="9" t="s">
        <v>3</v>
      </c>
    </row>
    <row r="16" spans="1:74" ht="12" customHeight="1">
      <c r="B16" s="12"/>
      <c r="D16" s="18" t="s">
        <v>27</v>
      </c>
      <c r="AK16" s="18" t="s">
        <v>22</v>
      </c>
      <c r="AN16" s="16" t="s">
        <v>1</v>
      </c>
      <c r="AR16" s="12"/>
      <c r="BS16" s="9" t="s">
        <v>3</v>
      </c>
    </row>
    <row r="17" spans="2:71" ht="18.45" customHeight="1">
      <c r="B17" s="12"/>
      <c r="E17" s="16" t="s">
        <v>28</v>
      </c>
      <c r="AK17" s="18" t="s">
        <v>24</v>
      </c>
      <c r="AN17" s="16" t="s">
        <v>1</v>
      </c>
      <c r="AR17" s="12"/>
      <c r="BS17" s="9" t="s">
        <v>29</v>
      </c>
    </row>
    <row r="18" spans="2:71" ht="7.05" customHeight="1">
      <c r="B18" s="12"/>
      <c r="AR18" s="12"/>
      <c r="BS18" s="9" t="s">
        <v>6</v>
      </c>
    </row>
    <row r="19" spans="2:71" ht="12" customHeight="1">
      <c r="B19" s="12"/>
      <c r="D19" s="18" t="s">
        <v>30</v>
      </c>
      <c r="AK19" s="18" t="s">
        <v>22</v>
      </c>
      <c r="AN19" s="16" t="s">
        <v>1</v>
      </c>
      <c r="AR19" s="12"/>
      <c r="BS19" s="9" t="s">
        <v>6</v>
      </c>
    </row>
    <row r="20" spans="2:71" ht="18.45" customHeight="1">
      <c r="B20" s="12"/>
      <c r="E20" s="16" t="s">
        <v>26</v>
      </c>
      <c r="AK20" s="18" t="s">
        <v>24</v>
      </c>
      <c r="AN20" s="16" t="s">
        <v>1</v>
      </c>
      <c r="AR20" s="12"/>
      <c r="BS20" s="9" t="s">
        <v>29</v>
      </c>
    </row>
    <row r="21" spans="2:71" ht="7.05" customHeight="1">
      <c r="B21" s="12"/>
      <c r="AR21" s="12"/>
    </row>
    <row r="22" spans="2:71" ht="12" customHeight="1">
      <c r="B22" s="12"/>
      <c r="D22" s="18" t="s">
        <v>31</v>
      </c>
      <c r="AR22" s="12"/>
    </row>
    <row r="23" spans="2:71" ht="16.5" customHeight="1">
      <c r="B23" s="12"/>
      <c r="E23" s="166" t="s">
        <v>1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2"/>
    </row>
    <row r="24" spans="2:71" ht="7.05" customHeight="1">
      <c r="B24" s="12"/>
      <c r="AR24" s="12"/>
    </row>
    <row r="25" spans="2:71" ht="7.05" customHeight="1">
      <c r="B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2"/>
    </row>
    <row r="26" spans="2:71" s="1" customFormat="1" ht="25.95" customHeight="1">
      <c r="B26" s="21"/>
      <c r="D26" s="22" t="s">
        <v>32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67" t="e">
        <f>ROUND(AG94,2)</f>
        <v>#REF!</v>
      </c>
      <c r="AL26" s="168"/>
      <c r="AM26" s="168"/>
      <c r="AN26" s="168"/>
      <c r="AO26" s="168"/>
      <c r="AR26" s="21"/>
    </row>
    <row r="27" spans="2:71" s="1" customFormat="1" ht="7.05" customHeight="1">
      <c r="B27" s="21"/>
      <c r="AR27" s="21"/>
    </row>
    <row r="28" spans="2:71" s="1" customFormat="1" ht="13.2">
      <c r="B28" s="21"/>
      <c r="L28" s="169" t="s">
        <v>33</v>
      </c>
      <c r="M28" s="169"/>
      <c r="N28" s="169"/>
      <c r="O28" s="169"/>
      <c r="P28" s="169"/>
      <c r="W28" s="169" t="s">
        <v>34</v>
      </c>
      <c r="X28" s="169"/>
      <c r="Y28" s="169"/>
      <c r="Z28" s="169"/>
      <c r="AA28" s="169"/>
      <c r="AB28" s="169"/>
      <c r="AC28" s="169"/>
      <c r="AD28" s="169"/>
      <c r="AE28" s="169"/>
      <c r="AK28" s="169" t="s">
        <v>35</v>
      </c>
      <c r="AL28" s="169"/>
      <c r="AM28" s="169"/>
      <c r="AN28" s="169"/>
      <c r="AO28" s="169"/>
      <c r="AR28" s="21"/>
    </row>
    <row r="29" spans="2:71" s="2" customFormat="1" ht="14.55" customHeight="1">
      <c r="B29" s="24"/>
      <c r="D29" s="18" t="s">
        <v>36</v>
      </c>
      <c r="F29" s="25" t="s">
        <v>37</v>
      </c>
      <c r="L29" s="172">
        <v>0.2</v>
      </c>
      <c r="M29" s="171"/>
      <c r="N29" s="171"/>
      <c r="O29" s="171"/>
      <c r="P29" s="171"/>
      <c r="W29" s="170" t="e">
        <f>ROUND(AZ94, 2)</f>
        <v>#REF!</v>
      </c>
      <c r="X29" s="171"/>
      <c r="Y29" s="171"/>
      <c r="Z29" s="171"/>
      <c r="AA29" s="171"/>
      <c r="AB29" s="171"/>
      <c r="AC29" s="171"/>
      <c r="AD29" s="171"/>
      <c r="AE29" s="171"/>
      <c r="AK29" s="170" t="e">
        <f>ROUND(AV94, 2)</f>
        <v>#REF!</v>
      </c>
      <c r="AL29" s="171"/>
      <c r="AM29" s="171"/>
      <c r="AN29" s="171"/>
      <c r="AO29" s="171"/>
      <c r="AR29" s="24"/>
    </row>
    <row r="30" spans="2:71" s="2" customFormat="1" ht="14.55" customHeight="1">
      <c r="B30" s="24"/>
      <c r="F30" s="25" t="s">
        <v>38</v>
      </c>
      <c r="L30" s="172">
        <v>0.2</v>
      </c>
      <c r="M30" s="171"/>
      <c r="N30" s="171"/>
      <c r="O30" s="171"/>
      <c r="P30" s="171"/>
      <c r="W30" s="170" t="e">
        <f>ROUND(BA94, 2)</f>
        <v>#REF!</v>
      </c>
      <c r="X30" s="171"/>
      <c r="Y30" s="171"/>
      <c r="Z30" s="171"/>
      <c r="AA30" s="171"/>
      <c r="AB30" s="171"/>
      <c r="AC30" s="171"/>
      <c r="AD30" s="171"/>
      <c r="AE30" s="171"/>
      <c r="AK30" s="170" t="e">
        <f>ROUND(AW94, 2)</f>
        <v>#REF!</v>
      </c>
      <c r="AL30" s="171"/>
      <c r="AM30" s="171"/>
      <c r="AN30" s="171"/>
      <c r="AO30" s="171"/>
      <c r="AR30" s="24"/>
    </row>
    <row r="31" spans="2:71" s="2" customFormat="1" ht="14.55" hidden="1" customHeight="1">
      <c r="B31" s="24"/>
      <c r="F31" s="18" t="s">
        <v>39</v>
      </c>
      <c r="L31" s="172">
        <v>0.2</v>
      </c>
      <c r="M31" s="171"/>
      <c r="N31" s="171"/>
      <c r="O31" s="171"/>
      <c r="P31" s="171"/>
      <c r="W31" s="170" t="e">
        <f>ROUND(BB94, 2)</f>
        <v>#REF!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24"/>
    </row>
    <row r="32" spans="2:71" s="2" customFormat="1" ht="14.55" hidden="1" customHeight="1">
      <c r="B32" s="24"/>
      <c r="F32" s="18" t="s">
        <v>40</v>
      </c>
      <c r="L32" s="172">
        <v>0.2</v>
      </c>
      <c r="M32" s="171"/>
      <c r="N32" s="171"/>
      <c r="O32" s="171"/>
      <c r="P32" s="171"/>
      <c r="W32" s="170" t="e">
        <f>ROUND(BC94, 2)</f>
        <v>#REF!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24"/>
    </row>
    <row r="33" spans="2:44" s="2" customFormat="1" ht="14.55" hidden="1" customHeight="1">
      <c r="B33" s="24"/>
      <c r="F33" s="25" t="s">
        <v>41</v>
      </c>
      <c r="L33" s="172">
        <v>0</v>
      </c>
      <c r="M33" s="171"/>
      <c r="N33" s="171"/>
      <c r="O33" s="171"/>
      <c r="P33" s="171"/>
      <c r="W33" s="170" t="e">
        <f>ROUND(BD94, 2)</f>
        <v>#REF!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24"/>
    </row>
    <row r="34" spans="2:44" s="1" customFormat="1" ht="7.05" customHeight="1">
      <c r="B34" s="21"/>
      <c r="AR34" s="21"/>
    </row>
    <row r="35" spans="2:44" s="1" customFormat="1" ht="25.95" customHeight="1">
      <c r="B35" s="21"/>
      <c r="C35" s="26"/>
      <c r="D35" s="27" t="s">
        <v>42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43</v>
      </c>
      <c r="U35" s="28"/>
      <c r="V35" s="28"/>
      <c r="W35" s="28"/>
      <c r="X35" s="193" t="s">
        <v>44</v>
      </c>
      <c r="Y35" s="194"/>
      <c r="Z35" s="194"/>
      <c r="AA35" s="194"/>
      <c r="AB35" s="194"/>
      <c r="AC35" s="28"/>
      <c r="AD35" s="28"/>
      <c r="AE35" s="28"/>
      <c r="AF35" s="28"/>
      <c r="AG35" s="28"/>
      <c r="AH35" s="28"/>
      <c r="AI35" s="28"/>
      <c r="AJ35" s="28"/>
      <c r="AK35" s="195" t="e">
        <f>SUM(AK26:AK33)</f>
        <v>#REF!</v>
      </c>
      <c r="AL35" s="194"/>
      <c r="AM35" s="194"/>
      <c r="AN35" s="194"/>
      <c r="AO35" s="196"/>
      <c r="AP35" s="26"/>
      <c r="AQ35" s="26"/>
      <c r="AR35" s="21"/>
    </row>
    <row r="36" spans="2:44" s="1" customFormat="1" ht="7.05" customHeight="1">
      <c r="B36" s="21"/>
      <c r="AR36" s="21"/>
    </row>
    <row r="37" spans="2:44" s="1" customFormat="1" ht="14.55" customHeight="1">
      <c r="B37" s="21"/>
      <c r="AR37" s="21"/>
    </row>
    <row r="38" spans="2:44" ht="14.55" customHeight="1">
      <c r="B38" s="12"/>
      <c r="AR38" s="12"/>
    </row>
    <row r="39" spans="2:44" ht="14.55" customHeight="1">
      <c r="B39" s="12"/>
      <c r="AR39" s="12"/>
    </row>
    <row r="40" spans="2:44" ht="14.55" customHeight="1">
      <c r="B40" s="12"/>
      <c r="AR40" s="12"/>
    </row>
    <row r="41" spans="2:44" ht="14.55" customHeight="1">
      <c r="B41" s="12"/>
      <c r="AR41" s="12"/>
    </row>
    <row r="42" spans="2:44" ht="14.55" customHeight="1">
      <c r="B42" s="12"/>
      <c r="AR42" s="12"/>
    </row>
    <row r="43" spans="2:44" ht="14.55" customHeight="1">
      <c r="B43" s="12"/>
      <c r="AR43" s="12"/>
    </row>
    <row r="44" spans="2:44" ht="14.55" customHeight="1">
      <c r="B44" s="12"/>
      <c r="AR44" s="12"/>
    </row>
    <row r="45" spans="2:44" ht="14.55" customHeight="1">
      <c r="B45" s="12"/>
      <c r="AR45" s="12"/>
    </row>
    <row r="46" spans="2:44" ht="14.55" customHeight="1">
      <c r="B46" s="12"/>
      <c r="AR46" s="12"/>
    </row>
    <row r="47" spans="2:44" ht="14.55" customHeight="1">
      <c r="B47" s="12"/>
      <c r="AR47" s="12"/>
    </row>
    <row r="48" spans="2:44" ht="14.55" customHeight="1">
      <c r="B48" s="12"/>
      <c r="AR48" s="12"/>
    </row>
    <row r="49" spans="2:44" s="1" customFormat="1" ht="14.55" customHeight="1">
      <c r="B49" s="21"/>
      <c r="D49" s="30" t="s">
        <v>45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46</v>
      </c>
      <c r="AI49" s="31"/>
      <c r="AJ49" s="31"/>
      <c r="AK49" s="31"/>
      <c r="AL49" s="31"/>
      <c r="AM49" s="31"/>
      <c r="AN49" s="31"/>
      <c r="AO49" s="31"/>
      <c r="AR49" s="21"/>
    </row>
    <row r="50" spans="2:44">
      <c r="B50" s="12"/>
      <c r="AR50" s="12"/>
    </row>
    <row r="51" spans="2:44">
      <c r="B51" s="12"/>
      <c r="AR51" s="12"/>
    </row>
    <row r="52" spans="2:44">
      <c r="B52" s="12"/>
      <c r="AR52" s="12"/>
    </row>
    <row r="53" spans="2:44">
      <c r="B53" s="12"/>
      <c r="AR53" s="12"/>
    </row>
    <row r="54" spans="2:44">
      <c r="B54" s="12"/>
      <c r="AR54" s="12"/>
    </row>
    <row r="55" spans="2:44">
      <c r="B55" s="12"/>
      <c r="AR55" s="12"/>
    </row>
    <row r="56" spans="2:44">
      <c r="B56" s="12"/>
      <c r="AR56" s="12"/>
    </row>
    <row r="57" spans="2:44">
      <c r="B57" s="12"/>
      <c r="AR57" s="12"/>
    </row>
    <row r="58" spans="2:44">
      <c r="B58" s="12"/>
      <c r="AR58" s="12"/>
    </row>
    <row r="59" spans="2:44">
      <c r="B59" s="12"/>
      <c r="AR59" s="12"/>
    </row>
    <row r="60" spans="2:44" s="1" customFormat="1" ht="13.2">
      <c r="B60" s="21"/>
      <c r="D60" s="32" t="s">
        <v>47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48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47</v>
      </c>
      <c r="AI60" s="23"/>
      <c r="AJ60" s="23"/>
      <c r="AK60" s="23"/>
      <c r="AL60" s="23"/>
      <c r="AM60" s="32" t="s">
        <v>48</v>
      </c>
      <c r="AN60" s="23"/>
      <c r="AO60" s="23"/>
      <c r="AR60" s="21"/>
    </row>
    <row r="61" spans="2:44">
      <c r="B61" s="12"/>
      <c r="AR61" s="12"/>
    </row>
    <row r="62" spans="2:44">
      <c r="B62" s="12"/>
      <c r="AR62" s="12"/>
    </row>
    <row r="63" spans="2:44">
      <c r="B63" s="12"/>
      <c r="AR63" s="12"/>
    </row>
    <row r="64" spans="2:44" s="1" customFormat="1" ht="13.2">
      <c r="B64" s="21"/>
      <c r="D64" s="30" t="s">
        <v>49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50</v>
      </c>
      <c r="AI64" s="31"/>
      <c r="AJ64" s="31"/>
      <c r="AK64" s="31"/>
      <c r="AL64" s="31"/>
      <c r="AM64" s="31"/>
      <c r="AN64" s="31"/>
      <c r="AO64" s="31"/>
      <c r="AR64" s="21"/>
    </row>
    <row r="65" spans="2:44">
      <c r="B65" s="12"/>
      <c r="AR65" s="12"/>
    </row>
    <row r="66" spans="2:44">
      <c r="B66" s="12"/>
      <c r="AR66" s="12"/>
    </row>
    <row r="67" spans="2:44">
      <c r="B67" s="12"/>
      <c r="AR67" s="12"/>
    </row>
    <row r="68" spans="2:44">
      <c r="B68" s="12"/>
      <c r="AR68" s="12"/>
    </row>
    <row r="69" spans="2:44">
      <c r="B69" s="12"/>
      <c r="AR69" s="12"/>
    </row>
    <row r="70" spans="2:44">
      <c r="B70" s="12"/>
      <c r="AR70" s="12"/>
    </row>
    <row r="71" spans="2:44">
      <c r="B71" s="12"/>
      <c r="AR71" s="12"/>
    </row>
    <row r="72" spans="2:44">
      <c r="B72" s="12"/>
      <c r="AR72" s="12"/>
    </row>
    <row r="73" spans="2:44">
      <c r="B73" s="12"/>
      <c r="AR73" s="12"/>
    </row>
    <row r="74" spans="2:44">
      <c r="B74" s="12"/>
      <c r="AR74" s="12"/>
    </row>
    <row r="75" spans="2:44" s="1" customFormat="1" ht="13.2">
      <c r="B75" s="21"/>
      <c r="D75" s="32" t="s">
        <v>47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48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47</v>
      </c>
      <c r="AI75" s="23"/>
      <c r="AJ75" s="23"/>
      <c r="AK75" s="23"/>
      <c r="AL75" s="23"/>
      <c r="AM75" s="32" t="s">
        <v>48</v>
      </c>
      <c r="AN75" s="23"/>
      <c r="AO75" s="23"/>
      <c r="AR75" s="21"/>
    </row>
    <row r="76" spans="2:44" s="1" customFormat="1">
      <c r="B76" s="21"/>
      <c r="AR76" s="21"/>
    </row>
    <row r="77" spans="2:44" s="1" customFormat="1" ht="7.0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1"/>
    </row>
    <row r="81" spans="1:91" s="1" customFormat="1" ht="7.0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1"/>
    </row>
    <row r="82" spans="1:91" s="1" customFormat="1" ht="25.05" customHeight="1">
      <c r="B82" s="21"/>
      <c r="C82" s="13" t="s">
        <v>51</v>
      </c>
      <c r="AR82" s="21"/>
    </row>
    <row r="83" spans="1:91" s="1" customFormat="1" ht="7.05" customHeight="1">
      <c r="B83" s="21"/>
      <c r="AR83" s="21"/>
    </row>
    <row r="84" spans="1:91" s="3" customFormat="1" ht="12" customHeight="1">
      <c r="B84" s="37"/>
      <c r="C84" s="18" t="s">
        <v>11</v>
      </c>
      <c r="L84" s="3" t="str">
        <f>K5</f>
        <v>191021</v>
      </c>
      <c r="AR84" s="37"/>
    </row>
    <row r="85" spans="1:91" s="4" customFormat="1" ht="37.049999999999997" customHeight="1">
      <c r="B85" s="38"/>
      <c r="C85" s="39" t="s">
        <v>13</v>
      </c>
      <c r="L85" s="184" t="str">
        <f>K6</f>
        <v>Sady nad Torysou ,Košická Polianka-Vodovod-rozšírenie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38"/>
    </row>
    <row r="86" spans="1:91" s="1" customFormat="1" ht="7.05" customHeight="1">
      <c r="B86" s="21"/>
      <c r="AR86" s="21"/>
    </row>
    <row r="87" spans="1:91" s="1" customFormat="1" ht="12" customHeight="1">
      <c r="B87" s="21"/>
      <c r="C87" s="18" t="s">
        <v>17</v>
      </c>
      <c r="L87" s="40" t="str">
        <f>IF(K8="","",K8)</f>
        <v>Sady nad Torysou ,Košická Polianka-</v>
      </c>
      <c r="AI87" s="18" t="s">
        <v>19</v>
      </c>
      <c r="AM87" s="186" t="str">
        <f>IF(AN8= "","",AN8)</f>
        <v>14. 7. 2020</v>
      </c>
      <c r="AN87" s="186"/>
      <c r="AR87" s="21"/>
    </row>
    <row r="88" spans="1:91" s="1" customFormat="1" ht="7.05" customHeight="1">
      <c r="B88" s="21"/>
      <c r="AR88" s="21"/>
    </row>
    <row r="89" spans="1:91" s="1" customFormat="1" ht="15.3" customHeight="1">
      <c r="B89" s="21"/>
      <c r="C89" s="18" t="s">
        <v>21</v>
      </c>
      <c r="L89" s="3" t="str">
        <f>IF(E11= "","",E11)</f>
        <v>Východoslovenská vodárenská spoločnosť a.s.Košice</v>
      </c>
      <c r="AI89" s="18" t="s">
        <v>27</v>
      </c>
      <c r="AM89" s="187" t="str">
        <f>IF(E17="","",E17)</f>
        <v>Enviroline,s.r.o.Košice</v>
      </c>
      <c r="AN89" s="188"/>
      <c r="AO89" s="188"/>
      <c r="AP89" s="188"/>
      <c r="AR89" s="21"/>
      <c r="AS89" s="189" t="s">
        <v>52</v>
      </c>
      <c r="AT89" s="190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1:91" s="1" customFormat="1" ht="15.3" customHeight="1">
      <c r="B90" s="21"/>
      <c r="C90" s="18" t="s">
        <v>25</v>
      </c>
      <c r="L90" s="3" t="str">
        <f>IF(E14="","",E14)</f>
        <v xml:space="preserve"> </v>
      </c>
      <c r="AI90" s="18" t="s">
        <v>30</v>
      </c>
      <c r="AM90" s="187" t="str">
        <f>IF(E20="","",E20)</f>
        <v xml:space="preserve"> </v>
      </c>
      <c r="AN90" s="188"/>
      <c r="AO90" s="188"/>
      <c r="AP90" s="188"/>
      <c r="AR90" s="21"/>
      <c r="AS90" s="191"/>
      <c r="AT90" s="192"/>
      <c r="BD90" s="44"/>
    </row>
    <row r="91" spans="1:91" s="1" customFormat="1" ht="10.95" customHeight="1">
      <c r="B91" s="21"/>
      <c r="AR91" s="21"/>
      <c r="AS91" s="191"/>
      <c r="AT91" s="192"/>
      <c r="BD91" s="44"/>
    </row>
    <row r="92" spans="1:91" s="1" customFormat="1" ht="29.25" customHeight="1">
      <c r="B92" s="21"/>
      <c r="C92" s="179" t="s">
        <v>53</v>
      </c>
      <c r="D92" s="180"/>
      <c r="E92" s="180"/>
      <c r="F92" s="180"/>
      <c r="G92" s="180"/>
      <c r="H92" s="45"/>
      <c r="I92" s="181" t="s">
        <v>54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82" t="s">
        <v>55</v>
      </c>
      <c r="AH92" s="180"/>
      <c r="AI92" s="180"/>
      <c r="AJ92" s="180"/>
      <c r="AK92" s="180"/>
      <c r="AL92" s="180"/>
      <c r="AM92" s="180"/>
      <c r="AN92" s="181" t="s">
        <v>56</v>
      </c>
      <c r="AO92" s="180"/>
      <c r="AP92" s="183"/>
      <c r="AQ92" s="46" t="s">
        <v>57</v>
      </c>
      <c r="AR92" s="21"/>
      <c r="AS92" s="47" t="s">
        <v>58</v>
      </c>
      <c r="AT92" s="48" t="s">
        <v>59</v>
      </c>
      <c r="AU92" s="48" t="s">
        <v>60</v>
      </c>
      <c r="AV92" s="48" t="s">
        <v>61</v>
      </c>
      <c r="AW92" s="48" t="s">
        <v>62</v>
      </c>
      <c r="AX92" s="48" t="s">
        <v>63</v>
      </c>
      <c r="AY92" s="48" t="s">
        <v>64</v>
      </c>
      <c r="AZ92" s="48" t="s">
        <v>65</v>
      </c>
      <c r="BA92" s="48" t="s">
        <v>66</v>
      </c>
      <c r="BB92" s="48" t="s">
        <v>67</v>
      </c>
      <c r="BC92" s="48" t="s">
        <v>68</v>
      </c>
      <c r="BD92" s="49" t="s">
        <v>69</v>
      </c>
    </row>
    <row r="93" spans="1:91" s="1" customFormat="1" ht="10.95" customHeight="1">
      <c r="B93" s="21"/>
      <c r="AR93" s="21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1:91" s="5" customFormat="1" ht="32.549999999999997" customHeight="1">
      <c r="B94" s="51"/>
      <c r="C94" s="52" t="s">
        <v>70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176" t="e">
        <f>ROUND(AG95,2)</f>
        <v>#REF!</v>
      </c>
      <c r="AH94" s="176"/>
      <c r="AI94" s="176"/>
      <c r="AJ94" s="176"/>
      <c r="AK94" s="176"/>
      <c r="AL94" s="176"/>
      <c r="AM94" s="176"/>
      <c r="AN94" s="177" t="e">
        <f>SUM(AG94,AT94)</f>
        <v>#REF!</v>
      </c>
      <c r="AO94" s="177"/>
      <c r="AP94" s="177"/>
      <c r="AQ94" s="54" t="s">
        <v>1</v>
      </c>
      <c r="AR94" s="51"/>
      <c r="AS94" s="55">
        <f>ROUND(AS95,2)</f>
        <v>0</v>
      </c>
      <c r="AT94" s="56" t="e">
        <f>ROUND(SUM(AV94:AW94),2)</f>
        <v>#REF!</v>
      </c>
      <c r="AU94" s="57">
        <f>ROUND(AU95,5)</f>
        <v>0</v>
      </c>
      <c r="AV94" s="56" t="e">
        <f>ROUND(AZ94*L29,2)</f>
        <v>#REF!</v>
      </c>
      <c r="AW94" s="56" t="e">
        <f>ROUND(BA94*L30,2)</f>
        <v>#REF!</v>
      </c>
      <c r="AX94" s="56" t="e">
        <f>ROUND(BB94*L29,2)</f>
        <v>#REF!</v>
      </c>
      <c r="AY94" s="56" t="e">
        <f>ROUND(BC94*L30,2)</f>
        <v>#REF!</v>
      </c>
      <c r="AZ94" s="56" t="e">
        <f>ROUND(AZ95,2)</f>
        <v>#REF!</v>
      </c>
      <c r="BA94" s="56" t="e">
        <f>ROUND(BA95,2)</f>
        <v>#REF!</v>
      </c>
      <c r="BB94" s="56" t="e">
        <f>ROUND(BB95,2)</f>
        <v>#REF!</v>
      </c>
      <c r="BC94" s="56" t="e">
        <f>ROUND(BC95,2)</f>
        <v>#REF!</v>
      </c>
      <c r="BD94" s="58" t="e">
        <f>ROUND(BD95,2)</f>
        <v>#REF!</v>
      </c>
      <c r="BS94" s="59" t="s">
        <v>71</v>
      </c>
      <c r="BT94" s="59" t="s">
        <v>72</v>
      </c>
      <c r="BU94" s="60" t="s">
        <v>73</v>
      </c>
      <c r="BV94" s="59" t="s">
        <v>74</v>
      </c>
      <c r="BW94" s="59" t="s">
        <v>4</v>
      </c>
      <c r="BX94" s="59" t="s">
        <v>75</v>
      </c>
      <c r="CL94" s="59" t="s">
        <v>1</v>
      </c>
    </row>
    <row r="95" spans="1:91" s="6" customFormat="1" ht="37.5" customHeight="1">
      <c r="A95" s="61" t="s">
        <v>76</v>
      </c>
      <c r="B95" s="62"/>
      <c r="C95" s="63"/>
      <c r="D95" s="175" t="s">
        <v>77</v>
      </c>
      <c r="E95" s="175"/>
      <c r="F95" s="175"/>
      <c r="G95" s="175"/>
      <c r="H95" s="175"/>
      <c r="I95" s="64"/>
      <c r="J95" s="175" t="s">
        <v>78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 t="e">
        <f>'Výkaz výmer'!#REF!</f>
        <v>#REF!</v>
      </c>
      <c r="AH95" s="174"/>
      <c r="AI95" s="174"/>
      <c r="AJ95" s="174"/>
      <c r="AK95" s="174"/>
      <c r="AL95" s="174"/>
      <c r="AM95" s="174"/>
      <c r="AN95" s="173" t="e">
        <f>SUM(AG95,AT95)</f>
        <v>#REF!</v>
      </c>
      <c r="AO95" s="174"/>
      <c r="AP95" s="174"/>
      <c r="AQ95" s="65" t="s">
        <v>79</v>
      </c>
      <c r="AR95" s="62"/>
      <c r="AS95" s="66">
        <v>0</v>
      </c>
      <c r="AT95" s="67" t="e">
        <f>ROUND(SUM(AV95:AW95),2)</f>
        <v>#REF!</v>
      </c>
      <c r="AU95" s="68">
        <f>'Výkaz výmer'!M15</f>
        <v>0</v>
      </c>
      <c r="AV95" s="67" t="e">
        <f>'Výkaz výmer'!#REF!</f>
        <v>#REF!</v>
      </c>
      <c r="AW95" s="67" t="e">
        <f>'Výkaz výmer'!#REF!</f>
        <v>#REF!</v>
      </c>
      <c r="AX95" s="67" t="e">
        <f>'Výkaz výmer'!#REF!</f>
        <v>#REF!</v>
      </c>
      <c r="AY95" s="67" t="e">
        <f>'Výkaz výmer'!#REF!</f>
        <v>#REF!</v>
      </c>
      <c r="AZ95" s="67" t="e">
        <f>'Výkaz výmer'!#REF!</f>
        <v>#REF!</v>
      </c>
      <c r="BA95" s="67" t="e">
        <f>'Výkaz výmer'!#REF!</f>
        <v>#REF!</v>
      </c>
      <c r="BB95" s="67" t="e">
        <f>'Výkaz výmer'!#REF!</f>
        <v>#REF!</v>
      </c>
      <c r="BC95" s="67" t="e">
        <f>'Výkaz výmer'!#REF!</f>
        <v>#REF!</v>
      </c>
      <c r="BD95" s="69" t="e">
        <f>'Výkaz výmer'!#REF!</f>
        <v>#REF!</v>
      </c>
      <c r="BT95" s="70" t="s">
        <v>80</v>
      </c>
      <c r="BV95" s="70" t="s">
        <v>74</v>
      </c>
      <c r="BW95" s="70" t="s">
        <v>81</v>
      </c>
      <c r="BX95" s="70" t="s">
        <v>4</v>
      </c>
      <c r="CL95" s="70" t="s">
        <v>1</v>
      </c>
      <c r="CM95" s="70" t="s">
        <v>72</v>
      </c>
    </row>
    <row r="96" spans="1:91" s="1" customFormat="1" ht="30" customHeight="1">
      <c r="B96" s="21"/>
      <c r="AR96" s="21"/>
    </row>
    <row r="97" spans="2:44" s="1" customFormat="1" ht="7.0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1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1201-1-1202-2-1202-2 - V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12"/>
  <sheetViews>
    <sheetView workbookViewId="0">
      <selection activeCell="D6" sqref="D6"/>
    </sheetView>
  </sheetViews>
  <sheetFormatPr defaultRowHeight="10.199999999999999"/>
  <cols>
    <col min="1" max="1" width="10.28515625" customWidth="1"/>
    <col min="2" max="2" width="25.7109375" customWidth="1"/>
    <col min="3" max="3" width="37.140625" customWidth="1"/>
    <col min="4" max="4" width="41.7109375" customWidth="1"/>
  </cols>
  <sheetData>
    <row r="2" spans="1:4" ht="17.399999999999999">
      <c r="A2" s="128"/>
      <c r="B2" s="129" t="s">
        <v>745</v>
      </c>
      <c r="C2" s="128"/>
      <c r="D2" s="128"/>
    </row>
    <row r="3" spans="1:4" ht="14.4" thickBot="1">
      <c r="A3" s="128"/>
      <c r="B3" s="130"/>
      <c r="C3" s="128"/>
      <c r="D3" s="128"/>
    </row>
    <row r="4" spans="1:4" ht="15" thickTop="1" thickBot="1">
      <c r="A4" s="128"/>
      <c r="B4" s="197" t="s">
        <v>746</v>
      </c>
      <c r="C4" s="198"/>
      <c r="D4" s="131" t="s">
        <v>747</v>
      </c>
    </row>
    <row r="5" spans="1:4" ht="39" customHeight="1">
      <c r="A5" s="128"/>
      <c r="B5" s="199" t="s">
        <v>732</v>
      </c>
      <c r="C5" s="200"/>
      <c r="D5" s="132">
        <f>'Všeobecne položky'!F11</f>
        <v>0</v>
      </c>
    </row>
    <row r="6" spans="1:4" ht="39" customHeight="1" thickBot="1">
      <c r="A6" s="128"/>
      <c r="B6" s="201" t="s">
        <v>748</v>
      </c>
      <c r="C6" s="202"/>
      <c r="D6" s="133">
        <f>'Výkaz výmer'!H424</f>
        <v>0</v>
      </c>
    </row>
    <row r="7" spans="1:4" ht="39" customHeight="1" thickBot="1">
      <c r="A7" s="134"/>
      <c r="B7" s="203" t="s">
        <v>749</v>
      </c>
      <c r="C7" s="204"/>
      <c r="D7" s="135">
        <f>SUM(D5:D6)</f>
        <v>0</v>
      </c>
    </row>
    <row r="8" spans="1:4" ht="14.4" thickTop="1">
      <c r="A8" s="128"/>
      <c r="B8" s="128"/>
      <c r="C8" s="128"/>
      <c r="D8" s="128"/>
    </row>
    <row r="9" spans="1:4" ht="14.4" thickBot="1">
      <c r="A9" s="128"/>
      <c r="B9" s="128"/>
      <c r="C9" s="128"/>
      <c r="D9" s="128"/>
    </row>
    <row r="10" spans="1:4" ht="15" thickTop="1" thickBot="1">
      <c r="A10" s="128"/>
      <c r="B10" s="136" t="s">
        <v>750</v>
      </c>
      <c r="C10" s="137">
        <f>ROUND(D7*20%, 2)</f>
        <v>0</v>
      </c>
      <c r="D10" s="128"/>
    </row>
    <row r="11" spans="1:4" ht="42.6" thickTop="1" thickBot="1">
      <c r="A11" s="128"/>
      <c r="B11" s="138" t="s">
        <v>751</v>
      </c>
      <c r="C11" s="139">
        <f>C10+D7</f>
        <v>0</v>
      </c>
      <c r="D11" s="128"/>
    </row>
    <row r="12" spans="1:4" ht="10.8" thickTop="1"/>
  </sheetData>
  <mergeCells count="4">
    <mergeCell ref="B4:C4"/>
    <mergeCell ref="B5:C5"/>
    <mergeCell ref="B6:C6"/>
    <mergeCell ref="B7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1"/>
  <sheetViews>
    <sheetView showGridLines="0" topLeftCell="A33" zoomScaleNormal="100" workbookViewId="0">
      <selection activeCell="D7" sqref="D7"/>
    </sheetView>
  </sheetViews>
  <sheetFormatPr defaultColWidth="9.28515625" defaultRowHeight="10.199999999999999"/>
  <cols>
    <col min="1" max="1" width="8.28515625" customWidth="1"/>
    <col min="2" max="2" width="61.140625" customWidth="1"/>
    <col min="3" max="3" width="13.7109375" customWidth="1"/>
    <col min="4" max="4" width="18.42578125" customWidth="1"/>
    <col min="5" max="5" width="18" customWidth="1"/>
    <col min="6" max="6" width="22.7109375" customWidth="1"/>
    <col min="7" max="7" width="13.42578125" customWidth="1"/>
    <col min="8" max="8" width="17.7109375" customWidth="1"/>
    <col min="9" max="9" width="43.7109375" customWidth="1"/>
    <col min="10" max="10" width="10.7109375" hidden="1" customWidth="1"/>
    <col min="11" max="11" width="0" hidden="1" customWidth="1"/>
    <col min="12" max="17" width="14.140625" hidden="1" customWidth="1"/>
    <col min="18" max="18" width="16.28515625" hidden="1" customWidth="1"/>
    <col min="19" max="19" width="12.28515625" customWidth="1"/>
    <col min="20" max="20" width="16.28515625" customWidth="1"/>
    <col min="21" max="21" width="12.28515625" customWidth="1"/>
    <col min="22" max="22" width="15" customWidth="1"/>
    <col min="23" max="23" width="11" customWidth="1"/>
    <col min="24" max="24" width="15" customWidth="1"/>
    <col min="25" max="25" width="16.28515625" customWidth="1"/>
    <col min="26" max="26" width="11" customWidth="1"/>
    <col min="27" max="27" width="15" customWidth="1"/>
    <col min="28" max="28" width="16.28515625" customWidth="1"/>
  </cols>
  <sheetData>
    <row r="1" spans="1:6" ht="16.5" customHeight="1"/>
    <row r="2" spans="1:6" ht="34.5" customHeight="1">
      <c r="A2" s="208" t="s">
        <v>732</v>
      </c>
      <c r="B2" s="209"/>
      <c r="C2" s="209"/>
      <c r="D2" s="209"/>
      <c r="E2" s="209"/>
      <c r="F2" s="209"/>
    </row>
    <row r="3" spans="1:6" ht="14.4" thickBot="1">
      <c r="A3" s="113"/>
      <c r="B3" s="113"/>
      <c r="C3" s="113"/>
      <c r="D3" s="113"/>
      <c r="E3" s="143"/>
      <c r="F3" s="114"/>
    </row>
    <row r="4" spans="1:6" ht="51" customHeight="1">
      <c r="A4" s="115" t="s">
        <v>733</v>
      </c>
      <c r="B4" s="116" t="s">
        <v>54</v>
      </c>
      <c r="C4" s="117" t="s">
        <v>734</v>
      </c>
      <c r="D4" s="118" t="s">
        <v>86</v>
      </c>
      <c r="E4" s="119" t="s">
        <v>735</v>
      </c>
      <c r="F4" s="120" t="s">
        <v>736</v>
      </c>
    </row>
    <row r="5" spans="1:6" ht="56.25" customHeight="1">
      <c r="A5" s="126">
        <v>1</v>
      </c>
      <c r="B5" s="121" t="s">
        <v>737</v>
      </c>
      <c r="C5" s="122" t="s">
        <v>738</v>
      </c>
      <c r="D5" s="123">
        <v>1</v>
      </c>
      <c r="E5" s="124"/>
      <c r="F5" s="127">
        <f t="shared" ref="F5:F10" si="0">E5</f>
        <v>0</v>
      </c>
    </row>
    <row r="6" spans="1:6" ht="20.100000000000001" customHeight="1">
      <c r="A6" s="126">
        <v>2</v>
      </c>
      <c r="B6" s="121" t="s">
        <v>739</v>
      </c>
      <c r="C6" s="122" t="s">
        <v>738</v>
      </c>
      <c r="D6" s="123">
        <v>1</v>
      </c>
      <c r="E6" s="124"/>
      <c r="F6" s="127">
        <f t="shared" si="0"/>
        <v>0</v>
      </c>
    </row>
    <row r="7" spans="1:6" ht="32.25" customHeight="1">
      <c r="A7" s="126">
        <v>3</v>
      </c>
      <c r="B7" s="121" t="s">
        <v>740</v>
      </c>
      <c r="C7" s="122" t="s">
        <v>738</v>
      </c>
      <c r="D7" s="123">
        <v>1</v>
      </c>
      <c r="E7" s="124"/>
      <c r="F7" s="127">
        <f t="shared" si="0"/>
        <v>0</v>
      </c>
    </row>
    <row r="8" spans="1:6" ht="20.100000000000001" customHeight="1">
      <c r="A8" s="126">
        <v>4</v>
      </c>
      <c r="B8" s="121" t="s">
        <v>741</v>
      </c>
      <c r="C8" s="122" t="s">
        <v>738</v>
      </c>
      <c r="D8" s="123">
        <v>1</v>
      </c>
      <c r="E8" s="124"/>
      <c r="F8" s="127">
        <f t="shared" si="0"/>
        <v>0</v>
      </c>
    </row>
    <row r="9" spans="1:6" ht="20.100000000000001" customHeight="1">
      <c r="A9" s="126">
        <v>5</v>
      </c>
      <c r="B9" s="121" t="s">
        <v>742</v>
      </c>
      <c r="C9" s="122" t="s">
        <v>738</v>
      </c>
      <c r="D9" s="123">
        <v>1</v>
      </c>
      <c r="E9" s="124"/>
      <c r="F9" s="127">
        <f t="shared" si="0"/>
        <v>0</v>
      </c>
    </row>
    <row r="10" spans="1:6" ht="20.100000000000001" customHeight="1">
      <c r="A10" s="126">
        <v>6</v>
      </c>
      <c r="B10" s="121" t="s">
        <v>743</v>
      </c>
      <c r="C10" s="122" t="s">
        <v>738</v>
      </c>
      <c r="D10" s="123">
        <v>1</v>
      </c>
      <c r="E10" s="124"/>
      <c r="F10" s="127">
        <f t="shared" si="0"/>
        <v>0</v>
      </c>
    </row>
    <row r="11" spans="1:6" ht="26.25" customHeight="1" thickBot="1">
      <c r="A11" s="205" t="s">
        <v>744</v>
      </c>
      <c r="B11" s="206"/>
      <c r="C11" s="206"/>
      <c r="D11" s="206"/>
      <c r="E11" s="207"/>
      <c r="F11" s="125">
        <f>SUM(F5:F10)</f>
        <v>0</v>
      </c>
    </row>
  </sheetData>
  <mergeCells count="2">
    <mergeCell ref="A11:E11"/>
    <mergeCell ref="A2:F2"/>
  </mergeCells>
  <pageMargins left="0.39370078740157483" right="0.39370078740157483" top="0.59055118110236227" bottom="0.59055118110236227" header="0" footer="0"/>
  <pageSetup paperSize="9" scale="80" fitToHeight="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J426"/>
  <sheetViews>
    <sheetView showGridLines="0" tabSelected="1" topLeftCell="A242" zoomScaleNormal="100" workbookViewId="0">
      <selection activeCell="T249" sqref="T249"/>
    </sheetView>
  </sheetViews>
  <sheetFormatPr defaultRowHeight="10.199999999999999"/>
  <cols>
    <col min="1" max="1" width="8.28515625" customWidth="1"/>
    <col min="2" max="2" width="5.7109375" customWidth="1"/>
    <col min="3" max="3" width="7.140625" customWidth="1"/>
    <col min="4" max="4" width="67.28515625" customWidth="1"/>
    <col min="5" max="5" width="7.42578125" customWidth="1"/>
    <col min="6" max="6" width="14" customWidth="1"/>
    <col min="7" max="7" width="13.42578125" customWidth="1"/>
    <col min="8" max="8" width="17.7109375" customWidth="1"/>
    <col min="9" max="9" width="43.7109375" customWidth="1"/>
    <col min="10" max="10" width="10.7109375" hidden="1" customWidth="1"/>
    <col min="11" max="11" width="9.28515625" hidden="1"/>
    <col min="12" max="17" width="14.140625" hidden="1" customWidth="1"/>
    <col min="18" max="18" width="16.28515625" hidden="1" customWidth="1"/>
    <col min="19" max="19" width="12.28515625" customWidth="1"/>
    <col min="20" max="20" width="16.28515625" customWidth="1"/>
    <col min="21" max="21" width="12.28515625" customWidth="1"/>
    <col min="22" max="22" width="15" customWidth="1"/>
    <col min="23" max="23" width="11" customWidth="1"/>
    <col min="24" max="24" width="15" customWidth="1"/>
    <col min="25" max="25" width="16.28515625" customWidth="1"/>
    <col min="26" max="26" width="11" customWidth="1"/>
    <col min="27" max="27" width="15" customWidth="1"/>
    <col min="28" max="28" width="16.28515625" customWidth="1"/>
    <col min="41" max="62" width="9.28515625" hidden="1"/>
  </cols>
  <sheetData>
    <row r="1" spans="2:62" s="1" customFormat="1" ht="7.05" customHeight="1">
      <c r="B1" s="36"/>
      <c r="C1" s="36"/>
      <c r="D1" s="36"/>
      <c r="E1" s="36"/>
      <c r="F1" s="36"/>
      <c r="G1" s="36"/>
      <c r="H1" s="36"/>
      <c r="I1" s="21"/>
    </row>
    <row r="2" spans="2:62" s="1" customFormat="1" ht="25.05" customHeight="1">
      <c r="B2" s="13" t="s">
        <v>724</v>
      </c>
      <c r="I2" s="21"/>
    </row>
    <row r="3" spans="2:62" s="1" customFormat="1" ht="4.5" customHeight="1">
      <c r="I3" s="21"/>
    </row>
    <row r="4" spans="2:62" s="1" customFormat="1" ht="21.75" customHeight="1">
      <c r="B4" s="18" t="s">
        <v>13</v>
      </c>
      <c r="D4" s="84" t="s">
        <v>752</v>
      </c>
      <c r="I4" s="21"/>
    </row>
    <row r="5" spans="2:62" s="1" customFormat="1" ht="16.5" customHeight="1">
      <c r="D5" s="210"/>
      <c r="E5" s="210"/>
      <c r="F5" s="210"/>
      <c r="I5" s="21"/>
    </row>
    <row r="6" spans="2:62" s="1" customFormat="1" ht="12" customHeight="1">
      <c r="B6" s="18" t="s">
        <v>82</v>
      </c>
      <c r="I6" s="21"/>
    </row>
    <row r="7" spans="2:62" s="1" customFormat="1" ht="16.5" customHeight="1">
      <c r="D7" s="83" t="s">
        <v>731</v>
      </c>
      <c r="I7" s="21"/>
    </row>
    <row r="8" spans="2:62" s="1" customFormat="1" ht="7.05" customHeight="1">
      <c r="I8" s="21"/>
    </row>
    <row r="9" spans="2:62" s="1" customFormat="1" ht="12" customHeight="1">
      <c r="B9" s="18" t="s">
        <v>726</v>
      </c>
      <c r="D9" s="16"/>
      <c r="G9" s="18" t="s">
        <v>19</v>
      </c>
      <c r="H9" s="41">
        <v>44733</v>
      </c>
      <c r="I9" s="21"/>
    </row>
    <row r="10" spans="2:62" s="1" customFormat="1" ht="7.05" customHeight="1">
      <c r="I10" s="21"/>
    </row>
    <row r="11" spans="2:62" s="1" customFormat="1" ht="23.25" customHeight="1">
      <c r="B11" s="18" t="s">
        <v>725</v>
      </c>
      <c r="D11" s="16"/>
      <c r="G11" s="18" t="s">
        <v>27</v>
      </c>
      <c r="H11" s="19" t="s">
        <v>727</v>
      </c>
      <c r="I11" s="21"/>
    </row>
    <row r="12" spans="2:62" s="1" customFormat="1" ht="15.3" customHeight="1">
      <c r="B12" s="18" t="s">
        <v>25</v>
      </c>
      <c r="D12" s="16"/>
      <c r="G12" s="18" t="s">
        <v>30</v>
      </c>
      <c r="H12" s="19"/>
      <c r="I12" s="21"/>
    </row>
    <row r="13" spans="2:62" s="1" customFormat="1" ht="10.35" customHeight="1" thickBot="1">
      <c r="I13" s="21"/>
    </row>
    <row r="14" spans="2:62" s="7" customFormat="1" ht="29.25" customHeight="1" thickBot="1">
      <c r="B14" s="140" t="s">
        <v>84</v>
      </c>
      <c r="C14" s="141" t="s">
        <v>57</v>
      </c>
      <c r="D14" s="141" t="s">
        <v>54</v>
      </c>
      <c r="E14" s="141" t="s">
        <v>85</v>
      </c>
      <c r="F14" s="141" t="s">
        <v>86</v>
      </c>
      <c r="G14" s="141" t="s">
        <v>87</v>
      </c>
      <c r="H14" s="142" t="s">
        <v>83</v>
      </c>
      <c r="J14" s="47" t="s">
        <v>1</v>
      </c>
      <c r="K14" s="48" t="s">
        <v>36</v>
      </c>
      <c r="L14" s="48" t="s">
        <v>88</v>
      </c>
      <c r="M14" s="48" t="s">
        <v>89</v>
      </c>
      <c r="N14" s="48" t="s">
        <v>90</v>
      </c>
      <c r="O14" s="48" t="s">
        <v>91</v>
      </c>
      <c r="P14" s="48" t="s">
        <v>92</v>
      </c>
      <c r="Q14" s="49" t="s">
        <v>93</v>
      </c>
    </row>
    <row r="15" spans="2:62" s="1" customFormat="1" ht="12" customHeight="1" thickBot="1">
      <c r="B15" s="52"/>
      <c r="H15" s="71"/>
      <c r="I15" s="21"/>
      <c r="J15" s="50"/>
      <c r="K15" s="42"/>
      <c r="L15" s="42"/>
      <c r="M15" s="72"/>
      <c r="N15" s="42"/>
      <c r="O15" s="72"/>
      <c r="P15" s="42"/>
      <c r="Q15" s="73"/>
      <c r="AQ15" s="9"/>
      <c r="AR15" s="9"/>
      <c r="BH15" s="74"/>
    </row>
    <row r="16" spans="2:62" s="1" customFormat="1" ht="21" customHeight="1">
      <c r="B16" s="86"/>
      <c r="C16" s="87"/>
      <c r="D16" s="88" t="s">
        <v>98</v>
      </c>
      <c r="E16" s="89" t="s">
        <v>1</v>
      </c>
      <c r="F16" s="90"/>
      <c r="G16" s="91"/>
      <c r="H16" s="92">
        <f>SUM(H17:H100)</f>
        <v>0</v>
      </c>
      <c r="J16" s="75" t="s">
        <v>1</v>
      </c>
      <c r="K16" s="76" t="s">
        <v>38</v>
      </c>
      <c r="L16" s="77">
        <v>0</v>
      </c>
      <c r="M16" s="77">
        <f t="shared" ref="M16:M79" si="0">L16*F16</f>
        <v>0</v>
      </c>
      <c r="N16" s="77">
        <v>0</v>
      </c>
      <c r="O16" s="77">
        <f t="shared" ref="O16:O79" si="1">N16*F16</f>
        <v>0</v>
      </c>
      <c r="P16" s="77">
        <v>0</v>
      </c>
      <c r="Q16" s="78">
        <f t="shared" ref="Q16:Q79" si="2">P16*F16</f>
        <v>0</v>
      </c>
      <c r="AO16" s="79" t="s">
        <v>95</v>
      </c>
      <c r="AQ16" s="79" t="s">
        <v>94</v>
      </c>
      <c r="AR16" s="79" t="s">
        <v>72</v>
      </c>
      <c r="AV16" s="9" t="s">
        <v>96</v>
      </c>
      <c r="BB16" s="80">
        <f t="shared" ref="BB16:BB79" si="3">IF(K16="základná",H16,0)</f>
        <v>0</v>
      </c>
      <c r="BC16" s="80">
        <f t="shared" ref="BC16:BC79" si="4">IF(K16="znížená",H16,0)</f>
        <v>0</v>
      </c>
      <c r="BD16" s="80">
        <f t="shared" ref="BD16:BD79" si="5">IF(K16="zákl. prenesená",H16,0)</f>
        <v>0</v>
      </c>
      <c r="BE16" s="80">
        <f t="shared" ref="BE16:BE79" si="6">IF(K16="zníž. prenesená",H16,0)</f>
        <v>0</v>
      </c>
      <c r="BF16" s="80">
        <f t="shared" ref="BF16:BF79" si="7">IF(K16="nulová",H16,0)</f>
        <v>0</v>
      </c>
      <c r="BG16" s="9" t="s">
        <v>97</v>
      </c>
      <c r="BH16" s="80">
        <f t="shared" ref="BH16:BH79" si="8">ROUND(G16*F16,2)</f>
        <v>0</v>
      </c>
      <c r="BI16" s="9" t="s">
        <v>95</v>
      </c>
      <c r="BJ16" s="79" t="s">
        <v>99</v>
      </c>
    </row>
    <row r="17" spans="2:62" s="1" customFormat="1" ht="22.8">
      <c r="B17" s="93">
        <v>1</v>
      </c>
      <c r="C17" s="94" t="s">
        <v>94</v>
      </c>
      <c r="D17" s="95" t="s">
        <v>100</v>
      </c>
      <c r="E17" s="96" t="s">
        <v>101</v>
      </c>
      <c r="F17" s="97">
        <v>56.16</v>
      </c>
      <c r="G17" s="98"/>
      <c r="H17" s="99">
        <f t="shared" ref="H17:H75" si="9">ROUND(G17*F17,2)</f>
        <v>0</v>
      </c>
      <c r="J17" s="75" t="s">
        <v>1</v>
      </c>
      <c r="K17" s="76" t="s">
        <v>38</v>
      </c>
      <c r="L17" s="77">
        <v>0</v>
      </c>
      <c r="M17" s="77">
        <f t="shared" si="0"/>
        <v>0</v>
      </c>
      <c r="N17" s="77">
        <v>0</v>
      </c>
      <c r="O17" s="77">
        <f t="shared" si="1"/>
        <v>0</v>
      </c>
      <c r="P17" s="77">
        <v>0</v>
      </c>
      <c r="Q17" s="78">
        <f t="shared" si="2"/>
        <v>0</v>
      </c>
      <c r="AO17" s="79" t="s">
        <v>95</v>
      </c>
      <c r="AQ17" s="79" t="s">
        <v>94</v>
      </c>
      <c r="AR17" s="79" t="s">
        <v>72</v>
      </c>
      <c r="AV17" s="9" t="s">
        <v>96</v>
      </c>
      <c r="BB17" s="80">
        <f t="shared" si="3"/>
        <v>0</v>
      </c>
      <c r="BC17" s="80">
        <f t="shared" si="4"/>
        <v>0</v>
      </c>
      <c r="BD17" s="80">
        <f t="shared" si="5"/>
        <v>0</v>
      </c>
      <c r="BE17" s="80">
        <f t="shared" si="6"/>
        <v>0</v>
      </c>
      <c r="BF17" s="80">
        <f t="shared" si="7"/>
        <v>0</v>
      </c>
      <c r="BG17" s="9" t="s">
        <v>97</v>
      </c>
      <c r="BH17" s="80">
        <f t="shared" si="8"/>
        <v>0</v>
      </c>
      <c r="BI17" s="9" t="s">
        <v>95</v>
      </c>
      <c r="BJ17" s="79" t="s">
        <v>102</v>
      </c>
    </row>
    <row r="18" spans="2:62" s="1" customFormat="1" ht="45.6">
      <c r="B18" s="93">
        <v>2</v>
      </c>
      <c r="C18" s="94" t="s">
        <v>94</v>
      </c>
      <c r="D18" s="95" t="s">
        <v>103</v>
      </c>
      <c r="E18" s="96" t="s">
        <v>101</v>
      </c>
      <c r="F18" s="97">
        <v>149.31</v>
      </c>
      <c r="G18" s="98"/>
      <c r="H18" s="99">
        <f t="shared" si="9"/>
        <v>0</v>
      </c>
      <c r="J18" s="75" t="s">
        <v>1</v>
      </c>
      <c r="K18" s="76" t="s">
        <v>38</v>
      </c>
      <c r="L18" s="77">
        <v>0</v>
      </c>
      <c r="M18" s="77">
        <f t="shared" si="0"/>
        <v>0</v>
      </c>
      <c r="N18" s="77">
        <v>0</v>
      </c>
      <c r="O18" s="77">
        <f t="shared" si="1"/>
        <v>0</v>
      </c>
      <c r="P18" s="77">
        <v>0</v>
      </c>
      <c r="Q18" s="78">
        <f t="shared" si="2"/>
        <v>0</v>
      </c>
      <c r="AO18" s="79" t="s">
        <v>95</v>
      </c>
      <c r="AQ18" s="79" t="s">
        <v>94</v>
      </c>
      <c r="AR18" s="79" t="s">
        <v>72</v>
      </c>
      <c r="AV18" s="9" t="s">
        <v>96</v>
      </c>
      <c r="BB18" s="80">
        <f t="shared" si="3"/>
        <v>0</v>
      </c>
      <c r="BC18" s="80">
        <f t="shared" si="4"/>
        <v>0</v>
      </c>
      <c r="BD18" s="80">
        <f t="shared" si="5"/>
        <v>0</v>
      </c>
      <c r="BE18" s="80">
        <f t="shared" si="6"/>
        <v>0</v>
      </c>
      <c r="BF18" s="80">
        <f t="shared" si="7"/>
        <v>0</v>
      </c>
      <c r="BG18" s="9" t="s">
        <v>97</v>
      </c>
      <c r="BH18" s="80">
        <f t="shared" si="8"/>
        <v>0</v>
      </c>
      <c r="BI18" s="9" t="s">
        <v>95</v>
      </c>
      <c r="BJ18" s="79" t="s">
        <v>104</v>
      </c>
    </row>
    <row r="19" spans="2:62" s="1" customFormat="1" ht="45.6">
      <c r="B19" s="93">
        <v>3</v>
      </c>
      <c r="C19" s="94" t="s">
        <v>94</v>
      </c>
      <c r="D19" s="95" t="s">
        <v>105</v>
      </c>
      <c r="E19" s="96" t="s">
        <v>101</v>
      </c>
      <c r="F19" s="97">
        <v>149.31</v>
      </c>
      <c r="G19" s="98"/>
      <c r="H19" s="99">
        <f t="shared" si="9"/>
        <v>0</v>
      </c>
      <c r="J19" s="75" t="s">
        <v>1</v>
      </c>
      <c r="K19" s="76" t="s">
        <v>38</v>
      </c>
      <c r="L19" s="77">
        <v>0</v>
      </c>
      <c r="M19" s="77">
        <f t="shared" si="0"/>
        <v>0</v>
      </c>
      <c r="N19" s="77">
        <v>0</v>
      </c>
      <c r="O19" s="77">
        <f t="shared" si="1"/>
        <v>0</v>
      </c>
      <c r="P19" s="77">
        <v>0</v>
      </c>
      <c r="Q19" s="78">
        <f t="shared" si="2"/>
        <v>0</v>
      </c>
      <c r="AO19" s="79" t="s">
        <v>95</v>
      </c>
      <c r="AQ19" s="79" t="s">
        <v>94</v>
      </c>
      <c r="AR19" s="79" t="s">
        <v>72</v>
      </c>
      <c r="AV19" s="9" t="s">
        <v>96</v>
      </c>
      <c r="BB19" s="80">
        <f t="shared" si="3"/>
        <v>0</v>
      </c>
      <c r="BC19" s="80">
        <f t="shared" si="4"/>
        <v>0</v>
      </c>
      <c r="BD19" s="80">
        <f t="shared" si="5"/>
        <v>0</v>
      </c>
      <c r="BE19" s="80">
        <f t="shared" si="6"/>
        <v>0</v>
      </c>
      <c r="BF19" s="80">
        <f t="shared" si="7"/>
        <v>0</v>
      </c>
      <c r="BG19" s="9" t="s">
        <v>97</v>
      </c>
      <c r="BH19" s="80">
        <f t="shared" si="8"/>
        <v>0</v>
      </c>
      <c r="BI19" s="9" t="s">
        <v>95</v>
      </c>
      <c r="BJ19" s="79" t="s">
        <v>106</v>
      </c>
    </row>
    <row r="20" spans="2:62" s="1" customFormat="1" ht="45.6">
      <c r="B20" s="93">
        <v>4</v>
      </c>
      <c r="C20" s="94" t="s">
        <v>94</v>
      </c>
      <c r="D20" s="95" t="s">
        <v>107</v>
      </c>
      <c r="E20" s="96" t="s">
        <v>101</v>
      </c>
      <c r="F20" s="97">
        <v>149.31</v>
      </c>
      <c r="G20" s="98"/>
      <c r="H20" s="99">
        <f t="shared" si="9"/>
        <v>0</v>
      </c>
      <c r="J20" s="75" t="s">
        <v>1</v>
      </c>
      <c r="K20" s="76" t="s">
        <v>38</v>
      </c>
      <c r="L20" s="77">
        <v>0</v>
      </c>
      <c r="M20" s="77">
        <f t="shared" si="0"/>
        <v>0</v>
      </c>
      <c r="N20" s="77">
        <v>0</v>
      </c>
      <c r="O20" s="77">
        <f t="shared" si="1"/>
        <v>0</v>
      </c>
      <c r="P20" s="77">
        <v>0</v>
      </c>
      <c r="Q20" s="78">
        <f t="shared" si="2"/>
        <v>0</v>
      </c>
      <c r="AO20" s="79" t="s">
        <v>95</v>
      </c>
      <c r="AQ20" s="79" t="s">
        <v>94</v>
      </c>
      <c r="AR20" s="79" t="s">
        <v>72</v>
      </c>
      <c r="AV20" s="9" t="s">
        <v>96</v>
      </c>
      <c r="BB20" s="80">
        <f t="shared" si="3"/>
        <v>0</v>
      </c>
      <c r="BC20" s="80">
        <f t="shared" si="4"/>
        <v>0</v>
      </c>
      <c r="BD20" s="80">
        <f t="shared" si="5"/>
        <v>0</v>
      </c>
      <c r="BE20" s="80">
        <f t="shared" si="6"/>
        <v>0</v>
      </c>
      <c r="BF20" s="80">
        <f t="shared" si="7"/>
        <v>0</v>
      </c>
      <c r="BG20" s="9" t="s">
        <v>97</v>
      </c>
      <c r="BH20" s="80">
        <f t="shared" si="8"/>
        <v>0</v>
      </c>
      <c r="BI20" s="9" t="s">
        <v>95</v>
      </c>
      <c r="BJ20" s="79" t="s">
        <v>108</v>
      </c>
    </row>
    <row r="21" spans="2:62" s="1" customFormat="1" ht="22.8">
      <c r="B21" s="93">
        <v>5</v>
      </c>
      <c r="C21" s="94" t="s">
        <v>94</v>
      </c>
      <c r="D21" s="95" t="s">
        <v>109</v>
      </c>
      <c r="E21" s="96" t="s">
        <v>110</v>
      </c>
      <c r="F21" s="97">
        <v>37.47</v>
      </c>
      <c r="G21" s="98"/>
      <c r="H21" s="99">
        <f t="shared" si="9"/>
        <v>0</v>
      </c>
      <c r="J21" s="75" t="s">
        <v>1</v>
      </c>
      <c r="K21" s="76" t="s">
        <v>38</v>
      </c>
      <c r="L21" s="77">
        <v>0</v>
      </c>
      <c r="M21" s="77">
        <f t="shared" si="0"/>
        <v>0</v>
      </c>
      <c r="N21" s="77">
        <v>0</v>
      </c>
      <c r="O21" s="77">
        <f t="shared" si="1"/>
        <v>0</v>
      </c>
      <c r="P21" s="77">
        <v>0</v>
      </c>
      <c r="Q21" s="78">
        <f t="shared" si="2"/>
        <v>0</v>
      </c>
      <c r="AO21" s="79" t="s">
        <v>95</v>
      </c>
      <c r="AQ21" s="79" t="s">
        <v>94</v>
      </c>
      <c r="AR21" s="79" t="s">
        <v>72</v>
      </c>
      <c r="AV21" s="9" t="s">
        <v>96</v>
      </c>
      <c r="BB21" s="80">
        <f t="shared" si="3"/>
        <v>0</v>
      </c>
      <c r="BC21" s="80">
        <f t="shared" si="4"/>
        <v>0</v>
      </c>
      <c r="BD21" s="80">
        <f t="shared" si="5"/>
        <v>0</v>
      </c>
      <c r="BE21" s="80">
        <f t="shared" si="6"/>
        <v>0</v>
      </c>
      <c r="BF21" s="80">
        <f t="shared" si="7"/>
        <v>0</v>
      </c>
      <c r="BG21" s="9" t="s">
        <v>97</v>
      </c>
      <c r="BH21" s="80">
        <f t="shared" si="8"/>
        <v>0</v>
      </c>
      <c r="BI21" s="9" t="s">
        <v>95</v>
      </c>
      <c r="BJ21" s="79" t="s">
        <v>7</v>
      </c>
    </row>
    <row r="22" spans="2:62" s="1" customFormat="1" ht="11.4">
      <c r="B22" s="93">
        <v>6</v>
      </c>
      <c r="C22" s="94" t="s">
        <v>94</v>
      </c>
      <c r="D22" s="95" t="s">
        <v>111</v>
      </c>
      <c r="E22" s="96" t="s">
        <v>110</v>
      </c>
      <c r="F22" s="97">
        <v>66.5</v>
      </c>
      <c r="G22" s="98"/>
      <c r="H22" s="99">
        <f t="shared" si="9"/>
        <v>0</v>
      </c>
      <c r="J22" s="75" t="s">
        <v>1</v>
      </c>
      <c r="K22" s="76" t="s">
        <v>38</v>
      </c>
      <c r="L22" s="77">
        <v>0</v>
      </c>
      <c r="M22" s="77">
        <f t="shared" si="0"/>
        <v>0</v>
      </c>
      <c r="N22" s="77">
        <v>0</v>
      </c>
      <c r="O22" s="77">
        <f t="shared" si="1"/>
        <v>0</v>
      </c>
      <c r="P22" s="77">
        <v>0</v>
      </c>
      <c r="Q22" s="78">
        <f t="shared" si="2"/>
        <v>0</v>
      </c>
      <c r="AO22" s="79" t="s">
        <v>95</v>
      </c>
      <c r="AQ22" s="79" t="s">
        <v>94</v>
      </c>
      <c r="AR22" s="79" t="s">
        <v>72</v>
      </c>
      <c r="AV22" s="9" t="s">
        <v>96</v>
      </c>
      <c r="BB22" s="80">
        <f t="shared" si="3"/>
        <v>0</v>
      </c>
      <c r="BC22" s="80">
        <f t="shared" si="4"/>
        <v>0</v>
      </c>
      <c r="BD22" s="80">
        <f t="shared" si="5"/>
        <v>0</v>
      </c>
      <c r="BE22" s="80">
        <f t="shared" si="6"/>
        <v>0</v>
      </c>
      <c r="BF22" s="80">
        <f t="shared" si="7"/>
        <v>0</v>
      </c>
      <c r="BG22" s="9" t="s">
        <v>97</v>
      </c>
      <c r="BH22" s="80">
        <f t="shared" si="8"/>
        <v>0</v>
      </c>
      <c r="BI22" s="9" t="s">
        <v>95</v>
      </c>
      <c r="BJ22" s="79" t="s">
        <v>112</v>
      </c>
    </row>
    <row r="23" spans="2:62" s="1" customFormat="1" ht="11.4">
      <c r="B23" s="93">
        <v>7</v>
      </c>
      <c r="C23" s="94" t="s">
        <v>94</v>
      </c>
      <c r="D23" s="95" t="s">
        <v>113</v>
      </c>
      <c r="E23" s="96" t="s">
        <v>110</v>
      </c>
      <c r="F23" s="97">
        <v>19.95</v>
      </c>
      <c r="G23" s="98"/>
      <c r="H23" s="99">
        <f t="shared" si="9"/>
        <v>0</v>
      </c>
      <c r="J23" s="75" t="s">
        <v>1</v>
      </c>
      <c r="K23" s="76" t="s">
        <v>38</v>
      </c>
      <c r="L23" s="77">
        <v>0</v>
      </c>
      <c r="M23" s="77">
        <f t="shared" si="0"/>
        <v>0</v>
      </c>
      <c r="N23" s="77">
        <v>0</v>
      </c>
      <c r="O23" s="77">
        <f t="shared" si="1"/>
        <v>0</v>
      </c>
      <c r="P23" s="77">
        <v>0</v>
      </c>
      <c r="Q23" s="78">
        <f t="shared" si="2"/>
        <v>0</v>
      </c>
      <c r="AO23" s="79" t="s">
        <v>95</v>
      </c>
      <c r="AQ23" s="79" t="s">
        <v>94</v>
      </c>
      <c r="AR23" s="79" t="s">
        <v>72</v>
      </c>
      <c r="AV23" s="9" t="s">
        <v>96</v>
      </c>
      <c r="BB23" s="80">
        <f t="shared" si="3"/>
        <v>0</v>
      </c>
      <c r="BC23" s="80">
        <f t="shared" si="4"/>
        <v>0</v>
      </c>
      <c r="BD23" s="80">
        <f t="shared" si="5"/>
        <v>0</v>
      </c>
      <c r="BE23" s="80">
        <f t="shared" si="6"/>
        <v>0</v>
      </c>
      <c r="BF23" s="80">
        <f t="shared" si="7"/>
        <v>0</v>
      </c>
      <c r="BG23" s="9" t="s">
        <v>97</v>
      </c>
      <c r="BH23" s="80">
        <f t="shared" si="8"/>
        <v>0</v>
      </c>
      <c r="BI23" s="9" t="s">
        <v>95</v>
      </c>
      <c r="BJ23" s="79" t="s">
        <v>114</v>
      </c>
    </row>
    <row r="24" spans="2:62" s="1" customFormat="1" ht="34.200000000000003">
      <c r="B24" s="93">
        <v>8</v>
      </c>
      <c r="C24" s="94" t="s">
        <v>94</v>
      </c>
      <c r="D24" s="95" t="s">
        <v>115</v>
      </c>
      <c r="E24" s="96" t="s">
        <v>110</v>
      </c>
      <c r="F24" s="97">
        <v>602.505</v>
      </c>
      <c r="G24" s="98"/>
      <c r="H24" s="99">
        <f t="shared" si="9"/>
        <v>0</v>
      </c>
      <c r="J24" s="75" t="s">
        <v>1</v>
      </c>
      <c r="K24" s="76" t="s">
        <v>38</v>
      </c>
      <c r="L24" s="77">
        <v>0</v>
      </c>
      <c r="M24" s="77">
        <f t="shared" si="0"/>
        <v>0</v>
      </c>
      <c r="N24" s="77">
        <v>0</v>
      </c>
      <c r="O24" s="77">
        <f t="shared" si="1"/>
        <v>0</v>
      </c>
      <c r="P24" s="77">
        <v>0</v>
      </c>
      <c r="Q24" s="78">
        <f t="shared" si="2"/>
        <v>0</v>
      </c>
      <c r="AO24" s="79" t="s">
        <v>95</v>
      </c>
      <c r="AQ24" s="79" t="s">
        <v>94</v>
      </c>
      <c r="AR24" s="79" t="s">
        <v>72</v>
      </c>
      <c r="AV24" s="9" t="s">
        <v>96</v>
      </c>
      <c r="BB24" s="80">
        <f t="shared" si="3"/>
        <v>0</v>
      </c>
      <c r="BC24" s="80">
        <f t="shared" si="4"/>
        <v>0</v>
      </c>
      <c r="BD24" s="80">
        <f t="shared" si="5"/>
        <v>0</v>
      </c>
      <c r="BE24" s="80">
        <f t="shared" si="6"/>
        <v>0</v>
      </c>
      <c r="BF24" s="80">
        <f t="shared" si="7"/>
        <v>0</v>
      </c>
      <c r="BG24" s="9" t="s">
        <v>97</v>
      </c>
      <c r="BH24" s="80">
        <f t="shared" si="8"/>
        <v>0</v>
      </c>
      <c r="BI24" s="9" t="s">
        <v>95</v>
      </c>
      <c r="BJ24" s="79" t="s">
        <v>116</v>
      </c>
    </row>
    <row r="25" spans="2:62" s="1" customFormat="1" ht="11.4">
      <c r="B25" s="93">
        <v>9</v>
      </c>
      <c r="C25" s="94" t="s">
        <v>94</v>
      </c>
      <c r="D25" s="95" t="s">
        <v>117</v>
      </c>
      <c r="E25" s="96" t="s">
        <v>110</v>
      </c>
      <c r="F25" s="97">
        <v>210.88</v>
      </c>
      <c r="G25" s="98"/>
      <c r="H25" s="99">
        <f t="shared" si="9"/>
        <v>0</v>
      </c>
      <c r="J25" s="75" t="s">
        <v>1</v>
      </c>
      <c r="K25" s="76" t="s">
        <v>38</v>
      </c>
      <c r="L25" s="77">
        <v>0</v>
      </c>
      <c r="M25" s="77">
        <f t="shared" si="0"/>
        <v>0</v>
      </c>
      <c r="N25" s="77">
        <v>0</v>
      </c>
      <c r="O25" s="77">
        <f t="shared" si="1"/>
        <v>0</v>
      </c>
      <c r="P25" s="77">
        <v>0</v>
      </c>
      <c r="Q25" s="78">
        <f t="shared" si="2"/>
        <v>0</v>
      </c>
      <c r="AO25" s="79" t="s">
        <v>95</v>
      </c>
      <c r="AQ25" s="79" t="s">
        <v>94</v>
      </c>
      <c r="AR25" s="79" t="s">
        <v>72</v>
      </c>
      <c r="AV25" s="9" t="s">
        <v>96</v>
      </c>
      <c r="BB25" s="80">
        <f t="shared" si="3"/>
        <v>0</v>
      </c>
      <c r="BC25" s="80">
        <f t="shared" si="4"/>
        <v>0</v>
      </c>
      <c r="BD25" s="80">
        <f t="shared" si="5"/>
        <v>0</v>
      </c>
      <c r="BE25" s="80">
        <f t="shared" si="6"/>
        <v>0</v>
      </c>
      <c r="BF25" s="80">
        <f t="shared" si="7"/>
        <v>0</v>
      </c>
      <c r="BG25" s="9" t="s">
        <v>97</v>
      </c>
      <c r="BH25" s="80">
        <f t="shared" si="8"/>
        <v>0</v>
      </c>
      <c r="BI25" s="9" t="s">
        <v>95</v>
      </c>
      <c r="BJ25" s="79" t="s">
        <v>118</v>
      </c>
    </row>
    <row r="26" spans="2:62" s="1" customFormat="1" ht="45.6">
      <c r="B26" s="93">
        <v>10</v>
      </c>
      <c r="C26" s="94" t="s">
        <v>94</v>
      </c>
      <c r="D26" s="95" t="s">
        <v>119</v>
      </c>
      <c r="E26" s="96" t="s">
        <v>120</v>
      </c>
      <c r="F26" s="97">
        <v>13.4</v>
      </c>
      <c r="G26" s="98"/>
      <c r="H26" s="99">
        <f t="shared" si="9"/>
        <v>0</v>
      </c>
      <c r="J26" s="75" t="s">
        <v>1</v>
      </c>
      <c r="K26" s="76" t="s">
        <v>38</v>
      </c>
      <c r="L26" s="77">
        <v>0</v>
      </c>
      <c r="M26" s="77">
        <f t="shared" si="0"/>
        <v>0</v>
      </c>
      <c r="N26" s="77">
        <v>0</v>
      </c>
      <c r="O26" s="77">
        <f t="shared" si="1"/>
        <v>0</v>
      </c>
      <c r="P26" s="77">
        <v>0</v>
      </c>
      <c r="Q26" s="78">
        <f t="shared" si="2"/>
        <v>0</v>
      </c>
      <c r="AO26" s="79" t="s">
        <v>95</v>
      </c>
      <c r="AQ26" s="79" t="s">
        <v>94</v>
      </c>
      <c r="AR26" s="79" t="s">
        <v>72</v>
      </c>
      <c r="AV26" s="9" t="s">
        <v>96</v>
      </c>
      <c r="BB26" s="80">
        <f t="shared" si="3"/>
        <v>0</v>
      </c>
      <c r="BC26" s="80">
        <f t="shared" si="4"/>
        <v>0</v>
      </c>
      <c r="BD26" s="80">
        <f t="shared" si="5"/>
        <v>0</v>
      </c>
      <c r="BE26" s="80">
        <f t="shared" si="6"/>
        <v>0</v>
      </c>
      <c r="BF26" s="80">
        <f t="shared" si="7"/>
        <v>0</v>
      </c>
      <c r="BG26" s="9" t="s">
        <v>97</v>
      </c>
      <c r="BH26" s="80">
        <f t="shared" si="8"/>
        <v>0</v>
      </c>
      <c r="BI26" s="9" t="s">
        <v>95</v>
      </c>
      <c r="BJ26" s="79" t="s">
        <v>121</v>
      </c>
    </row>
    <row r="27" spans="2:62" s="1" customFormat="1" ht="11.4">
      <c r="B27" s="93">
        <v>11</v>
      </c>
      <c r="C27" s="94" t="s">
        <v>94</v>
      </c>
      <c r="D27" s="95" t="s">
        <v>122</v>
      </c>
      <c r="E27" s="96" t="s">
        <v>120</v>
      </c>
      <c r="F27" s="97">
        <v>13.4</v>
      </c>
      <c r="G27" s="98"/>
      <c r="H27" s="99">
        <f t="shared" si="9"/>
        <v>0</v>
      </c>
      <c r="J27" s="75" t="s">
        <v>1</v>
      </c>
      <c r="K27" s="76" t="s">
        <v>38</v>
      </c>
      <c r="L27" s="77">
        <v>0</v>
      </c>
      <c r="M27" s="77">
        <f t="shared" si="0"/>
        <v>0</v>
      </c>
      <c r="N27" s="77">
        <v>0</v>
      </c>
      <c r="O27" s="77">
        <f t="shared" si="1"/>
        <v>0</v>
      </c>
      <c r="P27" s="77">
        <v>0</v>
      </c>
      <c r="Q27" s="78">
        <f t="shared" si="2"/>
        <v>0</v>
      </c>
      <c r="AO27" s="79" t="s">
        <v>95</v>
      </c>
      <c r="AQ27" s="79" t="s">
        <v>94</v>
      </c>
      <c r="AR27" s="79" t="s">
        <v>72</v>
      </c>
      <c r="AV27" s="9" t="s">
        <v>96</v>
      </c>
      <c r="BB27" s="80">
        <f t="shared" si="3"/>
        <v>0</v>
      </c>
      <c r="BC27" s="80">
        <f t="shared" si="4"/>
        <v>0</v>
      </c>
      <c r="BD27" s="80">
        <f t="shared" si="5"/>
        <v>0</v>
      </c>
      <c r="BE27" s="80">
        <f t="shared" si="6"/>
        <v>0</v>
      </c>
      <c r="BF27" s="80">
        <f t="shared" si="7"/>
        <v>0</v>
      </c>
      <c r="BG27" s="9" t="s">
        <v>97</v>
      </c>
      <c r="BH27" s="80">
        <f t="shared" si="8"/>
        <v>0</v>
      </c>
      <c r="BI27" s="9" t="s">
        <v>95</v>
      </c>
      <c r="BJ27" s="79" t="s">
        <v>123</v>
      </c>
    </row>
    <row r="28" spans="2:62" s="1" customFormat="1" ht="22.8">
      <c r="B28" s="93">
        <v>12</v>
      </c>
      <c r="C28" s="94" t="s">
        <v>94</v>
      </c>
      <c r="D28" s="95" t="s">
        <v>124</v>
      </c>
      <c r="E28" s="96" t="s">
        <v>101</v>
      </c>
      <c r="F28" s="97">
        <v>1338.9</v>
      </c>
      <c r="G28" s="98"/>
      <c r="H28" s="99">
        <f t="shared" si="9"/>
        <v>0</v>
      </c>
      <c r="J28" s="75" t="s">
        <v>1</v>
      </c>
      <c r="K28" s="76" t="s">
        <v>38</v>
      </c>
      <c r="L28" s="77">
        <v>0</v>
      </c>
      <c r="M28" s="77">
        <f t="shared" si="0"/>
        <v>0</v>
      </c>
      <c r="N28" s="77">
        <v>0</v>
      </c>
      <c r="O28" s="77">
        <f t="shared" si="1"/>
        <v>0</v>
      </c>
      <c r="P28" s="77">
        <v>0</v>
      </c>
      <c r="Q28" s="78">
        <f t="shared" si="2"/>
        <v>0</v>
      </c>
      <c r="AO28" s="79" t="s">
        <v>95</v>
      </c>
      <c r="AQ28" s="79" t="s">
        <v>94</v>
      </c>
      <c r="AR28" s="79" t="s">
        <v>72</v>
      </c>
      <c r="AV28" s="9" t="s">
        <v>96</v>
      </c>
      <c r="BB28" s="80">
        <f t="shared" si="3"/>
        <v>0</v>
      </c>
      <c r="BC28" s="80">
        <f t="shared" si="4"/>
        <v>0</v>
      </c>
      <c r="BD28" s="80">
        <f t="shared" si="5"/>
        <v>0</v>
      </c>
      <c r="BE28" s="80">
        <f t="shared" si="6"/>
        <v>0</v>
      </c>
      <c r="BF28" s="80">
        <f t="shared" si="7"/>
        <v>0</v>
      </c>
      <c r="BG28" s="9" t="s">
        <v>97</v>
      </c>
      <c r="BH28" s="80">
        <f t="shared" si="8"/>
        <v>0</v>
      </c>
      <c r="BI28" s="9" t="s">
        <v>95</v>
      </c>
      <c r="BJ28" s="79" t="s">
        <v>125</v>
      </c>
    </row>
    <row r="29" spans="2:62" s="1" customFormat="1" ht="22.8">
      <c r="B29" s="93">
        <v>13</v>
      </c>
      <c r="C29" s="94" t="s">
        <v>94</v>
      </c>
      <c r="D29" s="95" t="s">
        <v>126</v>
      </c>
      <c r="E29" s="96" t="s">
        <v>101</v>
      </c>
      <c r="F29" s="97">
        <v>1338.9</v>
      </c>
      <c r="G29" s="98"/>
      <c r="H29" s="99">
        <f t="shared" si="9"/>
        <v>0</v>
      </c>
      <c r="J29" s="75" t="s">
        <v>1</v>
      </c>
      <c r="K29" s="76" t="s">
        <v>38</v>
      </c>
      <c r="L29" s="77">
        <v>0</v>
      </c>
      <c r="M29" s="77">
        <f t="shared" si="0"/>
        <v>0</v>
      </c>
      <c r="N29" s="77">
        <v>0</v>
      </c>
      <c r="O29" s="77">
        <f t="shared" si="1"/>
        <v>0</v>
      </c>
      <c r="P29" s="77">
        <v>0</v>
      </c>
      <c r="Q29" s="78">
        <f t="shared" si="2"/>
        <v>0</v>
      </c>
      <c r="AO29" s="79" t="s">
        <v>95</v>
      </c>
      <c r="AQ29" s="79" t="s">
        <v>94</v>
      </c>
      <c r="AR29" s="79" t="s">
        <v>72</v>
      </c>
      <c r="AV29" s="9" t="s">
        <v>96</v>
      </c>
      <c r="BB29" s="80">
        <f t="shared" si="3"/>
        <v>0</v>
      </c>
      <c r="BC29" s="80">
        <f t="shared" si="4"/>
        <v>0</v>
      </c>
      <c r="BD29" s="80">
        <f t="shared" si="5"/>
        <v>0</v>
      </c>
      <c r="BE29" s="80">
        <f t="shared" si="6"/>
        <v>0</v>
      </c>
      <c r="BF29" s="80">
        <f t="shared" si="7"/>
        <v>0</v>
      </c>
      <c r="BG29" s="9" t="s">
        <v>97</v>
      </c>
      <c r="BH29" s="80">
        <f t="shared" si="8"/>
        <v>0</v>
      </c>
      <c r="BI29" s="9" t="s">
        <v>95</v>
      </c>
      <c r="BJ29" s="79" t="s">
        <v>127</v>
      </c>
    </row>
    <row r="30" spans="2:62" s="1" customFormat="1" ht="11.4">
      <c r="B30" s="93">
        <v>14</v>
      </c>
      <c r="C30" s="94" t="s">
        <v>94</v>
      </c>
      <c r="D30" s="95" t="s">
        <v>128</v>
      </c>
      <c r="E30" s="96" t="s">
        <v>101</v>
      </c>
      <c r="F30" s="97">
        <v>119</v>
      </c>
      <c r="G30" s="98"/>
      <c r="H30" s="99">
        <f t="shared" si="9"/>
        <v>0</v>
      </c>
      <c r="J30" s="75" t="s">
        <v>1</v>
      </c>
      <c r="K30" s="76" t="s">
        <v>38</v>
      </c>
      <c r="L30" s="77">
        <v>0</v>
      </c>
      <c r="M30" s="77">
        <f t="shared" si="0"/>
        <v>0</v>
      </c>
      <c r="N30" s="77">
        <v>0</v>
      </c>
      <c r="O30" s="77">
        <f t="shared" si="1"/>
        <v>0</v>
      </c>
      <c r="P30" s="77">
        <v>0</v>
      </c>
      <c r="Q30" s="78">
        <f t="shared" si="2"/>
        <v>0</v>
      </c>
      <c r="AO30" s="79" t="s">
        <v>95</v>
      </c>
      <c r="AQ30" s="79" t="s">
        <v>94</v>
      </c>
      <c r="AR30" s="79" t="s">
        <v>72</v>
      </c>
      <c r="AV30" s="9" t="s">
        <v>96</v>
      </c>
      <c r="BB30" s="80">
        <f t="shared" si="3"/>
        <v>0</v>
      </c>
      <c r="BC30" s="80">
        <f t="shared" si="4"/>
        <v>0</v>
      </c>
      <c r="BD30" s="80">
        <f t="shared" si="5"/>
        <v>0</v>
      </c>
      <c r="BE30" s="80">
        <f t="shared" si="6"/>
        <v>0</v>
      </c>
      <c r="BF30" s="80">
        <f t="shared" si="7"/>
        <v>0</v>
      </c>
      <c r="BG30" s="9" t="s">
        <v>97</v>
      </c>
      <c r="BH30" s="80">
        <f t="shared" si="8"/>
        <v>0</v>
      </c>
      <c r="BI30" s="9" t="s">
        <v>95</v>
      </c>
      <c r="BJ30" s="79" t="s">
        <v>129</v>
      </c>
    </row>
    <row r="31" spans="2:62" s="1" customFormat="1" ht="11.4">
      <c r="B31" s="93">
        <v>15</v>
      </c>
      <c r="C31" s="94" t="s">
        <v>94</v>
      </c>
      <c r="D31" s="95" t="s">
        <v>130</v>
      </c>
      <c r="E31" s="96" t="s">
        <v>101</v>
      </c>
      <c r="F31" s="97">
        <v>119</v>
      </c>
      <c r="G31" s="98"/>
      <c r="H31" s="99">
        <f t="shared" si="9"/>
        <v>0</v>
      </c>
      <c r="J31" s="75" t="s">
        <v>1</v>
      </c>
      <c r="K31" s="76" t="s">
        <v>38</v>
      </c>
      <c r="L31" s="77">
        <v>0</v>
      </c>
      <c r="M31" s="77">
        <f t="shared" si="0"/>
        <v>0</v>
      </c>
      <c r="N31" s="77">
        <v>0</v>
      </c>
      <c r="O31" s="77">
        <f t="shared" si="1"/>
        <v>0</v>
      </c>
      <c r="P31" s="77">
        <v>0</v>
      </c>
      <c r="Q31" s="78">
        <f t="shared" si="2"/>
        <v>0</v>
      </c>
      <c r="AO31" s="79" t="s">
        <v>95</v>
      </c>
      <c r="AQ31" s="79" t="s">
        <v>94</v>
      </c>
      <c r="AR31" s="79" t="s">
        <v>72</v>
      </c>
      <c r="AV31" s="9" t="s">
        <v>96</v>
      </c>
      <c r="BB31" s="80">
        <f t="shared" si="3"/>
        <v>0</v>
      </c>
      <c r="BC31" s="80">
        <f t="shared" si="4"/>
        <v>0</v>
      </c>
      <c r="BD31" s="80">
        <f t="shared" si="5"/>
        <v>0</v>
      </c>
      <c r="BE31" s="80">
        <f t="shared" si="6"/>
        <v>0</v>
      </c>
      <c r="BF31" s="80">
        <f t="shared" si="7"/>
        <v>0</v>
      </c>
      <c r="BG31" s="9" t="s">
        <v>97</v>
      </c>
      <c r="BH31" s="80">
        <f t="shared" si="8"/>
        <v>0</v>
      </c>
      <c r="BI31" s="9" t="s">
        <v>95</v>
      </c>
      <c r="BJ31" s="79" t="s">
        <v>131</v>
      </c>
    </row>
    <row r="32" spans="2:62" s="1" customFormat="1" ht="22.8">
      <c r="B32" s="93">
        <v>16</v>
      </c>
      <c r="C32" s="94" t="s">
        <v>94</v>
      </c>
      <c r="D32" s="95" t="s">
        <v>132</v>
      </c>
      <c r="E32" s="96" t="s">
        <v>110</v>
      </c>
      <c r="F32" s="97">
        <v>66.5</v>
      </c>
      <c r="G32" s="98"/>
      <c r="H32" s="99">
        <f t="shared" si="9"/>
        <v>0</v>
      </c>
      <c r="J32" s="75" t="s">
        <v>1</v>
      </c>
      <c r="K32" s="76" t="s">
        <v>38</v>
      </c>
      <c r="L32" s="77">
        <v>0</v>
      </c>
      <c r="M32" s="77">
        <f t="shared" si="0"/>
        <v>0</v>
      </c>
      <c r="N32" s="77">
        <v>0</v>
      </c>
      <c r="O32" s="77">
        <f t="shared" si="1"/>
        <v>0</v>
      </c>
      <c r="P32" s="77">
        <v>0</v>
      </c>
      <c r="Q32" s="78">
        <f t="shared" si="2"/>
        <v>0</v>
      </c>
      <c r="AO32" s="79" t="s">
        <v>95</v>
      </c>
      <c r="AQ32" s="79" t="s">
        <v>94</v>
      </c>
      <c r="AR32" s="79" t="s">
        <v>72</v>
      </c>
      <c r="AV32" s="9" t="s">
        <v>96</v>
      </c>
      <c r="BB32" s="80">
        <f t="shared" si="3"/>
        <v>0</v>
      </c>
      <c r="BC32" s="80">
        <f t="shared" si="4"/>
        <v>0</v>
      </c>
      <c r="BD32" s="80">
        <f t="shared" si="5"/>
        <v>0</v>
      </c>
      <c r="BE32" s="80">
        <f t="shared" si="6"/>
        <v>0</v>
      </c>
      <c r="BF32" s="80">
        <f t="shared" si="7"/>
        <v>0</v>
      </c>
      <c r="BG32" s="9" t="s">
        <v>97</v>
      </c>
      <c r="BH32" s="80">
        <f t="shared" si="8"/>
        <v>0</v>
      </c>
      <c r="BI32" s="9" t="s">
        <v>95</v>
      </c>
      <c r="BJ32" s="79" t="s">
        <v>133</v>
      </c>
    </row>
    <row r="33" spans="2:62" s="1" customFormat="1" ht="22.8">
      <c r="B33" s="93">
        <v>17</v>
      </c>
      <c r="C33" s="94" t="s">
        <v>94</v>
      </c>
      <c r="D33" s="95" t="s">
        <v>134</v>
      </c>
      <c r="E33" s="96" t="s">
        <v>110</v>
      </c>
      <c r="F33" s="97">
        <v>449.72800000000001</v>
      </c>
      <c r="G33" s="98"/>
      <c r="H33" s="99">
        <f t="shared" si="9"/>
        <v>0</v>
      </c>
      <c r="J33" s="75" t="s">
        <v>1</v>
      </c>
      <c r="K33" s="76" t="s">
        <v>38</v>
      </c>
      <c r="L33" s="77">
        <v>0</v>
      </c>
      <c r="M33" s="77">
        <f t="shared" si="0"/>
        <v>0</v>
      </c>
      <c r="N33" s="77">
        <v>0</v>
      </c>
      <c r="O33" s="77">
        <f t="shared" si="1"/>
        <v>0</v>
      </c>
      <c r="P33" s="77">
        <v>0</v>
      </c>
      <c r="Q33" s="78">
        <f t="shared" si="2"/>
        <v>0</v>
      </c>
      <c r="AO33" s="79" t="s">
        <v>95</v>
      </c>
      <c r="AQ33" s="79" t="s">
        <v>94</v>
      </c>
      <c r="AR33" s="79" t="s">
        <v>72</v>
      </c>
      <c r="AV33" s="9" t="s">
        <v>96</v>
      </c>
      <c r="BB33" s="80">
        <f t="shared" si="3"/>
        <v>0</v>
      </c>
      <c r="BC33" s="80">
        <f t="shared" si="4"/>
        <v>0</v>
      </c>
      <c r="BD33" s="80">
        <f t="shared" si="5"/>
        <v>0</v>
      </c>
      <c r="BE33" s="80">
        <f t="shared" si="6"/>
        <v>0</v>
      </c>
      <c r="BF33" s="80">
        <f t="shared" si="7"/>
        <v>0</v>
      </c>
      <c r="BG33" s="9" t="s">
        <v>97</v>
      </c>
      <c r="BH33" s="80">
        <f t="shared" si="8"/>
        <v>0</v>
      </c>
      <c r="BI33" s="9" t="s">
        <v>95</v>
      </c>
      <c r="BJ33" s="79" t="s">
        <v>135</v>
      </c>
    </row>
    <row r="34" spans="2:62" s="1" customFormat="1" ht="11.4">
      <c r="B34" s="93">
        <v>18</v>
      </c>
      <c r="C34" s="94" t="s">
        <v>94</v>
      </c>
      <c r="D34" s="95" t="s">
        <v>136</v>
      </c>
      <c r="E34" s="96" t="s">
        <v>110</v>
      </c>
      <c r="F34" s="97">
        <v>449.72800000000001</v>
      </c>
      <c r="G34" s="98"/>
      <c r="H34" s="99">
        <f t="shared" si="9"/>
        <v>0</v>
      </c>
      <c r="J34" s="75" t="s">
        <v>1</v>
      </c>
      <c r="K34" s="76" t="s">
        <v>38</v>
      </c>
      <c r="L34" s="77">
        <v>0</v>
      </c>
      <c r="M34" s="77">
        <f t="shared" si="0"/>
        <v>0</v>
      </c>
      <c r="N34" s="77">
        <v>0</v>
      </c>
      <c r="O34" s="77">
        <f t="shared" si="1"/>
        <v>0</v>
      </c>
      <c r="P34" s="77">
        <v>0</v>
      </c>
      <c r="Q34" s="78">
        <f t="shared" si="2"/>
        <v>0</v>
      </c>
      <c r="AO34" s="79" t="s">
        <v>95</v>
      </c>
      <c r="AQ34" s="79" t="s">
        <v>94</v>
      </c>
      <c r="AR34" s="79" t="s">
        <v>72</v>
      </c>
      <c r="AV34" s="9" t="s">
        <v>96</v>
      </c>
      <c r="BB34" s="80">
        <f t="shared" si="3"/>
        <v>0</v>
      </c>
      <c r="BC34" s="80">
        <f t="shared" si="4"/>
        <v>0</v>
      </c>
      <c r="BD34" s="80">
        <f t="shared" si="5"/>
        <v>0</v>
      </c>
      <c r="BE34" s="80">
        <f t="shared" si="6"/>
        <v>0</v>
      </c>
      <c r="BF34" s="80">
        <f t="shared" si="7"/>
        <v>0</v>
      </c>
      <c r="BG34" s="9" t="s">
        <v>97</v>
      </c>
      <c r="BH34" s="80">
        <f t="shared" si="8"/>
        <v>0</v>
      </c>
      <c r="BI34" s="9" t="s">
        <v>95</v>
      </c>
      <c r="BJ34" s="79" t="s">
        <v>137</v>
      </c>
    </row>
    <row r="35" spans="2:62" s="1" customFormat="1" ht="11.4">
      <c r="B35" s="93">
        <v>19</v>
      </c>
      <c r="C35" s="94" t="s">
        <v>94</v>
      </c>
      <c r="D35" s="95" t="s">
        <v>138</v>
      </c>
      <c r="E35" s="96" t="s">
        <v>139</v>
      </c>
      <c r="F35" s="97">
        <v>899.45</v>
      </c>
      <c r="G35" s="98"/>
      <c r="H35" s="99">
        <f t="shared" si="9"/>
        <v>0</v>
      </c>
      <c r="J35" s="75" t="s">
        <v>1</v>
      </c>
      <c r="K35" s="76" t="s">
        <v>38</v>
      </c>
      <c r="L35" s="77">
        <v>0</v>
      </c>
      <c r="M35" s="77">
        <f t="shared" si="0"/>
        <v>0</v>
      </c>
      <c r="N35" s="77">
        <v>0</v>
      </c>
      <c r="O35" s="77">
        <f t="shared" si="1"/>
        <v>0</v>
      </c>
      <c r="P35" s="77">
        <v>0</v>
      </c>
      <c r="Q35" s="78">
        <f t="shared" si="2"/>
        <v>0</v>
      </c>
      <c r="AO35" s="79" t="s">
        <v>95</v>
      </c>
      <c r="AQ35" s="79" t="s">
        <v>94</v>
      </c>
      <c r="AR35" s="79" t="s">
        <v>72</v>
      </c>
      <c r="AV35" s="9" t="s">
        <v>96</v>
      </c>
      <c r="BB35" s="80">
        <f t="shared" si="3"/>
        <v>0</v>
      </c>
      <c r="BC35" s="80">
        <f t="shared" si="4"/>
        <v>0</v>
      </c>
      <c r="BD35" s="80">
        <f t="shared" si="5"/>
        <v>0</v>
      </c>
      <c r="BE35" s="80">
        <f t="shared" si="6"/>
        <v>0</v>
      </c>
      <c r="BF35" s="80">
        <f t="shared" si="7"/>
        <v>0</v>
      </c>
      <c r="BG35" s="9" t="s">
        <v>97</v>
      </c>
      <c r="BH35" s="80">
        <f t="shared" si="8"/>
        <v>0</v>
      </c>
      <c r="BI35" s="9" t="s">
        <v>95</v>
      </c>
      <c r="BJ35" s="79" t="s">
        <v>140</v>
      </c>
    </row>
    <row r="36" spans="2:62" s="1" customFormat="1" ht="34.200000000000003">
      <c r="B36" s="93">
        <v>20</v>
      </c>
      <c r="C36" s="94" t="s">
        <v>94</v>
      </c>
      <c r="D36" s="95" t="s">
        <v>141</v>
      </c>
      <c r="E36" s="96" t="s">
        <v>110</v>
      </c>
      <c r="F36" s="97">
        <v>424.52</v>
      </c>
      <c r="G36" s="98"/>
      <c r="H36" s="99">
        <f t="shared" si="9"/>
        <v>0</v>
      </c>
      <c r="J36" s="75" t="s">
        <v>1</v>
      </c>
      <c r="K36" s="76" t="s">
        <v>38</v>
      </c>
      <c r="L36" s="77">
        <v>0</v>
      </c>
      <c r="M36" s="77">
        <f t="shared" si="0"/>
        <v>0</v>
      </c>
      <c r="N36" s="77">
        <v>0</v>
      </c>
      <c r="O36" s="77">
        <f t="shared" si="1"/>
        <v>0</v>
      </c>
      <c r="P36" s="77">
        <v>0</v>
      </c>
      <c r="Q36" s="78">
        <f t="shared" si="2"/>
        <v>0</v>
      </c>
      <c r="AO36" s="79" t="s">
        <v>95</v>
      </c>
      <c r="AQ36" s="79" t="s">
        <v>94</v>
      </c>
      <c r="AR36" s="79" t="s">
        <v>72</v>
      </c>
      <c r="AV36" s="9" t="s">
        <v>96</v>
      </c>
      <c r="BB36" s="80">
        <f t="shared" si="3"/>
        <v>0</v>
      </c>
      <c r="BC36" s="80">
        <f t="shared" si="4"/>
        <v>0</v>
      </c>
      <c r="BD36" s="80">
        <f t="shared" si="5"/>
        <v>0</v>
      </c>
      <c r="BE36" s="80">
        <f t="shared" si="6"/>
        <v>0</v>
      </c>
      <c r="BF36" s="80">
        <f t="shared" si="7"/>
        <v>0</v>
      </c>
      <c r="BG36" s="9" t="s">
        <v>97</v>
      </c>
      <c r="BH36" s="80">
        <f t="shared" si="8"/>
        <v>0</v>
      </c>
      <c r="BI36" s="9" t="s">
        <v>95</v>
      </c>
      <c r="BJ36" s="79" t="s">
        <v>142</v>
      </c>
    </row>
    <row r="37" spans="2:62" s="1" customFormat="1" ht="22.8">
      <c r="B37" s="93">
        <v>21</v>
      </c>
      <c r="C37" s="94" t="s">
        <v>94</v>
      </c>
      <c r="D37" s="95" t="s">
        <v>143</v>
      </c>
      <c r="E37" s="96" t="s">
        <v>110</v>
      </c>
      <c r="F37" s="97">
        <v>144.88</v>
      </c>
      <c r="G37" s="98"/>
      <c r="H37" s="99">
        <f t="shared" si="9"/>
        <v>0</v>
      </c>
      <c r="J37" s="75" t="s">
        <v>1</v>
      </c>
      <c r="K37" s="76" t="s">
        <v>38</v>
      </c>
      <c r="L37" s="77">
        <v>0</v>
      </c>
      <c r="M37" s="77">
        <f t="shared" si="0"/>
        <v>0</v>
      </c>
      <c r="N37" s="77">
        <v>0</v>
      </c>
      <c r="O37" s="77">
        <f t="shared" si="1"/>
        <v>0</v>
      </c>
      <c r="P37" s="77">
        <v>0</v>
      </c>
      <c r="Q37" s="78">
        <f t="shared" si="2"/>
        <v>0</v>
      </c>
      <c r="AO37" s="79" t="s">
        <v>95</v>
      </c>
      <c r="AQ37" s="79" t="s">
        <v>94</v>
      </c>
      <c r="AR37" s="79" t="s">
        <v>72</v>
      </c>
      <c r="AV37" s="9" t="s">
        <v>96</v>
      </c>
      <c r="BB37" s="80">
        <f t="shared" si="3"/>
        <v>0</v>
      </c>
      <c r="BC37" s="80">
        <f t="shared" si="4"/>
        <v>0</v>
      </c>
      <c r="BD37" s="80">
        <f t="shared" si="5"/>
        <v>0</v>
      </c>
      <c r="BE37" s="80">
        <f t="shared" si="6"/>
        <v>0</v>
      </c>
      <c r="BF37" s="80">
        <f t="shared" si="7"/>
        <v>0</v>
      </c>
      <c r="BG37" s="9" t="s">
        <v>97</v>
      </c>
      <c r="BH37" s="80">
        <f t="shared" si="8"/>
        <v>0</v>
      </c>
      <c r="BI37" s="9" t="s">
        <v>95</v>
      </c>
      <c r="BJ37" s="79" t="s">
        <v>144</v>
      </c>
    </row>
    <row r="38" spans="2:62" s="1" customFormat="1" ht="11.4">
      <c r="B38" s="93">
        <v>22</v>
      </c>
      <c r="C38" s="100" t="s">
        <v>145</v>
      </c>
      <c r="D38" s="101" t="s">
        <v>146</v>
      </c>
      <c r="E38" s="102" t="s">
        <v>139</v>
      </c>
      <c r="F38" s="103">
        <v>899.45</v>
      </c>
      <c r="G38" s="104"/>
      <c r="H38" s="105">
        <f t="shared" si="9"/>
        <v>0</v>
      </c>
      <c r="I38" s="85"/>
      <c r="J38" s="81" t="s">
        <v>1</v>
      </c>
      <c r="K38" s="82" t="s">
        <v>38</v>
      </c>
      <c r="L38" s="77">
        <v>0</v>
      </c>
      <c r="M38" s="77">
        <f t="shared" si="0"/>
        <v>0</v>
      </c>
      <c r="N38" s="77">
        <v>0</v>
      </c>
      <c r="O38" s="77">
        <f t="shared" si="1"/>
        <v>0</v>
      </c>
      <c r="P38" s="77">
        <v>0</v>
      </c>
      <c r="Q38" s="78">
        <f t="shared" si="2"/>
        <v>0</v>
      </c>
      <c r="AO38" s="79" t="s">
        <v>99</v>
      </c>
      <c r="AQ38" s="79" t="s">
        <v>145</v>
      </c>
      <c r="AR38" s="79" t="s">
        <v>72</v>
      </c>
      <c r="AV38" s="9" t="s">
        <v>96</v>
      </c>
      <c r="BB38" s="80">
        <f t="shared" si="3"/>
        <v>0</v>
      </c>
      <c r="BC38" s="80">
        <f t="shared" si="4"/>
        <v>0</v>
      </c>
      <c r="BD38" s="80">
        <f t="shared" si="5"/>
        <v>0</v>
      </c>
      <c r="BE38" s="80">
        <f t="shared" si="6"/>
        <v>0</v>
      </c>
      <c r="BF38" s="80">
        <f t="shared" si="7"/>
        <v>0</v>
      </c>
      <c r="BG38" s="9" t="s">
        <v>97</v>
      </c>
      <c r="BH38" s="80">
        <f t="shared" si="8"/>
        <v>0</v>
      </c>
      <c r="BI38" s="9" t="s">
        <v>95</v>
      </c>
      <c r="BJ38" s="79" t="s">
        <v>147</v>
      </c>
    </row>
    <row r="39" spans="2:62" s="1" customFormat="1" ht="22.8">
      <c r="B39" s="93">
        <v>23</v>
      </c>
      <c r="C39" s="94" t="s">
        <v>94</v>
      </c>
      <c r="D39" s="95" t="s">
        <v>148</v>
      </c>
      <c r="E39" s="96" t="s">
        <v>149</v>
      </c>
      <c r="F39" s="97">
        <v>3</v>
      </c>
      <c r="G39" s="98"/>
      <c r="H39" s="99">
        <f t="shared" si="9"/>
        <v>0</v>
      </c>
      <c r="J39" s="75" t="s">
        <v>1</v>
      </c>
      <c r="K39" s="76" t="s">
        <v>38</v>
      </c>
      <c r="L39" s="77">
        <v>0</v>
      </c>
      <c r="M39" s="77">
        <f t="shared" si="0"/>
        <v>0</v>
      </c>
      <c r="N39" s="77">
        <v>0</v>
      </c>
      <c r="O39" s="77">
        <f t="shared" si="1"/>
        <v>0</v>
      </c>
      <c r="P39" s="77">
        <v>0</v>
      </c>
      <c r="Q39" s="78">
        <f t="shared" si="2"/>
        <v>0</v>
      </c>
      <c r="AO39" s="79" t="s">
        <v>95</v>
      </c>
      <c r="AQ39" s="79" t="s">
        <v>94</v>
      </c>
      <c r="AR39" s="79" t="s">
        <v>72</v>
      </c>
      <c r="AV39" s="9" t="s">
        <v>96</v>
      </c>
      <c r="BB39" s="80">
        <f t="shared" si="3"/>
        <v>0</v>
      </c>
      <c r="BC39" s="80">
        <f t="shared" si="4"/>
        <v>0</v>
      </c>
      <c r="BD39" s="80">
        <f t="shared" si="5"/>
        <v>0</v>
      </c>
      <c r="BE39" s="80">
        <f t="shared" si="6"/>
        <v>0</v>
      </c>
      <c r="BF39" s="80">
        <f t="shared" si="7"/>
        <v>0</v>
      </c>
      <c r="BG39" s="9" t="s">
        <v>97</v>
      </c>
      <c r="BH39" s="80">
        <f t="shared" si="8"/>
        <v>0</v>
      </c>
      <c r="BI39" s="9" t="s">
        <v>95</v>
      </c>
      <c r="BJ39" s="79" t="s">
        <v>150</v>
      </c>
    </row>
    <row r="40" spans="2:62" s="1" customFormat="1" ht="22.8">
      <c r="B40" s="93">
        <v>24</v>
      </c>
      <c r="C40" s="94" t="s">
        <v>94</v>
      </c>
      <c r="D40" s="95" t="s">
        <v>151</v>
      </c>
      <c r="E40" s="96" t="s">
        <v>110</v>
      </c>
      <c r="F40" s="97">
        <v>33.104999999999997</v>
      </c>
      <c r="G40" s="98"/>
      <c r="H40" s="99">
        <f t="shared" si="9"/>
        <v>0</v>
      </c>
      <c r="J40" s="75" t="s">
        <v>1</v>
      </c>
      <c r="K40" s="76" t="s">
        <v>38</v>
      </c>
      <c r="L40" s="77">
        <v>0</v>
      </c>
      <c r="M40" s="77">
        <f t="shared" si="0"/>
        <v>0</v>
      </c>
      <c r="N40" s="77">
        <v>0</v>
      </c>
      <c r="O40" s="77">
        <f t="shared" si="1"/>
        <v>0</v>
      </c>
      <c r="P40" s="77">
        <v>0</v>
      </c>
      <c r="Q40" s="78">
        <f t="shared" si="2"/>
        <v>0</v>
      </c>
      <c r="AO40" s="79" t="s">
        <v>95</v>
      </c>
      <c r="AQ40" s="79" t="s">
        <v>94</v>
      </c>
      <c r="AR40" s="79" t="s">
        <v>72</v>
      </c>
      <c r="AV40" s="9" t="s">
        <v>96</v>
      </c>
      <c r="BB40" s="80">
        <f t="shared" si="3"/>
        <v>0</v>
      </c>
      <c r="BC40" s="80">
        <f t="shared" si="4"/>
        <v>0</v>
      </c>
      <c r="BD40" s="80">
        <f t="shared" si="5"/>
        <v>0</v>
      </c>
      <c r="BE40" s="80">
        <f t="shared" si="6"/>
        <v>0</v>
      </c>
      <c r="BF40" s="80">
        <f t="shared" si="7"/>
        <v>0</v>
      </c>
      <c r="BG40" s="9" t="s">
        <v>97</v>
      </c>
      <c r="BH40" s="80">
        <f t="shared" si="8"/>
        <v>0</v>
      </c>
      <c r="BI40" s="9" t="s">
        <v>95</v>
      </c>
      <c r="BJ40" s="79" t="s">
        <v>152</v>
      </c>
    </row>
    <row r="41" spans="2:62" s="1" customFormat="1" ht="11.4">
      <c r="B41" s="93">
        <v>25</v>
      </c>
      <c r="C41" s="94" t="s">
        <v>94</v>
      </c>
      <c r="D41" s="95" t="s">
        <v>153</v>
      </c>
      <c r="E41" s="96" t="s">
        <v>149</v>
      </c>
      <c r="F41" s="97">
        <v>3</v>
      </c>
      <c r="G41" s="98"/>
      <c r="H41" s="99">
        <f t="shared" si="9"/>
        <v>0</v>
      </c>
      <c r="J41" s="75" t="s">
        <v>1</v>
      </c>
      <c r="K41" s="76" t="s">
        <v>38</v>
      </c>
      <c r="L41" s="77">
        <v>0</v>
      </c>
      <c r="M41" s="77">
        <f t="shared" si="0"/>
        <v>0</v>
      </c>
      <c r="N41" s="77">
        <v>0</v>
      </c>
      <c r="O41" s="77">
        <f t="shared" si="1"/>
        <v>0</v>
      </c>
      <c r="P41" s="77">
        <v>0</v>
      </c>
      <c r="Q41" s="78">
        <f t="shared" si="2"/>
        <v>0</v>
      </c>
      <c r="AO41" s="79" t="s">
        <v>95</v>
      </c>
      <c r="AQ41" s="79" t="s">
        <v>94</v>
      </c>
      <c r="AR41" s="79" t="s">
        <v>72</v>
      </c>
      <c r="AV41" s="9" t="s">
        <v>96</v>
      </c>
      <c r="BB41" s="80">
        <f t="shared" si="3"/>
        <v>0</v>
      </c>
      <c r="BC41" s="80">
        <f t="shared" si="4"/>
        <v>0</v>
      </c>
      <c r="BD41" s="80">
        <f t="shared" si="5"/>
        <v>0</v>
      </c>
      <c r="BE41" s="80">
        <f t="shared" si="6"/>
        <v>0</v>
      </c>
      <c r="BF41" s="80">
        <f t="shared" si="7"/>
        <v>0</v>
      </c>
      <c r="BG41" s="9" t="s">
        <v>97</v>
      </c>
      <c r="BH41" s="80">
        <f t="shared" si="8"/>
        <v>0</v>
      </c>
      <c r="BI41" s="9" t="s">
        <v>95</v>
      </c>
      <c r="BJ41" s="79" t="s">
        <v>154</v>
      </c>
    </row>
    <row r="42" spans="2:62" s="1" customFormat="1" ht="22.8">
      <c r="B42" s="93">
        <v>26</v>
      </c>
      <c r="C42" s="100" t="s">
        <v>145</v>
      </c>
      <c r="D42" s="101" t="s">
        <v>155</v>
      </c>
      <c r="E42" s="102" t="s">
        <v>149</v>
      </c>
      <c r="F42" s="103">
        <v>3</v>
      </c>
      <c r="G42" s="104"/>
      <c r="H42" s="105">
        <f t="shared" si="9"/>
        <v>0</v>
      </c>
      <c r="I42" s="85"/>
      <c r="J42" s="81" t="s">
        <v>1</v>
      </c>
      <c r="K42" s="82" t="s">
        <v>38</v>
      </c>
      <c r="L42" s="77">
        <v>0</v>
      </c>
      <c r="M42" s="77">
        <f t="shared" si="0"/>
        <v>0</v>
      </c>
      <c r="N42" s="77">
        <v>0</v>
      </c>
      <c r="O42" s="77">
        <f t="shared" si="1"/>
        <v>0</v>
      </c>
      <c r="P42" s="77">
        <v>0</v>
      </c>
      <c r="Q42" s="78">
        <f t="shared" si="2"/>
        <v>0</v>
      </c>
      <c r="AO42" s="79" t="s">
        <v>99</v>
      </c>
      <c r="AQ42" s="79" t="s">
        <v>145</v>
      </c>
      <c r="AR42" s="79" t="s">
        <v>72</v>
      </c>
      <c r="AV42" s="9" t="s">
        <v>96</v>
      </c>
      <c r="BB42" s="80">
        <f t="shared" si="3"/>
        <v>0</v>
      </c>
      <c r="BC42" s="80">
        <f t="shared" si="4"/>
        <v>0</v>
      </c>
      <c r="BD42" s="80">
        <f t="shared" si="5"/>
        <v>0</v>
      </c>
      <c r="BE42" s="80">
        <f t="shared" si="6"/>
        <v>0</v>
      </c>
      <c r="BF42" s="80">
        <f t="shared" si="7"/>
        <v>0</v>
      </c>
      <c r="BG42" s="9" t="s">
        <v>97</v>
      </c>
      <c r="BH42" s="80">
        <f t="shared" si="8"/>
        <v>0</v>
      </c>
      <c r="BI42" s="9" t="s">
        <v>95</v>
      </c>
      <c r="BJ42" s="79" t="s">
        <v>156</v>
      </c>
    </row>
    <row r="43" spans="2:62" s="1" customFormat="1" ht="22.8">
      <c r="B43" s="93">
        <v>27</v>
      </c>
      <c r="C43" s="94" t="s">
        <v>94</v>
      </c>
      <c r="D43" s="95" t="s">
        <v>157</v>
      </c>
      <c r="E43" s="96" t="s">
        <v>101</v>
      </c>
      <c r="F43" s="97">
        <v>56.16</v>
      </c>
      <c r="G43" s="98"/>
      <c r="H43" s="99">
        <f t="shared" si="9"/>
        <v>0</v>
      </c>
      <c r="J43" s="75" t="s">
        <v>1</v>
      </c>
      <c r="K43" s="76" t="s">
        <v>38</v>
      </c>
      <c r="L43" s="77">
        <v>0</v>
      </c>
      <c r="M43" s="77">
        <f t="shared" si="0"/>
        <v>0</v>
      </c>
      <c r="N43" s="77">
        <v>0</v>
      </c>
      <c r="O43" s="77">
        <f t="shared" si="1"/>
        <v>0</v>
      </c>
      <c r="P43" s="77">
        <v>0</v>
      </c>
      <c r="Q43" s="78">
        <f t="shared" si="2"/>
        <v>0</v>
      </c>
      <c r="AO43" s="79" t="s">
        <v>95</v>
      </c>
      <c r="AQ43" s="79" t="s">
        <v>94</v>
      </c>
      <c r="AR43" s="79" t="s">
        <v>72</v>
      </c>
      <c r="AV43" s="9" t="s">
        <v>96</v>
      </c>
      <c r="BB43" s="80">
        <f t="shared" si="3"/>
        <v>0</v>
      </c>
      <c r="BC43" s="80">
        <f t="shared" si="4"/>
        <v>0</v>
      </c>
      <c r="BD43" s="80">
        <f t="shared" si="5"/>
        <v>0</v>
      </c>
      <c r="BE43" s="80">
        <f t="shared" si="6"/>
        <v>0</v>
      </c>
      <c r="BF43" s="80">
        <f t="shared" si="7"/>
        <v>0</v>
      </c>
      <c r="BG43" s="9" t="s">
        <v>97</v>
      </c>
      <c r="BH43" s="80">
        <f t="shared" si="8"/>
        <v>0</v>
      </c>
      <c r="BI43" s="9" t="s">
        <v>95</v>
      </c>
      <c r="BJ43" s="79" t="s">
        <v>158</v>
      </c>
    </row>
    <row r="44" spans="2:62" s="1" customFormat="1" ht="22.8">
      <c r="B44" s="93">
        <v>28</v>
      </c>
      <c r="C44" s="94" t="s">
        <v>94</v>
      </c>
      <c r="D44" s="95" t="s">
        <v>159</v>
      </c>
      <c r="E44" s="96" t="s">
        <v>101</v>
      </c>
      <c r="F44" s="97">
        <v>205.47</v>
      </c>
      <c r="G44" s="98"/>
      <c r="H44" s="99">
        <f t="shared" si="9"/>
        <v>0</v>
      </c>
      <c r="J44" s="75" t="s">
        <v>1</v>
      </c>
      <c r="K44" s="76" t="s">
        <v>38</v>
      </c>
      <c r="L44" s="77">
        <v>0</v>
      </c>
      <c r="M44" s="77">
        <f t="shared" si="0"/>
        <v>0</v>
      </c>
      <c r="N44" s="77">
        <v>0</v>
      </c>
      <c r="O44" s="77">
        <f t="shared" si="1"/>
        <v>0</v>
      </c>
      <c r="P44" s="77">
        <v>0</v>
      </c>
      <c r="Q44" s="78">
        <f t="shared" si="2"/>
        <v>0</v>
      </c>
      <c r="AO44" s="79" t="s">
        <v>95</v>
      </c>
      <c r="AQ44" s="79" t="s">
        <v>94</v>
      </c>
      <c r="AR44" s="79" t="s">
        <v>72</v>
      </c>
      <c r="AV44" s="9" t="s">
        <v>96</v>
      </c>
      <c r="BB44" s="80">
        <f t="shared" si="3"/>
        <v>0</v>
      </c>
      <c r="BC44" s="80">
        <f t="shared" si="4"/>
        <v>0</v>
      </c>
      <c r="BD44" s="80">
        <f t="shared" si="5"/>
        <v>0</v>
      </c>
      <c r="BE44" s="80">
        <f t="shared" si="6"/>
        <v>0</v>
      </c>
      <c r="BF44" s="80">
        <f t="shared" si="7"/>
        <v>0</v>
      </c>
      <c r="BG44" s="9" t="s">
        <v>97</v>
      </c>
      <c r="BH44" s="80">
        <f t="shared" si="8"/>
        <v>0</v>
      </c>
      <c r="BI44" s="9" t="s">
        <v>95</v>
      </c>
      <c r="BJ44" s="79" t="s">
        <v>160</v>
      </c>
    </row>
    <row r="45" spans="2:62" s="1" customFormat="1" ht="11.4">
      <c r="B45" s="93">
        <v>29</v>
      </c>
      <c r="C45" s="94" t="s">
        <v>94</v>
      </c>
      <c r="D45" s="95" t="s">
        <v>161</v>
      </c>
      <c r="E45" s="96" t="s">
        <v>101</v>
      </c>
      <c r="F45" s="97">
        <v>199.08</v>
      </c>
      <c r="G45" s="98"/>
      <c r="H45" s="99">
        <f t="shared" si="9"/>
        <v>0</v>
      </c>
      <c r="J45" s="75" t="s">
        <v>1</v>
      </c>
      <c r="K45" s="76" t="s">
        <v>38</v>
      </c>
      <c r="L45" s="77">
        <v>0</v>
      </c>
      <c r="M45" s="77">
        <f t="shared" si="0"/>
        <v>0</v>
      </c>
      <c r="N45" s="77">
        <v>0</v>
      </c>
      <c r="O45" s="77">
        <f t="shared" si="1"/>
        <v>0</v>
      </c>
      <c r="P45" s="77">
        <v>0</v>
      </c>
      <c r="Q45" s="78">
        <f t="shared" si="2"/>
        <v>0</v>
      </c>
      <c r="AO45" s="79" t="s">
        <v>95</v>
      </c>
      <c r="AQ45" s="79" t="s">
        <v>94</v>
      </c>
      <c r="AR45" s="79" t="s">
        <v>72</v>
      </c>
      <c r="AV45" s="9" t="s">
        <v>96</v>
      </c>
      <c r="BB45" s="80">
        <f t="shared" si="3"/>
        <v>0</v>
      </c>
      <c r="BC45" s="80">
        <f t="shared" si="4"/>
        <v>0</v>
      </c>
      <c r="BD45" s="80">
        <f t="shared" si="5"/>
        <v>0</v>
      </c>
      <c r="BE45" s="80">
        <f t="shared" si="6"/>
        <v>0</v>
      </c>
      <c r="BF45" s="80">
        <f t="shared" si="7"/>
        <v>0</v>
      </c>
      <c r="BG45" s="9" t="s">
        <v>97</v>
      </c>
      <c r="BH45" s="80">
        <f t="shared" si="8"/>
        <v>0</v>
      </c>
      <c r="BI45" s="9" t="s">
        <v>95</v>
      </c>
      <c r="BJ45" s="79" t="s">
        <v>162</v>
      </c>
    </row>
    <row r="46" spans="2:62" s="1" customFormat="1" ht="22.8">
      <c r="B46" s="93">
        <v>30</v>
      </c>
      <c r="C46" s="94" t="s">
        <v>94</v>
      </c>
      <c r="D46" s="95" t="s">
        <v>163</v>
      </c>
      <c r="E46" s="96" t="s">
        <v>101</v>
      </c>
      <c r="F46" s="97">
        <v>738.63</v>
      </c>
      <c r="G46" s="98"/>
      <c r="H46" s="99">
        <f t="shared" si="9"/>
        <v>0</v>
      </c>
      <c r="J46" s="75" t="s">
        <v>1</v>
      </c>
      <c r="K46" s="76" t="s">
        <v>38</v>
      </c>
      <c r="L46" s="77">
        <v>0</v>
      </c>
      <c r="M46" s="77">
        <f t="shared" si="0"/>
        <v>0</v>
      </c>
      <c r="N46" s="77">
        <v>0</v>
      </c>
      <c r="O46" s="77">
        <f t="shared" si="1"/>
        <v>0</v>
      </c>
      <c r="P46" s="77">
        <v>0</v>
      </c>
      <c r="Q46" s="78">
        <f t="shared" si="2"/>
        <v>0</v>
      </c>
      <c r="AO46" s="79" t="s">
        <v>95</v>
      </c>
      <c r="AQ46" s="79" t="s">
        <v>94</v>
      </c>
      <c r="AR46" s="79" t="s">
        <v>72</v>
      </c>
      <c r="AV46" s="9" t="s">
        <v>96</v>
      </c>
      <c r="BB46" s="80">
        <f t="shared" si="3"/>
        <v>0</v>
      </c>
      <c r="BC46" s="80">
        <f t="shared" si="4"/>
        <v>0</v>
      </c>
      <c r="BD46" s="80">
        <f t="shared" si="5"/>
        <v>0</v>
      </c>
      <c r="BE46" s="80">
        <f t="shared" si="6"/>
        <v>0</v>
      </c>
      <c r="BF46" s="80">
        <f t="shared" si="7"/>
        <v>0</v>
      </c>
      <c r="BG46" s="9" t="s">
        <v>97</v>
      </c>
      <c r="BH46" s="80">
        <f t="shared" si="8"/>
        <v>0</v>
      </c>
      <c r="BI46" s="9" t="s">
        <v>95</v>
      </c>
      <c r="BJ46" s="79" t="s">
        <v>164</v>
      </c>
    </row>
    <row r="47" spans="2:62" s="1" customFormat="1" ht="22.8">
      <c r="B47" s="93">
        <v>31</v>
      </c>
      <c r="C47" s="94" t="s">
        <v>94</v>
      </c>
      <c r="D47" s="95" t="s">
        <v>165</v>
      </c>
      <c r="E47" s="96" t="s">
        <v>101</v>
      </c>
      <c r="F47" s="97">
        <v>718.63</v>
      </c>
      <c r="G47" s="98"/>
      <c r="H47" s="99">
        <f t="shared" si="9"/>
        <v>0</v>
      </c>
      <c r="J47" s="75" t="s">
        <v>1</v>
      </c>
      <c r="K47" s="76" t="s">
        <v>38</v>
      </c>
      <c r="L47" s="77">
        <v>0</v>
      </c>
      <c r="M47" s="77">
        <f t="shared" si="0"/>
        <v>0</v>
      </c>
      <c r="N47" s="77">
        <v>0</v>
      </c>
      <c r="O47" s="77">
        <f t="shared" si="1"/>
        <v>0</v>
      </c>
      <c r="P47" s="77">
        <v>0</v>
      </c>
      <c r="Q47" s="78">
        <f t="shared" si="2"/>
        <v>0</v>
      </c>
      <c r="AO47" s="79" t="s">
        <v>95</v>
      </c>
      <c r="AQ47" s="79" t="s">
        <v>94</v>
      </c>
      <c r="AR47" s="79" t="s">
        <v>72</v>
      </c>
      <c r="AV47" s="9" t="s">
        <v>96</v>
      </c>
      <c r="BB47" s="80">
        <f t="shared" si="3"/>
        <v>0</v>
      </c>
      <c r="BC47" s="80">
        <f t="shared" si="4"/>
        <v>0</v>
      </c>
      <c r="BD47" s="80">
        <f t="shared" si="5"/>
        <v>0</v>
      </c>
      <c r="BE47" s="80">
        <f t="shared" si="6"/>
        <v>0</v>
      </c>
      <c r="BF47" s="80">
        <f t="shared" si="7"/>
        <v>0</v>
      </c>
      <c r="BG47" s="9" t="s">
        <v>97</v>
      </c>
      <c r="BH47" s="80">
        <f t="shared" si="8"/>
        <v>0</v>
      </c>
      <c r="BI47" s="9" t="s">
        <v>95</v>
      </c>
      <c r="BJ47" s="79" t="s">
        <v>166</v>
      </c>
    </row>
    <row r="48" spans="2:62" s="1" customFormat="1" ht="11.4">
      <c r="B48" s="93">
        <v>32</v>
      </c>
      <c r="C48" s="94" t="s">
        <v>94</v>
      </c>
      <c r="D48" s="95" t="s">
        <v>167</v>
      </c>
      <c r="E48" s="96" t="s">
        <v>101</v>
      </c>
      <c r="F48" s="97">
        <v>199.08</v>
      </c>
      <c r="G48" s="98"/>
      <c r="H48" s="99">
        <f t="shared" si="9"/>
        <v>0</v>
      </c>
      <c r="J48" s="75" t="s">
        <v>1</v>
      </c>
      <c r="K48" s="76" t="s">
        <v>38</v>
      </c>
      <c r="L48" s="77">
        <v>0</v>
      </c>
      <c r="M48" s="77">
        <f t="shared" si="0"/>
        <v>0</v>
      </c>
      <c r="N48" s="77">
        <v>0</v>
      </c>
      <c r="O48" s="77">
        <f t="shared" si="1"/>
        <v>0</v>
      </c>
      <c r="P48" s="77">
        <v>0</v>
      </c>
      <c r="Q48" s="78">
        <f t="shared" si="2"/>
        <v>0</v>
      </c>
      <c r="AO48" s="79" t="s">
        <v>95</v>
      </c>
      <c r="AQ48" s="79" t="s">
        <v>94</v>
      </c>
      <c r="AR48" s="79" t="s">
        <v>72</v>
      </c>
      <c r="AV48" s="9" t="s">
        <v>96</v>
      </c>
      <c r="BB48" s="80">
        <f t="shared" si="3"/>
        <v>0</v>
      </c>
      <c r="BC48" s="80">
        <f t="shared" si="4"/>
        <v>0</v>
      </c>
      <c r="BD48" s="80">
        <f t="shared" si="5"/>
        <v>0</v>
      </c>
      <c r="BE48" s="80">
        <f t="shared" si="6"/>
        <v>0</v>
      </c>
      <c r="BF48" s="80">
        <f t="shared" si="7"/>
        <v>0</v>
      </c>
      <c r="BG48" s="9" t="s">
        <v>97</v>
      </c>
      <c r="BH48" s="80">
        <f t="shared" si="8"/>
        <v>0</v>
      </c>
      <c r="BI48" s="9" t="s">
        <v>95</v>
      </c>
      <c r="BJ48" s="79" t="s">
        <v>168</v>
      </c>
    </row>
    <row r="49" spans="2:62" s="1" customFormat="1" ht="22.8">
      <c r="B49" s="93">
        <v>33</v>
      </c>
      <c r="C49" s="94" t="s">
        <v>94</v>
      </c>
      <c r="D49" s="95" t="s">
        <v>169</v>
      </c>
      <c r="E49" s="96" t="s">
        <v>101</v>
      </c>
      <c r="F49" s="97">
        <v>738.63</v>
      </c>
      <c r="G49" s="98"/>
      <c r="H49" s="99">
        <f t="shared" si="9"/>
        <v>0</v>
      </c>
      <c r="J49" s="75" t="s">
        <v>1</v>
      </c>
      <c r="K49" s="76" t="s">
        <v>38</v>
      </c>
      <c r="L49" s="77">
        <v>0</v>
      </c>
      <c r="M49" s="77">
        <f t="shared" si="0"/>
        <v>0</v>
      </c>
      <c r="N49" s="77">
        <v>0</v>
      </c>
      <c r="O49" s="77">
        <f t="shared" si="1"/>
        <v>0</v>
      </c>
      <c r="P49" s="77">
        <v>0</v>
      </c>
      <c r="Q49" s="78">
        <f t="shared" si="2"/>
        <v>0</v>
      </c>
      <c r="AO49" s="79" t="s">
        <v>95</v>
      </c>
      <c r="AQ49" s="79" t="s">
        <v>94</v>
      </c>
      <c r="AR49" s="79" t="s">
        <v>72</v>
      </c>
      <c r="AV49" s="9" t="s">
        <v>96</v>
      </c>
      <c r="BB49" s="80">
        <f t="shared" si="3"/>
        <v>0</v>
      </c>
      <c r="BC49" s="80">
        <f t="shared" si="4"/>
        <v>0</v>
      </c>
      <c r="BD49" s="80">
        <f t="shared" si="5"/>
        <v>0</v>
      </c>
      <c r="BE49" s="80">
        <f t="shared" si="6"/>
        <v>0</v>
      </c>
      <c r="BF49" s="80">
        <f t="shared" si="7"/>
        <v>0</v>
      </c>
      <c r="BG49" s="9" t="s">
        <v>97</v>
      </c>
      <c r="BH49" s="80">
        <f t="shared" si="8"/>
        <v>0</v>
      </c>
      <c r="BI49" s="9" t="s">
        <v>95</v>
      </c>
      <c r="BJ49" s="79" t="s">
        <v>170</v>
      </c>
    </row>
    <row r="50" spans="2:62" s="1" customFormat="1" ht="11.4">
      <c r="B50" s="93">
        <v>34</v>
      </c>
      <c r="C50" s="94" t="s">
        <v>94</v>
      </c>
      <c r="D50" s="95" t="s">
        <v>171</v>
      </c>
      <c r="E50" s="96" t="s">
        <v>149</v>
      </c>
      <c r="F50" s="97">
        <v>5</v>
      </c>
      <c r="G50" s="98"/>
      <c r="H50" s="99">
        <f t="shared" si="9"/>
        <v>0</v>
      </c>
      <c r="J50" s="75" t="s">
        <v>1</v>
      </c>
      <c r="K50" s="76" t="s">
        <v>38</v>
      </c>
      <c r="L50" s="77">
        <v>0</v>
      </c>
      <c r="M50" s="77">
        <f t="shared" si="0"/>
        <v>0</v>
      </c>
      <c r="N50" s="77">
        <v>0</v>
      </c>
      <c r="O50" s="77">
        <f t="shared" si="1"/>
        <v>0</v>
      </c>
      <c r="P50" s="77">
        <v>0</v>
      </c>
      <c r="Q50" s="78">
        <f t="shared" si="2"/>
        <v>0</v>
      </c>
      <c r="AO50" s="79" t="s">
        <v>95</v>
      </c>
      <c r="AQ50" s="79" t="s">
        <v>94</v>
      </c>
      <c r="AR50" s="79" t="s">
        <v>72</v>
      </c>
      <c r="AV50" s="9" t="s">
        <v>96</v>
      </c>
      <c r="BB50" s="80">
        <f t="shared" si="3"/>
        <v>0</v>
      </c>
      <c r="BC50" s="80">
        <f t="shared" si="4"/>
        <v>0</v>
      </c>
      <c r="BD50" s="80">
        <f t="shared" si="5"/>
        <v>0</v>
      </c>
      <c r="BE50" s="80">
        <f t="shared" si="6"/>
        <v>0</v>
      </c>
      <c r="BF50" s="80">
        <f t="shared" si="7"/>
        <v>0</v>
      </c>
      <c r="BG50" s="9" t="s">
        <v>97</v>
      </c>
      <c r="BH50" s="80">
        <f t="shared" si="8"/>
        <v>0</v>
      </c>
      <c r="BI50" s="9" t="s">
        <v>95</v>
      </c>
      <c r="BJ50" s="79" t="s">
        <v>172</v>
      </c>
    </row>
    <row r="51" spans="2:62" s="1" customFormat="1" ht="11.4">
      <c r="B51" s="93">
        <v>35</v>
      </c>
      <c r="C51" s="100" t="s">
        <v>145</v>
      </c>
      <c r="D51" s="101" t="s">
        <v>173</v>
      </c>
      <c r="E51" s="102" t="s">
        <v>149</v>
      </c>
      <c r="F51" s="103">
        <v>3</v>
      </c>
      <c r="G51" s="104"/>
      <c r="H51" s="105">
        <f t="shared" si="9"/>
        <v>0</v>
      </c>
      <c r="I51" s="85"/>
      <c r="J51" s="81" t="s">
        <v>1</v>
      </c>
      <c r="K51" s="82" t="s">
        <v>38</v>
      </c>
      <c r="L51" s="77">
        <v>0</v>
      </c>
      <c r="M51" s="77">
        <f t="shared" si="0"/>
        <v>0</v>
      </c>
      <c r="N51" s="77">
        <v>0</v>
      </c>
      <c r="O51" s="77">
        <f t="shared" si="1"/>
        <v>0</v>
      </c>
      <c r="P51" s="77">
        <v>0</v>
      </c>
      <c r="Q51" s="78">
        <f t="shared" si="2"/>
        <v>0</v>
      </c>
      <c r="AO51" s="79" t="s">
        <v>99</v>
      </c>
      <c r="AQ51" s="79" t="s">
        <v>145</v>
      </c>
      <c r="AR51" s="79" t="s">
        <v>72</v>
      </c>
      <c r="AV51" s="9" t="s">
        <v>96</v>
      </c>
      <c r="BB51" s="80">
        <f t="shared" si="3"/>
        <v>0</v>
      </c>
      <c r="BC51" s="80">
        <f t="shared" si="4"/>
        <v>0</v>
      </c>
      <c r="BD51" s="80">
        <f t="shared" si="5"/>
        <v>0</v>
      </c>
      <c r="BE51" s="80">
        <f t="shared" si="6"/>
        <v>0</v>
      </c>
      <c r="BF51" s="80">
        <f t="shared" si="7"/>
        <v>0</v>
      </c>
      <c r="BG51" s="9" t="s">
        <v>97</v>
      </c>
      <c r="BH51" s="80">
        <f t="shared" si="8"/>
        <v>0</v>
      </c>
      <c r="BI51" s="9" t="s">
        <v>95</v>
      </c>
      <c r="BJ51" s="79" t="s">
        <v>174</v>
      </c>
    </row>
    <row r="52" spans="2:62" s="1" customFormat="1" ht="34.200000000000003">
      <c r="B52" s="93">
        <v>36</v>
      </c>
      <c r="C52" s="100" t="s">
        <v>145</v>
      </c>
      <c r="D52" s="101" t="s">
        <v>175</v>
      </c>
      <c r="E52" s="102" t="s">
        <v>149</v>
      </c>
      <c r="F52" s="103">
        <v>1</v>
      </c>
      <c r="G52" s="104"/>
      <c r="H52" s="105">
        <f t="shared" si="9"/>
        <v>0</v>
      </c>
      <c r="I52" s="85"/>
      <c r="J52" s="81" t="s">
        <v>1</v>
      </c>
      <c r="K52" s="82" t="s">
        <v>38</v>
      </c>
      <c r="L52" s="77">
        <v>0</v>
      </c>
      <c r="M52" s="77">
        <f t="shared" si="0"/>
        <v>0</v>
      </c>
      <c r="N52" s="77">
        <v>0</v>
      </c>
      <c r="O52" s="77">
        <f t="shared" si="1"/>
        <v>0</v>
      </c>
      <c r="P52" s="77">
        <v>0</v>
      </c>
      <c r="Q52" s="78">
        <f t="shared" si="2"/>
        <v>0</v>
      </c>
      <c r="AO52" s="79" t="s">
        <v>99</v>
      </c>
      <c r="AQ52" s="79" t="s">
        <v>145</v>
      </c>
      <c r="AR52" s="79" t="s">
        <v>72</v>
      </c>
      <c r="AV52" s="9" t="s">
        <v>96</v>
      </c>
      <c r="BB52" s="80">
        <f t="shared" si="3"/>
        <v>0</v>
      </c>
      <c r="BC52" s="80">
        <f t="shared" si="4"/>
        <v>0</v>
      </c>
      <c r="BD52" s="80">
        <f t="shared" si="5"/>
        <v>0</v>
      </c>
      <c r="BE52" s="80">
        <f t="shared" si="6"/>
        <v>0</v>
      </c>
      <c r="BF52" s="80">
        <f t="shared" si="7"/>
        <v>0</v>
      </c>
      <c r="BG52" s="9" t="s">
        <v>97</v>
      </c>
      <c r="BH52" s="80">
        <f t="shared" si="8"/>
        <v>0</v>
      </c>
      <c r="BI52" s="9" t="s">
        <v>95</v>
      </c>
      <c r="BJ52" s="79" t="s">
        <v>176</v>
      </c>
    </row>
    <row r="53" spans="2:62" s="1" customFormat="1" ht="34.200000000000003">
      <c r="B53" s="93">
        <v>37</v>
      </c>
      <c r="C53" s="100" t="s">
        <v>145</v>
      </c>
      <c r="D53" s="101" t="s">
        <v>177</v>
      </c>
      <c r="E53" s="102" t="s">
        <v>149</v>
      </c>
      <c r="F53" s="103">
        <v>1</v>
      </c>
      <c r="G53" s="104"/>
      <c r="H53" s="105">
        <f t="shared" si="9"/>
        <v>0</v>
      </c>
      <c r="I53" s="85"/>
      <c r="J53" s="81" t="s">
        <v>1</v>
      </c>
      <c r="K53" s="82" t="s">
        <v>38</v>
      </c>
      <c r="L53" s="77">
        <v>0</v>
      </c>
      <c r="M53" s="77">
        <f t="shared" si="0"/>
        <v>0</v>
      </c>
      <c r="N53" s="77">
        <v>0</v>
      </c>
      <c r="O53" s="77">
        <f t="shared" si="1"/>
        <v>0</v>
      </c>
      <c r="P53" s="77">
        <v>0</v>
      </c>
      <c r="Q53" s="78">
        <f t="shared" si="2"/>
        <v>0</v>
      </c>
      <c r="AO53" s="79" t="s">
        <v>99</v>
      </c>
      <c r="AQ53" s="79" t="s">
        <v>145</v>
      </c>
      <c r="AR53" s="79" t="s">
        <v>72</v>
      </c>
      <c r="AV53" s="9" t="s">
        <v>96</v>
      </c>
      <c r="BB53" s="80">
        <f t="shared" si="3"/>
        <v>0</v>
      </c>
      <c r="BC53" s="80">
        <f t="shared" si="4"/>
        <v>0</v>
      </c>
      <c r="BD53" s="80">
        <f t="shared" si="5"/>
        <v>0</v>
      </c>
      <c r="BE53" s="80">
        <f t="shared" si="6"/>
        <v>0</v>
      </c>
      <c r="BF53" s="80">
        <f t="shared" si="7"/>
        <v>0</v>
      </c>
      <c r="BG53" s="9" t="s">
        <v>97</v>
      </c>
      <c r="BH53" s="80">
        <f t="shared" si="8"/>
        <v>0</v>
      </c>
      <c r="BI53" s="9" t="s">
        <v>95</v>
      </c>
      <c r="BJ53" s="79" t="s">
        <v>178</v>
      </c>
    </row>
    <row r="54" spans="2:62" s="1" customFormat="1" ht="11.4">
      <c r="B54" s="93">
        <v>38</v>
      </c>
      <c r="C54" s="94" t="s">
        <v>94</v>
      </c>
      <c r="D54" s="95" t="s">
        <v>179</v>
      </c>
      <c r="E54" s="96" t="s">
        <v>149</v>
      </c>
      <c r="F54" s="97">
        <v>3</v>
      </c>
      <c r="G54" s="98"/>
      <c r="H54" s="99">
        <f t="shared" si="9"/>
        <v>0</v>
      </c>
      <c r="J54" s="75" t="s">
        <v>1</v>
      </c>
      <c r="K54" s="76" t="s">
        <v>38</v>
      </c>
      <c r="L54" s="77">
        <v>0</v>
      </c>
      <c r="M54" s="77">
        <f t="shared" si="0"/>
        <v>0</v>
      </c>
      <c r="N54" s="77">
        <v>0</v>
      </c>
      <c r="O54" s="77">
        <f t="shared" si="1"/>
        <v>0</v>
      </c>
      <c r="P54" s="77">
        <v>0</v>
      </c>
      <c r="Q54" s="78">
        <f t="shared" si="2"/>
        <v>0</v>
      </c>
      <c r="AO54" s="79" t="s">
        <v>95</v>
      </c>
      <c r="AQ54" s="79" t="s">
        <v>94</v>
      </c>
      <c r="AR54" s="79" t="s">
        <v>72</v>
      </c>
      <c r="AV54" s="9" t="s">
        <v>96</v>
      </c>
      <c r="BB54" s="80">
        <f t="shared" si="3"/>
        <v>0</v>
      </c>
      <c r="BC54" s="80">
        <f t="shared" si="4"/>
        <v>0</v>
      </c>
      <c r="BD54" s="80">
        <f t="shared" si="5"/>
        <v>0</v>
      </c>
      <c r="BE54" s="80">
        <f t="shared" si="6"/>
        <v>0</v>
      </c>
      <c r="BF54" s="80">
        <f t="shared" si="7"/>
        <v>0</v>
      </c>
      <c r="BG54" s="9" t="s">
        <v>97</v>
      </c>
      <c r="BH54" s="80">
        <f t="shared" si="8"/>
        <v>0</v>
      </c>
      <c r="BI54" s="9" t="s">
        <v>95</v>
      </c>
      <c r="BJ54" s="79" t="s">
        <v>180</v>
      </c>
    </row>
    <row r="55" spans="2:62" s="1" customFormat="1" ht="34.200000000000003">
      <c r="B55" s="93">
        <v>39</v>
      </c>
      <c r="C55" s="100" t="s">
        <v>145</v>
      </c>
      <c r="D55" s="101" t="s">
        <v>181</v>
      </c>
      <c r="E55" s="102" t="s">
        <v>149</v>
      </c>
      <c r="F55" s="103">
        <v>3</v>
      </c>
      <c r="G55" s="104"/>
      <c r="H55" s="105">
        <f t="shared" si="9"/>
        <v>0</v>
      </c>
      <c r="I55" s="85"/>
      <c r="J55" s="81" t="s">
        <v>1</v>
      </c>
      <c r="K55" s="82" t="s">
        <v>38</v>
      </c>
      <c r="L55" s="77">
        <v>0</v>
      </c>
      <c r="M55" s="77">
        <f t="shared" si="0"/>
        <v>0</v>
      </c>
      <c r="N55" s="77">
        <v>0</v>
      </c>
      <c r="O55" s="77">
        <f t="shared" si="1"/>
        <v>0</v>
      </c>
      <c r="P55" s="77">
        <v>0</v>
      </c>
      <c r="Q55" s="78">
        <f t="shared" si="2"/>
        <v>0</v>
      </c>
      <c r="AO55" s="79" t="s">
        <v>99</v>
      </c>
      <c r="AQ55" s="79" t="s">
        <v>145</v>
      </c>
      <c r="AR55" s="79" t="s">
        <v>72</v>
      </c>
      <c r="AV55" s="9" t="s">
        <v>96</v>
      </c>
      <c r="BB55" s="80">
        <f t="shared" si="3"/>
        <v>0</v>
      </c>
      <c r="BC55" s="80">
        <f t="shared" si="4"/>
        <v>0</v>
      </c>
      <c r="BD55" s="80">
        <f t="shared" si="5"/>
        <v>0</v>
      </c>
      <c r="BE55" s="80">
        <f t="shared" si="6"/>
        <v>0</v>
      </c>
      <c r="BF55" s="80">
        <f t="shared" si="7"/>
        <v>0</v>
      </c>
      <c r="BG55" s="9" t="s">
        <v>97</v>
      </c>
      <c r="BH55" s="80">
        <f t="shared" si="8"/>
        <v>0</v>
      </c>
      <c r="BI55" s="9" t="s">
        <v>95</v>
      </c>
      <c r="BJ55" s="79" t="s">
        <v>182</v>
      </c>
    </row>
    <row r="56" spans="2:62" s="1" customFormat="1" ht="22.8">
      <c r="B56" s="93">
        <v>40</v>
      </c>
      <c r="C56" s="94" t="s">
        <v>94</v>
      </c>
      <c r="D56" s="95" t="s">
        <v>183</v>
      </c>
      <c r="E56" s="96" t="s">
        <v>149</v>
      </c>
      <c r="F56" s="97">
        <v>4</v>
      </c>
      <c r="G56" s="98"/>
      <c r="H56" s="99">
        <f t="shared" si="9"/>
        <v>0</v>
      </c>
      <c r="J56" s="75" t="s">
        <v>1</v>
      </c>
      <c r="K56" s="76" t="s">
        <v>38</v>
      </c>
      <c r="L56" s="77">
        <v>0</v>
      </c>
      <c r="M56" s="77">
        <f t="shared" si="0"/>
        <v>0</v>
      </c>
      <c r="N56" s="77">
        <v>0</v>
      </c>
      <c r="O56" s="77">
        <f t="shared" si="1"/>
        <v>0</v>
      </c>
      <c r="P56" s="77">
        <v>0</v>
      </c>
      <c r="Q56" s="78">
        <f t="shared" si="2"/>
        <v>0</v>
      </c>
      <c r="AO56" s="79" t="s">
        <v>95</v>
      </c>
      <c r="AQ56" s="79" t="s">
        <v>94</v>
      </c>
      <c r="AR56" s="79" t="s">
        <v>72</v>
      </c>
      <c r="AV56" s="9" t="s">
        <v>96</v>
      </c>
      <c r="BB56" s="80">
        <f t="shared" si="3"/>
        <v>0</v>
      </c>
      <c r="BC56" s="80">
        <f t="shared" si="4"/>
        <v>0</v>
      </c>
      <c r="BD56" s="80">
        <f t="shared" si="5"/>
        <v>0</v>
      </c>
      <c r="BE56" s="80">
        <f t="shared" si="6"/>
        <v>0</v>
      </c>
      <c r="BF56" s="80">
        <f t="shared" si="7"/>
        <v>0</v>
      </c>
      <c r="BG56" s="9" t="s">
        <v>97</v>
      </c>
      <c r="BH56" s="80">
        <f t="shared" si="8"/>
        <v>0</v>
      </c>
      <c r="BI56" s="9" t="s">
        <v>95</v>
      </c>
      <c r="BJ56" s="79" t="s">
        <v>184</v>
      </c>
    </row>
    <row r="57" spans="2:62" s="1" customFormat="1" ht="34.200000000000003">
      <c r="B57" s="93">
        <v>41</v>
      </c>
      <c r="C57" s="100" t="s">
        <v>145</v>
      </c>
      <c r="D57" s="101" t="s">
        <v>185</v>
      </c>
      <c r="E57" s="102" t="s">
        <v>149</v>
      </c>
      <c r="F57" s="103">
        <v>1</v>
      </c>
      <c r="G57" s="104"/>
      <c r="H57" s="105">
        <f t="shared" si="9"/>
        <v>0</v>
      </c>
      <c r="I57" s="85"/>
      <c r="J57" s="81" t="s">
        <v>1</v>
      </c>
      <c r="K57" s="82" t="s">
        <v>38</v>
      </c>
      <c r="L57" s="77">
        <v>0</v>
      </c>
      <c r="M57" s="77">
        <f t="shared" si="0"/>
        <v>0</v>
      </c>
      <c r="N57" s="77">
        <v>0</v>
      </c>
      <c r="O57" s="77">
        <f t="shared" si="1"/>
        <v>0</v>
      </c>
      <c r="P57" s="77">
        <v>0</v>
      </c>
      <c r="Q57" s="78">
        <f t="shared" si="2"/>
        <v>0</v>
      </c>
      <c r="AO57" s="79" t="s">
        <v>99</v>
      </c>
      <c r="AQ57" s="79" t="s">
        <v>145</v>
      </c>
      <c r="AR57" s="79" t="s">
        <v>72</v>
      </c>
      <c r="AV57" s="9" t="s">
        <v>96</v>
      </c>
      <c r="BB57" s="80">
        <f t="shared" si="3"/>
        <v>0</v>
      </c>
      <c r="BC57" s="80">
        <f t="shared" si="4"/>
        <v>0</v>
      </c>
      <c r="BD57" s="80">
        <f t="shared" si="5"/>
        <v>0</v>
      </c>
      <c r="BE57" s="80">
        <f t="shared" si="6"/>
        <v>0</v>
      </c>
      <c r="BF57" s="80">
        <f t="shared" si="7"/>
        <v>0</v>
      </c>
      <c r="BG57" s="9" t="s">
        <v>97</v>
      </c>
      <c r="BH57" s="80">
        <f t="shared" si="8"/>
        <v>0</v>
      </c>
      <c r="BI57" s="9" t="s">
        <v>95</v>
      </c>
      <c r="BJ57" s="79" t="s">
        <v>186</v>
      </c>
    </row>
    <row r="58" spans="2:62" s="1" customFormat="1" ht="34.200000000000003">
      <c r="B58" s="93">
        <v>42</v>
      </c>
      <c r="C58" s="100" t="s">
        <v>145</v>
      </c>
      <c r="D58" s="101" t="s">
        <v>187</v>
      </c>
      <c r="E58" s="102" t="s">
        <v>149</v>
      </c>
      <c r="F58" s="103">
        <v>2</v>
      </c>
      <c r="G58" s="104"/>
      <c r="H58" s="105">
        <f t="shared" si="9"/>
        <v>0</v>
      </c>
      <c r="I58" s="85"/>
      <c r="J58" s="81" t="s">
        <v>1</v>
      </c>
      <c r="K58" s="82" t="s">
        <v>38</v>
      </c>
      <c r="L58" s="77">
        <v>0</v>
      </c>
      <c r="M58" s="77">
        <f t="shared" si="0"/>
        <v>0</v>
      </c>
      <c r="N58" s="77">
        <v>0</v>
      </c>
      <c r="O58" s="77">
        <f t="shared" si="1"/>
        <v>0</v>
      </c>
      <c r="P58" s="77">
        <v>0</v>
      </c>
      <c r="Q58" s="78">
        <f t="shared" si="2"/>
        <v>0</v>
      </c>
      <c r="AO58" s="79" t="s">
        <v>99</v>
      </c>
      <c r="AQ58" s="79" t="s">
        <v>145</v>
      </c>
      <c r="AR58" s="79" t="s">
        <v>72</v>
      </c>
      <c r="AV58" s="9" t="s">
        <v>96</v>
      </c>
      <c r="BB58" s="80">
        <f t="shared" si="3"/>
        <v>0</v>
      </c>
      <c r="BC58" s="80">
        <f t="shared" si="4"/>
        <v>0</v>
      </c>
      <c r="BD58" s="80">
        <f t="shared" si="5"/>
        <v>0</v>
      </c>
      <c r="BE58" s="80">
        <f t="shared" si="6"/>
        <v>0</v>
      </c>
      <c r="BF58" s="80">
        <f t="shared" si="7"/>
        <v>0</v>
      </c>
      <c r="BG58" s="9" t="s">
        <v>97</v>
      </c>
      <c r="BH58" s="80">
        <f t="shared" si="8"/>
        <v>0</v>
      </c>
      <c r="BI58" s="9" t="s">
        <v>95</v>
      </c>
      <c r="BJ58" s="79" t="s">
        <v>188</v>
      </c>
    </row>
    <row r="59" spans="2:62" s="1" customFormat="1" ht="34.200000000000003">
      <c r="B59" s="93">
        <v>43</v>
      </c>
      <c r="C59" s="100" t="s">
        <v>145</v>
      </c>
      <c r="D59" s="101" t="s">
        <v>189</v>
      </c>
      <c r="E59" s="102" t="s">
        <v>149</v>
      </c>
      <c r="F59" s="103">
        <v>1</v>
      </c>
      <c r="G59" s="104"/>
      <c r="H59" s="105">
        <f t="shared" si="9"/>
        <v>0</v>
      </c>
      <c r="I59" s="85"/>
      <c r="J59" s="81" t="s">
        <v>1</v>
      </c>
      <c r="K59" s="82" t="s">
        <v>38</v>
      </c>
      <c r="L59" s="77">
        <v>0</v>
      </c>
      <c r="M59" s="77">
        <f t="shared" si="0"/>
        <v>0</v>
      </c>
      <c r="N59" s="77">
        <v>0</v>
      </c>
      <c r="O59" s="77">
        <f t="shared" si="1"/>
        <v>0</v>
      </c>
      <c r="P59" s="77">
        <v>0</v>
      </c>
      <c r="Q59" s="78">
        <f t="shared" si="2"/>
        <v>0</v>
      </c>
      <c r="AO59" s="79" t="s">
        <v>99</v>
      </c>
      <c r="AQ59" s="79" t="s">
        <v>145</v>
      </c>
      <c r="AR59" s="79" t="s">
        <v>72</v>
      </c>
      <c r="AV59" s="9" t="s">
        <v>96</v>
      </c>
      <c r="BB59" s="80">
        <f t="shared" si="3"/>
        <v>0</v>
      </c>
      <c r="BC59" s="80">
        <f t="shared" si="4"/>
        <v>0</v>
      </c>
      <c r="BD59" s="80">
        <f t="shared" si="5"/>
        <v>0</v>
      </c>
      <c r="BE59" s="80">
        <f t="shared" si="6"/>
        <v>0</v>
      </c>
      <c r="BF59" s="80">
        <f t="shared" si="7"/>
        <v>0</v>
      </c>
      <c r="BG59" s="9" t="s">
        <v>97</v>
      </c>
      <c r="BH59" s="80">
        <f t="shared" si="8"/>
        <v>0</v>
      </c>
      <c r="BI59" s="9" t="s">
        <v>95</v>
      </c>
      <c r="BJ59" s="79" t="s">
        <v>190</v>
      </c>
    </row>
    <row r="60" spans="2:62" s="1" customFormat="1" ht="22.8">
      <c r="B60" s="93">
        <v>44</v>
      </c>
      <c r="C60" s="94" t="s">
        <v>94</v>
      </c>
      <c r="D60" s="95" t="s">
        <v>191</v>
      </c>
      <c r="E60" s="96" t="s">
        <v>120</v>
      </c>
      <c r="F60" s="97">
        <v>2.5</v>
      </c>
      <c r="G60" s="98"/>
      <c r="H60" s="99">
        <f t="shared" si="9"/>
        <v>0</v>
      </c>
      <c r="J60" s="75" t="s">
        <v>1</v>
      </c>
      <c r="K60" s="76" t="s">
        <v>38</v>
      </c>
      <c r="L60" s="77">
        <v>0</v>
      </c>
      <c r="M60" s="77">
        <f t="shared" si="0"/>
        <v>0</v>
      </c>
      <c r="N60" s="77">
        <v>0</v>
      </c>
      <c r="O60" s="77">
        <f t="shared" si="1"/>
        <v>0</v>
      </c>
      <c r="P60" s="77">
        <v>0</v>
      </c>
      <c r="Q60" s="78">
        <f t="shared" si="2"/>
        <v>0</v>
      </c>
      <c r="AO60" s="79" t="s">
        <v>95</v>
      </c>
      <c r="AQ60" s="79" t="s">
        <v>94</v>
      </c>
      <c r="AR60" s="79" t="s">
        <v>72</v>
      </c>
      <c r="AV60" s="9" t="s">
        <v>96</v>
      </c>
      <c r="BB60" s="80">
        <f t="shared" si="3"/>
        <v>0</v>
      </c>
      <c r="BC60" s="80">
        <f t="shared" si="4"/>
        <v>0</v>
      </c>
      <c r="BD60" s="80">
        <f t="shared" si="5"/>
        <v>0</v>
      </c>
      <c r="BE60" s="80">
        <f t="shared" si="6"/>
        <v>0</v>
      </c>
      <c r="BF60" s="80">
        <f t="shared" si="7"/>
        <v>0</v>
      </c>
      <c r="BG60" s="9" t="s">
        <v>97</v>
      </c>
      <c r="BH60" s="80">
        <f t="shared" si="8"/>
        <v>0</v>
      </c>
      <c r="BI60" s="9" t="s">
        <v>95</v>
      </c>
      <c r="BJ60" s="79" t="s">
        <v>192</v>
      </c>
    </row>
    <row r="61" spans="2:62" s="1" customFormat="1" ht="45.6">
      <c r="B61" s="93">
        <v>45</v>
      </c>
      <c r="C61" s="100" t="s">
        <v>145</v>
      </c>
      <c r="D61" s="101" t="s">
        <v>193</v>
      </c>
      <c r="E61" s="102" t="s">
        <v>120</v>
      </c>
      <c r="F61" s="103">
        <v>2.5</v>
      </c>
      <c r="G61" s="104"/>
      <c r="H61" s="105">
        <f t="shared" si="9"/>
        <v>0</v>
      </c>
      <c r="I61" s="85"/>
      <c r="J61" s="81" t="s">
        <v>1</v>
      </c>
      <c r="K61" s="82" t="s">
        <v>38</v>
      </c>
      <c r="L61" s="77">
        <v>0</v>
      </c>
      <c r="M61" s="77">
        <f t="shared" si="0"/>
        <v>0</v>
      </c>
      <c r="N61" s="77">
        <v>0</v>
      </c>
      <c r="O61" s="77">
        <f t="shared" si="1"/>
        <v>0</v>
      </c>
      <c r="P61" s="77">
        <v>0</v>
      </c>
      <c r="Q61" s="78">
        <f t="shared" si="2"/>
        <v>0</v>
      </c>
      <c r="AO61" s="79" t="s">
        <v>99</v>
      </c>
      <c r="AQ61" s="79" t="s">
        <v>145</v>
      </c>
      <c r="AR61" s="79" t="s">
        <v>72</v>
      </c>
      <c r="AV61" s="9" t="s">
        <v>96</v>
      </c>
      <c r="BB61" s="80">
        <f t="shared" si="3"/>
        <v>0</v>
      </c>
      <c r="BC61" s="80">
        <f t="shared" si="4"/>
        <v>0</v>
      </c>
      <c r="BD61" s="80">
        <f t="shared" si="5"/>
        <v>0</v>
      </c>
      <c r="BE61" s="80">
        <f t="shared" si="6"/>
        <v>0</v>
      </c>
      <c r="BF61" s="80">
        <f t="shared" si="7"/>
        <v>0</v>
      </c>
      <c r="BG61" s="9" t="s">
        <v>97</v>
      </c>
      <c r="BH61" s="80">
        <f t="shared" si="8"/>
        <v>0</v>
      </c>
      <c r="BI61" s="9" t="s">
        <v>95</v>
      </c>
      <c r="BJ61" s="79" t="s">
        <v>194</v>
      </c>
    </row>
    <row r="62" spans="2:62" s="1" customFormat="1" ht="22.8">
      <c r="B62" s="93">
        <v>46</v>
      </c>
      <c r="C62" s="94" t="s">
        <v>94</v>
      </c>
      <c r="D62" s="95" t="s">
        <v>195</v>
      </c>
      <c r="E62" s="96" t="s">
        <v>120</v>
      </c>
      <c r="F62" s="97">
        <v>367.52</v>
      </c>
      <c r="G62" s="98"/>
      <c r="H62" s="99">
        <f t="shared" si="9"/>
        <v>0</v>
      </c>
      <c r="J62" s="75" t="s">
        <v>1</v>
      </c>
      <c r="K62" s="76" t="s">
        <v>38</v>
      </c>
      <c r="L62" s="77">
        <v>0</v>
      </c>
      <c r="M62" s="77">
        <f t="shared" si="0"/>
        <v>0</v>
      </c>
      <c r="N62" s="77">
        <v>0</v>
      </c>
      <c r="O62" s="77">
        <f t="shared" si="1"/>
        <v>0</v>
      </c>
      <c r="P62" s="77">
        <v>0</v>
      </c>
      <c r="Q62" s="78">
        <f t="shared" si="2"/>
        <v>0</v>
      </c>
      <c r="AO62" s="79" t="s">
        <v>95</v>
      </c>
      <c r="AQ62" s="79" t="s">
        <v>94</v>
      </c>
      <c r="AR62" s="79" t="s">
        <v>72</v>
      </c>
      <c r="AV62" s="9" t="s">
        <v>96</v>
      </c>
      <c r="BB62" s="80">
        <f t="shared" si="3"/>
        <v>0</v>
      </c>
      <c r="BC62" s="80">
        <f t="shared" si="4"/>
        <v>0</v>
      </c>
      <c r="BD62" s="80">
        <f t="shared" si="5"/>
        <v>0</v>
      </c>
      <c r="BE62" s="80">
        <f t="shared" si="6"/>
        <v>0</v>
      </c>
      <c r="BF62" s="80">
        <f t="shared" si="7"/>
        <v>0</v>
      </c>
      <c r="BG62" s="9" t="s">
        <v>97</v>
      </c>
      <c r="BH62" s="80">
        <f t="shared" si="8"/>
        <v>0</v>
      </c>
      <c r="BI62" s="9" t="s">
        <v>95</v>
      </c>
      <c r="BJ62" s="79" t="s">
        <v>196</v>
      </c>
    </row>
    <row r="63" spans="2:62" s="1" customFormat="1" ht="45.6">
      <c r="B63" s="93">
        <v>47</v>
      </c>
      <c r="C63" s="100" t="s">
        <v>145</v>
      </c>
      <c r="D63" s="101" t="s">
        <v>197</v>
      </c>
      <c r="E63" s="102" t="s">
        <v>120</v>
      </c>
      <c r="F63" s="103">
        <v>367.52</v>
      </c>
      <c r="G63" s="104"/>
      <c r="H63" s="105">
        <f t="shared" si="9"/>
        <v>0</v>
      </c>
      <c r="I63" s="85"/>
      <c r="J63" s="81" t="s">
        <v>1</v>
      </c>
      <c r="K63" s="82" t="s">
        <v>38</v>
      </c>
      <c r="L63" s="77">
        <v>0</v>
      </c>
      <c r="M63" s="77">
        <f t="shared" si="0"/>
        <v>0</v>
      </c>
      <c r="N63" s="77">
        <v>0</v>
      </c>
      <c r="O63" s="77">
        <f t="shared" si="1"/>
        <v>0</v>
      </c>
      <c r="P63" s="77">
        <v>0</v>
      </c>
      <c r="Q63" s="78">
        <f t="shared" si="2"/>
        <v>0</v>
      </c>
      <c r="AO63" s="79" t="s">
        <v>99</v>
      </c>
      <c r="AQ63" s="79" t="s">
        <v>145</v>
      </c>
      <c r="AR63" s="79" t="s">
        <v>72</v>
      </c>
      <c r="AV63" s="9" t="s">
        <v>96</v>
      </c>
      <c r="BB63" s="80">
        <f t="shared" si="3"/>
        <v>0</v>
      </c>
      <c r="BC63" s="80">
        <f t="shared" si="4"/>
        <v>0</v>
      </c>
      <c r="BD63" s="80">
        <f t="shared" si="5"/>
        <v>0</v>
      </c>
      <c r="BE63" s="80">
        <f t="shared" si="6"/>
        <v>0</v>
      </c>
      <c r="BF63" s="80">
        <f t="shared" si="7"/>
        <v>0</v>
      </c>
      <c r="BG63" s="9" t="s">
        <v>97</v>
      </c>
      <c r="BH63" s="80">
        <f t="shared" si="8"/>
        <v>0</v>
      </c>
      <c r="BI63" s="9" t="s">
        <v>95</v>
      </c>
      <c r="BJ63" s="79" t="s">
        <v>198</v>
      </c>
    </row>
    <row r="64" spans="2:62" s="1" customFormat="1" ht="22.8">
      <c r="B64" s="93">
        <v>48</v>
      </c>
      <c r="C64" s="94" t="s">
        <v>94</v>
      </c>
      <c r="D64" s="95" t="s">
        <v>199</v>
      </c>
      <c r="E64" s="96" t="s">
        <v>149</v>
      </c>
      <c r="F64" s="97">
        <v>16</v>
      </c>
      <c r="G64" s="98"/>
      <c r="H64" s="99">
        <f t="shared" si="9"/>
        <v>0</v>
      </c>
      <c r="J64" s="75" t="s">
        <v>1</v>
      </c>
      <c r="K64" s="76" t="s">
        <v>38</v>
      </c>
      <c r="L64" s="77">
        <v>0</v>
      </c>
      <c r="M64" s="77">
        <f t="shared" si="0"/>
        <v>0</v>
      </c>
      <c r="N64" s="77">
        <v>0</v>
      </c>
      <c r="O64" s="77">
        <f t="shared" si="1"/>
        <v>0</v>
      </c>
      <c r="P64" s="77">
        <v>0</v>
      </c>
      <c r="Q64" s="78">
        <f t="shared" si="2"/>
        <v>0</v>
      </c>
      <c r="AO64" s="79" t="s">
        <v>95</v>
      </c>
      <c r="AQ64" s="79" t="s">
        <v>94</v>
      </c>
      <c r="AR64" s="79" t="s">
        <v>72</v>
      </c>
      <c r="AV64" s="9" t="s">
        <v>96</v>
      </c>
      <c r="BB64" s="80">
        <f t="shared" si="3"/>
        <v>0</v>
      </c>
      <c r="BC64" s="80">
        <f t="shared" si="4"/>
        <v>0</v>
      </c>
      <c r="BD64" s="80">
        <f t="shared" si="5"/>
        <v>0</v>
      </c>
      <c r="BE64" s="80">
        <f t="shared" si="6"/>
        <v>0</v>
      </c>
      <c r="BF64" s="80">
        <f t="shared" si="7"/>
        <v>0</v>
      </c>
      <c r="BG64" s="9" t="s">
        <v>97</v>
      </c>
      <c r="BH64" s="80">
        <f t="shared" si="8"/>
        <v>0</v>
      </c>
      <c r="BI64" s="9" t="s">
        <v>95</v>
      </c>
      <c r="BJ64" s="79" t="s">
        <v>200</v>
      </c>
    </row>
    <row r="65" spans="2:62" s="1" customFormat="1" ht="45.6">
      <c r="B65" s="93">
        <v>49</v>
      </c>
      <c r="C65" s="100" t="s">
        <v>145</v>
      </c>
      <c r="D65" s="101" t="s">
        <v>201</v>
      </c>
      <c r="E65" s="102" t="s">
        <v>149</v>
      </c>
      <c r="F65" s="103">
        <v>16</v>
      </c>
      <c r="G65" s="104"/>
      <c r="H65" s="105">
        <f t="shared" si="9"/>
        <v>0</v>
      </c>
      <c r="I65" s="85"/>
      <c r="J65" s="81" t="s">
        <v>1</v>
      </c>
      <c r="K65" s="82" t="s">
        <v>38</v>
      </c>
      <c r="L65" s="77">
        <v>0</v>
      </c>
      <c r="M65" s="77">
        <f t="shared" si="0"/>
        <v>0</v>
      </c>
      <c r="N65" s="77">
        <v>0</v>
      </c>
      <c r="O65" s="77">
        <f t="shared" si="1"/>
        <v>0</v>
      </c>
      <c r="P65" s="77">
        <v>0</v>
      </c>
      <c r="Q65" s="78">
        <f t="shared" si="2"/>
        <v>0</v>
      </c>
      <c r="AO65" s="79" t="s">
        <v>99</v>
      </c>
      <c r="AQ65" s="79" t="s">
        <v>145</v>
      </c>
      <c r="AR65" s="79" t="s">
        <v>72</v>
      </c>
      <c r="AV65" s="9" t="s">
        <v>96</v>
      </c>
      <c r="BB65" s="80">
        <f t="shared" si="3"/>
        <v>0</v>
      </c>
      <c r="BC65" s="80">
        <f t="shared" si="4"/>
        <v>0</v>
      </c>
      <c r="BD65" s="80">
        <f t="shared" si="5"/>
        <v>0</v>
      </c>
      <c r="BE65" s="80">
        <f t="shared" si="6"/>
        <v>0</v>
      </c>
      <c r="BF65" s="80">
        <f t="shared" si="7"/>
        <v>0</v>
      </c>
      <c r="BG65" s="9" t="s">
        <v>97</v>
      </c>
      <c r="BH65" s="80">
        <f t="shared" si="8"/>
        <v>0</v>
      </c>
      <c r="BI65" s="9" t="s">
        <v>95</v>
      </c>
      <c r="BJ65" s="79" t="s">
        <v>202</v>
      </c>
    </row>
    <row r="66" spans="2:62" s="1" customFormat="1" ht="22.8">
      <c r="B66" s="93">
        <v>50</v>
      </c>
      <c r="C66" s="94" t="s">
        <v>94</v>
      </c>
      <c r="D66" s="95" t="s">
        <v>203</v>
      </c>
      <c r="E66" s="96" t="s">
        <v>149</v>
      </c>
      <c r="F66" s="97">
        <v>2</v>
      </c>
      <c r="G66" s="98"/>
      <c r="H66" s="99">
        <f t="shared" si="9"/>
        <v>0</v>
      </c>
      <c r="J66" s="75" t="s">
        <v>1</v>
      </c>
      <c r="K66" s="76" t="s">
        <v>38</v>
      </c>
      <c r="L66" s="77">
        <v>0</v>
      </c>
      <c r="M66" s="77">
        <f t="shared" si="0"/>
        <v>0</v>
      </c>
      <c r="N66" s="77">
        <v>0</v>
      </c>
      <c r="O66" s="77">
        <f t="shared" si="1"/>
        <v>0</v>
      </c>
      <c r="P66" s="77">
        <v>0</v>
      </c>
      <c r="Q66" s="78">
        <f t="shared" si="2"/>
        <v>0</v>
      </c>
      <c r="AO66" s="79" t="s">
        <v>95</v>
      </c>
      <c r="AQ66" s="79" t="s">
        <v>94</v>
      </c>
      <c r="AR66" s="79" t="s">
        <v>72</v>
      </c>
      <c r="AV66" s="9" t="s">
        <v>96</v>
      </c>
      <c r="BB66" s="80">
        <f t="shared" si="3"/>
        <v>0</v>
      </c>
      <c r="BC66" s="80">
        <f t="shared" si="4"/>
        <v>0</v>
      </c>
      <c r="BD66" s="80">
        <f t="shared" si="5"/>
        <v>0</v>
      </c>
      <c r="BE66" s="80">
        <f t="shared" si="6"/>
        <v>0</v>
      </c>
      <c r="BF66" s="80">
        <f t="shared" si="7"/>
        <v>0</v>
      </c>
      <c r="BG66" s="9" t="s">
        <v>97</v>
      </c>
      <c r="BH66" s="80">
        <f t="shared" si="8"/>
        <v>0</v>
      </c>
      <c r="BI66" s="9" t="s">
        <v>95</v>
      </c>
      <c r="BJ66" s="79" t="s">
        <v>204</v>
      </c>
    </row>
    <row r="67" spans="2:62" s="1" customFormat="1" ht="22.8">
      <c r="B67" s="93">
        <v>51</v>
      </c>
      <c r="C67" s="94" t="s">
        <v>94</v>
      </c>
      <c r="D67" s="95" t="s">
        <v>205</v>
      </c>
      <c r="E67" s="96" t="s">
        <v>149</v>
      </c>
      <c r="F67" s="97">
        <v>3</v>
      </c>
      <c r="G67" s="98"/>
      <c r="H67" s="99">
        <f t="shared" si="9"/>
        <v>0</v>
      </c>
      <c r="J67" s="75" t="s">
        <v>1</v>
      </c>
      <c r="K67" s="76" t="s">
        <v>38</v>
      </c>
      <c r="L67" s="77">
        <v>0</v>
      </c>
      <c r="M67" s="77">
        <f t="shared" si="0"/>
        <v>0</v>
      </c>
      <c r="N67" s="77">
        <v>0</v>
      </c>
      <c r="O67" s="77">
        <f t="shared" si="1"/>
        <v>0</v>
      </c>
      <c r="P67" s="77">
        <v>0</v>
      </c>
      <c r="Q67" s="78">
        <f t="shared" si="2"/>
        <v>0</v>
      </c>
      <c r="AO67" s="79" t="s">
        <v>95</v>
      </c>
      <c r="AQ67" s="79" t="s">
        <v>94</v>
      </c>
      <c r="AR67" s="79" t="s">
        <v>72</v>
      </c>
      <c r="AV67" s="9" t="s">
        <v>96</v>
      </c>
      <c r="BB67" s="80">
        <f t="shared" si="3"/>
        <v>0</v>
      </c>
      <c r="BC67" s="80">
        <f t="shared" si="4"/>
        <v>0</v>
      </c>
      <c r="BD67" s="80">
        <f t="shared" si="5"/>
        <v>0</v>
      </c>
      <c r="BE67" s="80">
        <f t="shared" si="6"/>
        <v>0</v>
      </c>
      <c r="BF67" s="80">
        <f t="shared" si="7"/>
        <v>0</v>
      </c>
      <c r="BG67" s="9" t="s">
        <v>97</v>
      </c>
      <c r="BH67" s="80">
        <f t="shared" si="8"/>
        <v>0</v>
      </c>
      <c r="BI67" s="9" t="s">
        <v>95</v>
      </c>
      <c r="BJ67" s="79" t="s">
        <v>206</v>
      </c>
    </row>
    <row r="68" spans="2:62" s="1" customFormat="1" ht="11.4">
      <c r="B68" s="93">
        <v>52</v>
      </c>
      <c r="C68" s="100" t="s">
        <v>145</v>
      </c>
      <c r="D68" s="101" t="s">
        <v>207</v>
      </c>
      <c r="E68" s="102" t="s">
        <v>149</v>
      </c>
      <c r="F68" s="103">
        <v>3</v>
      </c>
      <c r="G68" s="104"/>
      <c r="H68" s="105">
        <f t="shared" si="9"/>
        <v>0</v>
      </c>
      <c r="I68" s="85"/>
      <c r="J68" s="81" t="s">
        <v>1</v>
      </c>
      <c r="K68" s="82" t="s">
        <v>38</v>
      </c>
      <c r="L68" s="77">
        <v>0</v>
      </c>
      <c r="M68" s="77">
        <f t="shared" si="0"/>
        <v>0</v>
      </c>
      <c r="N68" s="77">
        <v>0</v>
      </c>
      <c r="O68" s="77">
        <f t="shared" si="1"/>
        <v>0</v>
      </c>
      <c r="P68" s="77">
        <v>0</v>
      </c>
      <c r="Q68" s="78">
        <f t="shared" si="2"/>
        <v>0</v>
      </c>
      <c r="AO68" s="79" t="s">
        <v>99</v>
      </c>
      <c r="AQ68" s="79" t="s">
        <v>145</v>
      </c>
      <c r="AR68" s="79" t="s">
        <v>72</v>
      </c>
      <c r="AV68" s="9" t="s">
        <v>96</v>
      </c>
      <c r="BB68" s="80">
        <f t="shared" si="3"/>
        <v>0</v>
      </c>
      <c r="BC68" s="80">
        <f t="shared" si="4"/>
        <v>0</v>
      </c>
      <c r="BD68" s="80">
        <f t="shared" si="5"/>
        <v>0</v>
      </c>
      <c r="BE68" s="80">
        <f t="shared" si="6"/>
        <v>0</v>
      </c>
      <c r="BF68" s="80">
        <f t="shared" si="7"/>
        <v>0</v>
      </c>
      <c r="BG68" s="9" t="s">
        <v>97</v>
      </c>
      <c r="BH68" s="80">
        <f t="shared" si="8"/>
        <v>0</v>
      </c>
      <c r="BI68" s="9" t="s">
        <v>95</v>
      </c>
      <c r="BJ68" s="79" t="s">
        <v>208</v>
      </c>
    </row>
    <row r="69" spans="2:62" s="1" customFormat="1" ht="11.4">
      <c r="B69" s="93">
        <v>53</v>
      </c>
      <c r="C69" s="100" t="s">
        <v>145</v>
      </c>
      <c r="D69" s="101" t="s">
        <v>209</v>
      </c>
      <c r="E69" s="102" t="s">
        <v>149</v>
      </c>
      <c r="F69" s="103">
        <v>3</v>
      </c>
      <c r="G69" s="104"/>
      <c r="H69" s="105">
        <f t="shared" si="9"/>
        <v>0</v>
      </c>
      <c r="I69" s="85"/>
      <c r="J69" s="81" t="s">
        <v>1</v>
      </c>
      <c r="K69" s="82" t="s">
        <v>38</v>
      </c>
      <c r="L69" s="77">
        <v>0</v>
      </c>
      <c r="M69" s="77">
        <f t="shared" si="0"/>
        <v>0</v>
      </c>
      <c r="N69" s="77">
        <v>0</v>
      </c>
      <c r="O69" s="77">
        <f t="shared" si="1"/>
        <v>0</v>
      </c>
      <c r="P69" s="77">
        <v>0</v>
      </c>
      <c r="Q69" s="78">
        <f t="shared" si="2"/>
        <v>0</v>
      </c>
      <c r="AO69" s="79" t="s">
        <v>99</v>
      </c>
      <c r="AQ69" s="79" t="s">
        <v>145</v>
      </c>
      <c r="AR69" s="79" t="s">
        <v>72</v>
      </c>
      <c r="AV69" s="9" t="s">
        <v>96</v>
      </c>
      <c r="BB69" s="80">
        <f t="shared" si="3"/>
        <v>0</v>
      </c>
      <c r="BC69" s="80">
        <f t="shared" si="4"/>
        <v>0</v>
      </c>
      <c r="BD69" s="80">
        <f t="shared" si="5"/>
        <v>0</v>
      </c>
      <c r="BE69" s="80">
        <f t="shared" si="6"/>
        <v>0</v>
      </c>
      <c r="BF69" s="80">
        <f t="shared" si="7"/>
        <v>0</v>
      </c>
      <c r="BG69" s="9" t="s">
        <v>97</v>
      </c>
      <c r="BH69" s="80">
        <f t="shared" si="8"/>
        <v>0</v>
      </c>
      <c r="BI69" s="9" t="s">
        <v>95</v>
      </c>
      <c r="BJ69" s="79" t="s">
        <v>210</v>
      </c>
    </row>
    <row r="70" spans="2:62" s="1" customFormat="1" ht="22.8">
      <c r="B70" s="93">
        <v>54</v>
      </c>
      <c r="C70" s="94" t="s">
        <v>94</v>
      </c>
      <c r="D70" s="95" t="s">
        <v>211</v>
      </c>
      <c r="E70" s="96" t="s">
        <v>149</v>
      </c>
      <c r="F70" s="97">
        <v>1</v>
      </c>
      <c r="G70" s="98"/>
      <c r="H70" s="99">
        <f t="shared" si="9"/>
        <v>0</v>
      </c>
      <c r="J70" s="75" t="s">
        <v>1</v>
      </c>
      <c r="K70" s="76" t="s">
        <v>38</v>
      </c>
      <c r="L70" s="77">
        <v>0</v>
      </c>
      <c r="M70" s="77">
        <f t="shared" si="0"/>
        <v>0</v>
      </c>
      <c r="N70" s="77">
        <v>0</v>
      </c>
      <c r="O70" s="77">
        <f t="shared" si="1"/>
        <v>0</v>
      </c>
      <c r="P70" s="77">
        <v>0</v>
      </c>
      <c r="Q70" s="78">
        <f t="shared" si="2"/>
        <v>0</v>
      </c>
      <c r="AO70" s="79" t="s">
        <v>95</v>
      </c>
      <c r="AQ70" s="79" t="s">
        <v>94</v>
      </c>
      <c r="AR70" s="79" t="s">
        <v>72</v>
      </c>
      <c r="AV70" s="9" t="s">
        <v>96</v>
      </c>
      <c r="BB70" s="80">
        <f t="shared" si="3"/>
        <v>0</v>
      </c>
      <c r="BC70" s="80">
        <f t="shared" si="4"/>
        <v>0</v>
      </c>
      <c r="BD70" s="80">
        <f t="shared" si="5"/>
        <v>0</v>
      </c>
      <c r="BE70" s="80">
        <f t="shared" si="6"/>
        <v>0</v>
      </c>
      <c r="BF70" s="80">
        <f t="shared" si="7"/>
        <v>0</v>
      </c>
      <c r="BG70" s="9" t="s">
        <v>97</v>
      </c>
      <c r="BH70" s="80">
        <f t="shared" si="8"/>
        <v>0</v>
      </c>
      <c r="BI70" s="9" t="s">
        <v>95</v>
      </c>
      <c r="BJ70" s="79" t="s">
        <v>212</v>
      </c>
    </row>
    <row r="71" spans="2:62" s="1" customFormat="1" ht="22.8">
      <c r="B71" s="93">
        <v>55</v>
      </c>
      <c r="C71" s="100" t="s">
        <v>145</v>
      </c>
      <c r="D71" s="101" t="s">
        <v>213</v>
      </c>
      <c r="E71" s="102" t="s">
        <v>149</v>
      </c>
      <c r="F71" s="103">
        <v>1</v>
      </c>
      <c r="G71" s="104"/>
      <c r="H71" s="105">
        <f t="shared" si="9"/>
        <v>0</v>
      </c>
      <c r="I71" s="85"/>
      <c r="J71" s="81" t="s">
        <v>1</v>
      </c>
      <c r="K71" s="82" t="s">
        <v>38</v>
      </c>
      <c r="L71" s="77">
        <v>0</v>
      </c>
      <c r="M71" s="77">
        <f t="shared" si="0"/>
        <v>0</v>
      </c>
      <c r="N71" s="77">
        <v>0</v>
      </c>
      <c r="O71" s="77">
        <f t="shared" si="1"/>
        <v>0</v>
      </c>
      <c r="P71" s="77">
        <v>0</v>
      </c>
      <c r="Q71" s="78">
        <f t="shared" si="2"/>
        <v>0</v>
      </c>
      <c r="AO71" s="79" t="s">
        <v>99</v>
      </c>
      <c r="AQ71" s="79" t="s">
        <v>145</v>
      </c>
      <c r="AR71" s="79" t="s">
        <v>72</v>
      </c>
      <c r="AV71" s="9" t="s">
        <v>96</v>
      </c>
      <c r="BB71" s="80">
        <f t="shared" si="3"/>
        <v>0</v>
      </c>
      <c r="BC71" s="80">
        <f t="shared" si="4"/>
        <v>0</v>
      </c>
      <c r="BD71" s="80">
        <f t="shared" si="5"/>
        <v>0</v>
      </c>
      <c r="BE71" s="80">
        <f t="shared" si="6"/>
        <v>0</v>
      </c>
      <c r="BF71" s="80">
        <f t="shared" si="7"/>
        <v>0</v>
      </c>
      <c r="BG71" s="9" t="s">
        <v>97</v>
      </c>
      <c r="BH71" s="80">
        <f t="shared" si="8"/>
        <v>0</v>
      </c>
      <c r="BI71" s="9" t="s">
        <v>95</v>
      </c>
      <c r="BJ71" s="79" t="s">
        <v>214</v>
      </c>
    </row>
    <row r="72" spans="2:62" s="1" customFormat="1" ht="11.4">
      <c r="B72" s="93">
        <v>56</v>
      </c>
      <c r="C72" s="94" t="s">
        <v>94</v>
      </c>
      <c r="D72" s="95" t="s">
        <v>215</v>
      </c>
      <c r="E72" s="96" t="s">
        <v>149</v>
      </c>
      <c r="F72" s="97">
        <v>2</v>
      </c>
      <c r="G72" s="98"/>
      <c r="H72" s="99">
        <f t="shared" si="9"/>
        <v>0</v>
      </c>
      <c r="J72" s="75" t="s">
        <v>1</v>
      </c>
      <c r="K72" s="76" t="s">
        <v>38</v>
      </c>
      <c r="L72" s="77">
        <v>0</v>
      </c>
      <c r="M72" s="77">
        <f t="shared" si="0"/>
        <v>0</v>
      </c>
      <c r="N72" s="77">
        <v>0</v>
      </c>
      <c r="O72" s="77">
        <f t="shared" si="1"/>
        <v>0</v>
      </c>
      <c r="P72" s="77">
        <v>0</v>
      </c>
      <c r="Q72" s="78">
        <f t="shared" si="2"/>
        <v>0</v>
      </c>
      <c r="AO72" s="79" t="s">
        <v>95</v>
      </c>
      <c r="AQ72" s="79" t="s">
        <v>94</v>
      </c>
      <c r="AR72" s="79" t="s">
        <v>72</v>
      </c>
      <c r="AV72" s="9" t="s">
        <v>96</v>
      </c>
      <c r="BB72" s="80">
        <f t="shared" si="3"/>
        <v>0</v>
      </c>
      <c r="BC72" s="80">
        <f t="shared" si="4"/>
        <v>0</v>
      </c>
      <c r="BD72" s="80">
        <f t="shared" si="5"/>
        <v>0</v>
      </c>
      <c r="BE72" s="80">
        <f t="shared" si="6"/>
        <v>0</v>
      </c>
      <c r="BF72" s="80">
        <f t="shared" si="7"/>
        <v>0</v>
      </c>
      <c r="BG72" s="9" t="s">
        <v>97</v>
      </c>
      <c r="BH72" s="80">
        <f t="shared" si="8"/>
        <v>0</v>
      </c>
      <c r="BI72" s="9" t="s">
        <v>95</v>
      </c>
      <c r="BJ72" s="79" t="s">
        <v>216</v>
      </c>
    </row>
    <row r="73" spans="2:62" s="1" customFormat="1" ht="22.8">
      <c r="B73" s="93">
        <v>57</v>
      </c>
      <c r="C73" s="100" t="s">
        <v>145</v>
      </c>
      <c r="D73" s="101" t="s">
        <v>217</v>
      </c>
      <c r="E73" s="102" t="s">
        <v>149</v>
      </c>
      <c r="F73" s="103">
        <v>2</v>
      </c>
      <c r="G73" s="104"/>
      <c r="H73" s="105">
        <f t="shared" si="9"/>
        <v>0</v>
      </c>
      <c r="I73" s="85"/>
      <c r="J73" s="81" t="s">
        <v>1</v>
      </c>
      <c r="K73" s="82" t="s">
        <v>38</v>
      </c>
      <c r="L73" s="77">
        <v>0</v>
      </c>
      <c r="M73" s="77">
        <f t="shared" si="0"/>
        <v>0</v>
      </c>
      <c r="N73" s="77">
        <v>0</v>
      </c>
      <c r="O73" s="77">
        <f t="shared" si="1"/>
        <v>0</v>
      </c>
      <c r="P73" s="77">
        <v>0</v>
      </c>
      <c r="Q73" s="78">
        <f t="shared" si="2"/>
        <v>0</v>
      </c>
      <c r="AO73" s="79" t="s">
        <v>99</v>
      </c>
      <c r="AQ73" s="79" t="s">
        <v>145</v>
      </c>
      <c r="AR73" s="79" t="s">
        <v>72</v>
      </c>
      <c r="AV73" s="9" t="s">
        <v>96</v>
      </c>
      <c r="BB73" s="80">
        <f t="shared" si="3"/>
        <v>0</v>
      </c>
      <c r="BC73" s="80">
        <f t="shared" si="4"/>
        <v>0</v>
      </c>
      <c r="BD73" s="80">
        <f t="shared" si="5"/>
        <v>0</v>
      </c>
      <c r="BE73" s="80">
        <f t="shared" si="6"/>
        <v>0</v>
      </c>
      <c r="BF73" s="80">
        <f t="shared" si="7"/>
        <v>0</v>
      </c>
      <c r="BG73" s="9" t="s">
        <v>97</v>
      </c>
      <c r="BH73" s="80">
        <f t="shared" si="8"/>
        <v>0</v>
      </c>
      <c r="BI73" s="9" t="s">
        <v>95</v>
      </c>
      <c r="BJ73" s="79" t="s">
        <v>218</v>
      </c>
    </row>
    <row r="74" spans="2:62" s="1" customFormat="1" ht="22.8">
      <c r="B74" s="93">
        <v>58</v>
      </c>
      <c r="C74" s="94" t="s">
        <v>94</v>
      </c>
      <c r="D74" s="95" t="s">
        <v>219</v>
      </c>
      <c r="E74" s="96" t="s">
        <v>149</v>
      </c>
      <c r="F74" s="97">
        <v>5</v>
      </c>
      <c r="G74" s="98"/>
      <c r="H74" s="99">
        <f t="shared" si="9"/>
        <v>0</v>
      </c>
      <c r="J74" s="75" t="s">
        <v>1</v>
      </c>
      <c r="K74" s="76" t="s">
        <v>38</v>
      </c>
      <c r="L74" s="77">
        <v>0</v>
      </c>
      <c r="M74" s="77">
        <f t="shared" si="0"/>
        <v>0</v>
      </c>
      <c r="N74" s="77">
        <v>0</v>
      </c>
      <c r="O74" s="77">
        <f t="shared" si="1"/>
        <v>0</v>
      </c>
      <c r="P74" s="77">
        <v>0</v>
      </c>
      <c r="Q74" s="78">
        <f t="shared" si="2"/>
        <v>0</v>
      </c>
      <c r="AO74" s="79" t="s">
        <v>95</v>
      </c>
      <c r="AQ74" s="79" t="s">
        <v>94</v>
      </c>
      <c r="AR74" s="79" t="s">
        <v>72</v>
      </c>
      <c r="AV74" s="9" t="s">
        <v>96</v>
      </c>
      <c r="BB74" s="80">
        <f t="shared" si="3"/>
        <v>0</v>
      </c>
      <c r="BC74" s="80">
        <f t="shared" si="4"/>
        <v>0</v>
      </c>
      <c r="BD74" s="80">
        <f t="shared" si="5"/>
        <v>0</v>
      </c>
      <c r="BE74" s="80">
        <f t="shared" si="6"/>
        <v>0</v>
      </c>
      <c r="BF74" s="80">
        <f t="shared" si="7"/>
        <v>0</v>
      </c>
      <c r="BG74" s="9" t="s">
        <v>97</v>
      </c>
      <c r="BH74" s="80">
        <f t="shared" si="8"/>
        <v>0</v>
      </c>
      <c r="BI74" s="9" t="s">
        <v>95</v>
      </c>
      <c r="BJ74" s="79" t="s">
        <v>220</v>
      </c>
    </row>
    <row r="75" spans="2:62" s="1" customFormat="1" ht="22.8">
      <c r="B75" s="93">
        <v>59</v>
      </c>
      <c r="C75" s="100" t="s">
        <v>145</v>
      </c>
      <c r="D75" s="101" t="s">
        <v>221</v>
      </c>
      <c r="E75" s="102" t="s">
        <v>149</v>
      </c>
      <c r="F75" s="103">
        <v>5</v>
      </c>
      <c r="G75" s="104"/>
      <c r="H75" s="105">
        <f t="shared" si="9"/>
        <v>0</v>
      </c>
      <c r="I75" s="85"/>
      <c r="J75" s="81" t="s">
        <v>1</v>
      </c>
      <c r="K75" s="82" t="s">
        <v>38</v>
      </c>
      <c r="L75" s="77">
        <v>0</v>
      </c>
      <c r="M75" s="77">
        <f t="shared" si="0"/>
        <v>0</v>
      </c>
      <c r="N75" s="77">
        <v>0</v>
      </c>
      <c r="O75" s="77">
        <f t="shared" si="1"/>
        <v>0</v>
      </c>
      <c r="P75" s="77">
        <v>0</v>
      </c>
      <c r="Q75" s="78">
        <f t="shared" si="2"/>
        <v>0</v>
      </c>
      <c r="AO75" s="79" t="s">
        <v>99</v>
      </c>
      <c r="AQ75" s="79" t="s">
        <v>145</v>
      </c>
      <c r="AR75" s="79" t="s">
        <v>72</v>
      </c>
      <c r="AV75" s="9" t="s">
        <v>96</v>
      </c>
      <c r="BB75" s="80">
        <f t="shared" si="3"/>
        <v>0</v>
      </c>
      <c r="BC75" s="80">
        <f t="shared" si="4"/>
        <v>0</v>
      </c>
      <c r="BD75" s="80">
        <f t="shared" si="5"/>
        <v>0</v>
      </c>
      <c r="BE75" s="80">
        <f t="shared" si="6"/>
        <v>0</v>
      </c>
      <c r="BF75" s="80">
        <f t="shared" si="7"/>
        <v>0</v>
      </c>
      <c r="BG75" s="9" t="s">
        <v>97</v>
      </c>
      <c r="BH75" s="80">
        <f t="shared" si="8"/>
        <v>0</v>
      </c>
      <c r="BI75" s="9" t="s">
        <v>95</v>
      </c>
      <c r="BJ75" s="79" t="s">
        <v>222</v>
      </c>
    </row>
    <row r="76" spans="2:62" s="1" customFormat="1" ht="11.4">
      <c r="B76" s="93">
        <v>60</v>
      </c>
      <c r="C76" s="94" t="s">
        <v>94</v>
      </c>
      <c r="D76" s="95" t="s">
        <v>223</v>
      </c>
      <c r="E76" s="96" t="s">
        <v>149</v>
      </c>
      <c r="F76" s="97">
        <v>2</v>
      </c>
      <c r="G76" s="98"/>
      <c r="H76" s="99">
        <f t="shared" ref="H76:H139" si="10">ROUND(G76*F76,2)</f>
        <v>0</v>
      </c>
      <c r="J76" s="75" t="s">
        <v>1</v>
      </c>
      <c r="K76" s="76" t="s">
        <v>38</v>
      </c>
      <c r="L76" s="77">
        <v>0</v>
      </c>
      <c r="M76" s="77">
        <f t="shared" si="0"/>
        <v>0</v>
      </c>
      <c r="N76" s="77">
        <v>0</v>
      </c>
      <c r="O76" s="77">
        <f t="shared" si="1"/>
        <v>0</v>
      </c>
      <c r="P76" s="77">
        <v>0</v>
      </c>
      <c r="Q76" s="78">
        <f t="shared" si="2"/>
        <v>0</v>
      </c>
      <c r="AO76" s="79" t="s">
        <v>95</v>
      </c>
      <c r="AQ76" s="79" t="s">
        <v>94</v>
      </c>
      <c r="AR76" s="79" t="s">
        <v>72</v>
      </c>
      <c r="AV76" s="9" t="s">
        <v>96</v>
      </c>
      <c r="BB76" s="80">
        <f t="shared" si="3"/>
        <v>0</v>
      </c>
      <c r="BC76" s="80">
        <f t="shared" si="4"/>
        <v>0</v>
      </c>
      <c r="BD76" s="80">
        <f t="shared" si="5"/>
        <v>0</v>
      </c>
      <c r="BE76" s="80">
        <f t="shared" si="6"/>
        <v>0</v>
      </c>
      <c r="BF76" s="80">
        <f t="shared" si="7"/>
        <v>0</v>
      </c>
      <c r="BG76" s="9" t="s">
        <v>97</v>
      </c>
      <c r="BH76" s="80">
        <f t="shared" si="8"/>
        <v>0</v>
      </c>
      <c r="BI76" s="9" t="s">
        <v>95</v>
      </c>
      <c r="BJ76" s="79" t="s">
        <v>224</v>
      </c>
    </row>
    <row r="77" spans="2:62" s="1" customFormat="1" ht="34.200000000000003">
      <c r="B77" s="93">
        <v>61</v>
      </c>
      <c r="C77" s="100" t="s">
        <v>145</v>
      </c>
      <c r="D77" s="101" t="s">
        <v>225</v>
      </c>
      <c r="E77" s="102" t="s">
        <v>149</v>
      </c>
      <c r="F77" s="103">
        <v>2</v>
      </c>
      <c r="G77" s="104"/>
      <c r="H77" s="105">
        <f t="shared" si="10"/>
        <v>0</v>
      </c>
      <c r="I77" s="85"/>
      <c r="J77" s="81" t="s">
        <v>1</v>
      </c>
      <c r="K77" s="82" t="s">
        <v>38</v>
      </c>
      <c r="L77" s="77">
        <v>0</v>
      </c>
      <c r="M77" s="77">
        <f t="shared" si="0"/>
        <v>0</v>
      </c>
      <c r="N77" s="77">
        <v>0</v>
      </c>
      <c r="O77" s="77">
        <f t="shared" si="1"/>
        <v>0</v>
      </c>
      <c r="P77" s="77">
        <v>0</v>
      </c>
      <c r="Q77" s="78">
        <f t="shared" si="2"/>
        <v>0</v>
      </c>
      <c r="AO77" s="79" t="s">
        <v>99</v>
      </c>
      <c r="AQ77" s="79" t="s">
        <v>145</v>
      </c>
      <c r="AR77" s="79" t="s">
        <v>72</v>
      </c>
      <c r="AV77" s="9" t="s">
        <v>96</v>
      </c>
      <c r="BB77" s="80">
        <f t="shared" si="3"/>
        <v>0</v>
      </c>
      <c r="BC77" s="80">
        <f t="shared" si="4"/>
        <v>0</v>
      </c>
      <c r="BD77" s="80">
        <f t="shared" si="5"/>
        <v>0</v>
      </c>
      <c r="BE77" s="80">
        <f t="shared" si="6"/>
        <v>0</v>
      </c>
      <c r="BF77" s="80">
        <f t="shared" si="7"/>
        <v>0</v>
      </c>
      <c r="BG77" s="9" t="s">
        <v>97</v>
      </c>
      <c r="BH77" s="80">
        <f t="shared" si="8"/>
        <v>0</v>
      </c>
      <c r="BI77" s="9" t="s">
        <v>95</v>
      </c>
      <c r="BJ77" s="79" t="s">
        <v>226</v>
      </c>
    </row>
    <row r="78" spans="2:62" s="1" customFormat="1" ht="22.8">
      <c r="B78" s="93">
        <v>62</v>
      </c>
      <c r="C78" s="94" t="s">
        <v>94</v>
      </c>
      <c r="D78" s="95" t="s">
        <v>227</v>
      </c>
      <c r="E78" s="96" t="s">
        <v>120</v>
      </c>
      <c r="F78" s="97">
        <v>367.52</v>
      </c>
      <c r="G78" s="98"/>
      <c r="H78" s="99">
        <f t="shared" si="10"/>
        <v>0</v>
      </c>
      <c r="J78" s="75" t="s">
        <v>1</v>
      </c>
      <c r="K78" s="76" t="s">
        <v>38</v>
      </c>
      <c r="L78" s="77">
        <v>0</v>
      </c>
      <c r="M78" s="77">
        <f t="shared" si="0"/>
        <v>0</v>
      </c>
      <c r="N78" s="77">
        <v>0</v>
      </c>
      <c r="O78" s="77">
        <f t="shared" si="1"/>
        <v>0</v>
      </c>
      <c r="P78" s="77">
        <v>0</v>
      </c>
      <c r="Q78" s="78">
        <f t="shared" si="2"/>
        <v>0</v>
      </c>
      <c r="AO78" s="79" t="s">
        <v>95</v>
      </c>
      <c r="AQ78" s="79" t="s">
        <v>94</v>
      </c>
      <c r="AR78" s="79" t="s">
        <v>72</v>
      </c>
      <c r="AV78" s="9" t="s">
        <v>96</v>
      </c>
      <c r="BB78" s="80">
        <f t="shared" si="3"/>
        <v>0</v>
      </c>
      <c r="BC78" s="80">
        <f t="shared" si="4"/>
        <v>0</v>
      </c>
      <c r="BD78" s="80">
        <f t="shared" si="5"/>
        <v>0</v>
      </c>
      <c r="BE78" s="80">
        <f t="shared" si="6"/>
        <v>0</v>
      </c>
      <c r="BF78" s="80">
        <f t="shared" si="7"/>
        <v>0</v>
      </c>
      <c r="BG78" s="9" t="s">
        <v>97</v>
      </c>
      <c r="BH78" s="80">
        <f t="shared" si="8"/>
        <v>0</v>
      </c>
      <c r="BI78" s="9" t="s">
        <v>95</v>
      </c>
      <c r="BJ78" s="79" t="s">
        <v>228</v>
      </c>
    </row>
    <row r="79" spans="2:62" s="1" customFormat="1" ht="11.4">
      <c r="B79" s="93">
        <v>63</v>
      </c>
      <c r="C79" s="94" t="s">
        <v>94</v>
      </c>
      <c r="D79" s="95" t="s">
        <v>229</v>
      </c>
      <c r="E79" s="96" t="s">
        <v>120</v>
      </c>
      <c r="F79" s="97">
        <v>367.52</v>
      </c>
      <c r="G79" s="98"/>
      <c r="H79" s="99">
        <f t="shared" si="10"/>
        <v>0</v>
      </c>
      <c r="J79" s="75" t="s">
        <v>1</v>
      </c>
      <c r="K79" s="76" t="s">
        <v>38</v>
      </c>
      <c r="L79" s="77">
        <v>0</v>
      </c>
      <c r="M79" s="77">
        <f t="shared" si="0"/>
        <v>0</v>
      </c>
      <c r="N79" s="77">
        <v>0</v>
      </c>
      <c r="O79" s="77">
        <f t="shared" si="1"/>
        <v>0</v>
      </c>
      <c r="P79" s="77">
        <v>0</v>
      </c>
      <c r="Q79" s="78">
        <f t="shared" si="2"/>
        <v>0</v>
      </c>
      <c r="AO79" s="79" t="s">
        <v>95</v>
      </c>
      <c r="AQ79" s="79" t="s">
        <v>94</v>
      </c>
      <c r="AR79" s="79" t="s">
        <v>72</v>
      </c>
      <c r="AV79" s="9" t="s">
        <v>96</v>
      </c>
      <c r="BB79" s="80">
        <f t="shared" si="3"/>
        <v>0</v>
      </c>
      <c r="BC79" s="80">
        <f t="shared" si="4"/>
        <v>0</v>
      </c>
      <c r="BD79" s="80">
        <f t="shared" si="5"/>
        <v>0</v>
      </c>
      <c r="BE79" s="80">
        <f t="shared" si="6"/>
        <v>0</v>
      </c>
      <c r="BF79" s="80">
        <f t="shared" si="7"/>
        <v>0</v>
      </c>
      <c r="BG79" s="9" t="s">
        <v>97</v>
      </c>
      <c r="BH79" s="80">
        <f t="shared" si="8"/>
        <v>0</v>
      </c>
      <c r="BI79" s="9" t="s">
        <v>95</v>
      </c>
      <c r="BJ79" s="79" t="s">
        <v>230</v>
      </c>
    </row>
    <row r="80" spans="2:62" s="1" customFormat="1" ht="22.8">
      <c r="B80" s="93">
        <v>64</v>
      </c>
      <c r="C80" s="94" t="s">
        <v>94</v>
      </c>
      <c r="D80" s="95" t="s">
        <v>231</v>
      </c>
      <c r="E80" s="96" t="s">
        <v>149</v>
      </c>
      <c r="F80" s="97">
        <v>4</v>
      </c>
      <c r="G80" s="98"/>
      <c r="H80" s="99">
        <f t="shared" si="10"/>
        <v>0</v>
      </c>
      <c r="J80" s="75" t="s">
        <v>1</v>
      </c>
      <c r="K80" s="76" t="s">
        <v>38</v>
      </c>
      <c r="L80" s="77">
        <v>0</v>
      </c>
      <c r="M80" s="77">
        <f t="shared" ref="M80:M143" si="11">L80*F80</f>
        <v>0</v>
      </c>
      <c r="N80" s="77">
        <v>0</v>
      </c>
      <c r="O80" s="77">
        <f t="shared" ref="O80:O143" si="12">N80*F80</f>
        <v>0</v>
      </c>
      <c r="P80" s="77">
        <v>0</v>
      </c>
      <c r="Q80" s="78">
        <f t="shared" ref="Q80:Q143" si="13">P80*F80</f>
        <v>0</v>
      </c>
      <c r="AO80" s="79" t="s">
        <v>95</v>
      </c>
      <c r="AQ80" s="79" t="s">
        <v>94</v>
      </c>
      <c r="AR80" s="79" t="s">
        <v>72</v>
      </c>
      <c r="AV80" s="9" t="s">
        <v>96</v>
      </c>
      <c r="BB80" s="80">
        <f t="shared" ref="BB80:BB143" si="14">IF(K80="základná",H80,0)</f>
        <v>0</v>
      </c>
      <c r="BC80" s="80">
        <f t="shared" ref="BC80:BC143" si="15">IF(K80="znížená",H80,0)</f>
        <v>0</v>
      </c>
      <c r="BD80" s="80">
        <f t="shared" ref="BD80:BD143" si="16">IF(K80="zákl. prenesená",H80,0)</f>
        <v>0</v>
      </c>
      <c r="BE80" s="80">
        <f t="shared" ref="BE80:BE143" si="17">IF(K80="zníž. prenesená",H80,0)</f>
        <v>0</v>
      </c>
      <c r="BF80" s="80">
        <f t="shared" ref="BF80:BF143" si="18">IF(K80="nulová",H80,0)</f>
        <v>0</v>
      </c>
      <c r="BG80" s="9" t="s">
        <v>97</v>
      </c>
      <c r="BH80" s="80">
        <f t="shared" ref="BH80:BH143" si="19">ROUND(G80*F80,2)</f>
        <v>0</v>
      </c>
      <c r="BI80" s="9" t="s">
        <v>95</v>
      </c>
      <c r="BJ80" s="79" t="s">
        <v>232</v>
      </c>
    </row>
    <row r="81" spans="2:62" s="1" customFormat="1" ht="11.4">
      <c r="B81" s="93">
        <v>65</v>
      </c>
      <c r="C81" s="94" t="s">
        <v>94</v>
      </c>
      <c r="D81" s="95" t="s">
        <v>233</v>
      </c>
      <c r="E81" s="96" t="s">
        <v>149</v>
      </c>
      <c r="F81" s="97">
        <v>8</v>
      </c>
      <c r="G81" s="98"/>
      <c r="H81" s="99">
        <f t="shared" si="10"/>
        <v>0</v>
      </c>
      <c r="J81" s="75" t="s">
        <v>1</v>
      </c>
      <c r="K81" s="76" t="s">
        <v>38</v>
      </c>
      <c r="L81" s="77">
        <v>0</v>
      </c>
      <c r="M81" s="77">
        <f t="shared" si="11"/>
        <v>0</v>
      </c>
      <c r="N81" s="77">
        <v>0</v>
      </c>
      <c r="O81" s="77">
        <f t="shared" si="12"/>
        <v>0</v>
      </c>
      <c r="P81" s="77">
        <v>0</v>
      </c>
      <c r="Q81" s="78">
        <f t="shared" si="13"/>
        <v>0</v>
      </c>
      <c r="AO81" s="79" t="s">
        <v>95</v>
      </c>
      <c r="AQ81" s="79" t="s">
        <v>94</v>
      </c>
      <c r="AR81" s="79" t="s">
        <v>72</v>
      </c>
      <c r="AV81" s="9" t="s">
        <v>96</v>
      </c>
      <c r="BB81" s="80">
        <f t="shared" si="14"/>
        <v>0</v>
      </c>
      <c r="BC81" s="80">
        <f t="shared" si="15"/>
        <v>0</v>
      </c>
      <c r="BD81" s="80">
        <f t="shared" si="16"/>
        <v>0</v>
      </c>
      <c r="BE81" s="80">
        <f t="shared" si="17"/>
        <v>0</v>
      </c>
      <c r="BF81" s="80">
        <f t="shared" si="18"/>
        <v>0</v>
      </c>
      <c r="BG81" s="9" t="s">
        <v>97</v>
      </c>
      <c r="BH81" s="80">
        <f t="shared" si="19"/>
        <v>0</v>
      </c>
      <c r="BI81" s="9" t="s">
        <v>95</v>
      </c>
      <c r="BJ81" s="79" t="s">
        <v>234</v>
      </c>
    </row>
    <row r="82" spans="2:62" s="1" customFormat="1" ht="11.4">
      <c r="B82" s="93">
        <v>66</v>
      </c>
      <c r="C82" s="100" t="s">
        <v>145</v>
      </c>
      <c r="D82" s="101" t="s">
        <v>235</v>
      </c>
      <c r="E82" s="102" t="s">
        <v>149</v>
      </c>
      <c r="F82" s="103">
        <v>8</v>
      </c>
      <c r="G82" s="104"/>
      <c r="H82" s="105">
        <f t="shared" si="10"/>
        <v>0</v>
      </c>
      <c r="I82" s="85"/>
      <c r="J82" s="81" t="s">
        <v>1</v>
      </c>
      <c r="K82" s="82" t="s">
        <v>38</v>
      </c>
      <c r="L82" s="77">
        <v>0</v>
      </c>
      <c r="M82" s="77">
        <f t="shared" si="11"/>
        <v>0</v>
      </c>
      <c r="N82" s="77">
        <v>0</v>
      </c>
      <c r="O82" s="77">
        <f t="shared" si="12"/>
        <v>0</v>
      </c>
      <c r="P82" s="77">
        <v>0</v>
      </c>
      <c r="Q82" s="78">
        <f t="shared" si="13"/>
        <v>0</v>
      </c>
      <c r="AO82" s="79" t="s">
        <v>99</v>
      </c>
      <c r="AQ82" s="79" t="s">
        <v>145</v>
      </c>
      <c r="AR82" s="79" t="s">
        <v>72</v>
      </c>
      <c r="AV82" s="9" t="s">
        <v>96</v>
      </c>
      <c r="BB82" s="80">
        <f t="shared" si="14"/>
        <v>0</v>
      </c>
      <c r="BC82" s="80">
        <f t="shared" si="15"/>
        <v>0</v>
      </c>
      <c r="BD82" s="80">
        <f t="shared" si="16"/>
        <v>0</v>
      </c>
      <c r="BE82" s="80">
        <f t="shared" si="17"/>
        <v>0</v>
      </c>
      <c r="BF82" s="80">
        <f t="shared" si="18"/>
        <v>0</v>
      </c>
      <c r="BG82" s="9" t="s">
        <v>97</v>
      </c>
      <c r="BH82" s="80">
        <f t="shared" si="19"/>
        <v>0</v>
      </c>
      <c r="BI82" s="9" t="s">
        <v>95</v>
      </c>
      <c r="BJ82" s="79" t="s">
        <v>236</v>
      </c>
    </row>
    <row r="83" spans="2:62" s="1" customFormat="1" ht="11.4">
      <c r="B83" s="93">
        <v>67</v>
      </c>
      <c r="C83" s="94" t="s">
        <v>94</v>
      </c>
      <c r="D83" s="95" t="s">
        <v>237</v>
      </c>
      <c r="E83" s="96" t="s">
        <v>149</v>
      </c>
      <c r="F83" s="97">
        <v>1</v>
      </c>
      <c r="G83" s="98"/>
      <c r="H83" s="99">
        <f t="shared" si="10"/>
        <v>0</v>
      </c>
      <c r="J83" s="75" t="s">
        <v>1</v>
      </c>
      <c r="K83" s="76" t="s">
        <v>38</v>
      </c>
      <c r="L83" s="77">
        <v>0</v>
      </c>
      <c r="M83" s="77">
        <f t="shared" si="11"/>
        <v>0</v>
      </c>
      <c r="N83" s="77">
        <v>0</v>
      </c>
      <c r="O83" s="77">
        <f t="shared" si="12"/>
        <v>0</v>
      </c>
      <c r="P83" s="77">
        <v>0</v>
      </c>
      <c r="Q83" s="78">
        <f t="shared" si="13"/>
        <v>0</v>
      </c>
      <c r="AO83" s="79" t="s">
        <v>95</v>
      </c>
      <c r="AQ83" s="79" t="s">
        <v>94</v>
      </c>
      <c r="AR83" s="79" t="s">
        <v>72</v>
      </c>
      <c r="AV83" s="9" t="s">
        <v>96</v>
      </c>
      <c r="BB83" s="80">
        <f t="shared" si="14"/>
        <v>0</v>
      </c>
      <c r="BC83" s="80">
        <f t="shared" si="15"/>
        <v>0</v>
      </c>
      <c r="BD83" s="80">
        <f t="shared" si="16"/>
        <v>0</v>
      </c>
      <c r="BE83" s="80">
        <f t="shared" si="17"/>
        <v>0</v>
      </c>
      <c r="BF83" s="80">
        <f t="shared" si="18"/>
        <v>0</v>
      </c>
      <c r="BG83" s="9" t="s">
        <v>97</v>
      </c>
      <c r="BH83" s="80">
        <f t="shared" si="19"/>
        <v>0</v>
      </c>
      <c r="BI83" s="9" t="s">
        <v>95</v>
      </c>
      <c r="BJ83" s="79" t="s">
        <v>238</v>
      </c>
    </row>
    <row r="84" spans="2:62" s="1" customFormat="1" ht="11.4">
      <c r="B84" s="93">
        <v>68</v>
      </c>
      <c r="C84" s="100" t="s">
        <v>145</v>
      </c>
      <c r="D84" s="101" t="s">
        <v>239</v>
      </c>
      <c r="E84" s="102" t="s">
        <v>149</v>
      </c>
      <c r="F84" s="103">
        <v>1</v>
      </c>
      <c r="G84" s="104"/>
      <c r="H84" s="105">
        <f t="shared" si="10"/>
        <v>0</v>
      </c>
      <c r="I84" s="85"/>
      <c r="J84" s="81" t="s">
        <v>1</v>
      </c>
      <c r="K84" s="82" t="s">
        <v>38</v>
      </c>
      <c r="L84" s="77">
        <v>0</v>
      </c>
      <c r="M84" s="77">
        <f t="shared" si="11"/>
        <v>0</v>
      </c>
      <c r="N84" s="77">
        <v>0</v>
      </c>
      <c r="O84" s="77">
        <f t="shared" si="12"/>
        <v>0</v>
      </c>
      <c r="P84" s="77">
        <v>0</v>
      </c>
      <c r="Q84" s="78">
        <f t="shared" si="13"/>
        <v>0</v>
      </c>
      <c r="AO84" s="79" t="s">
        <v>99</v>
      </c>
      <c r="AQ84" s="79" t="s">
        <v>145</v>
      </c>
      <c r="AR84" s="79" t="s">
        <v>72</v>
      </c>
      <c r="AV84" s="9" t="s">
        <v>96</v>
      </c>
      <c r="BB84" s="80">
        <f t="shared" si="14"/>
        <v>0</v>
      </c>
      <c r="BC84" s="80">
        <f t="shared" si="15"/>
        <v>0</v>
      </c>
      <c r="BD84" s="80">
        <f t="shared" si="16"/>
        <v>0</v>
      </c>
      <c r="BE84" s="80">
        <f t="shared" si="17"/>
        <v>0</v>
      </c>
      <c r="BF84" s="80">
        <f t="shared" si="18"/>
        <v>0</v>
      </c>
      <c r="BG84" s="9" t="s">
        <v>97</v>
      </c>
      <c r="BH84" s="80">
        <f t="shared" si="19"/>
        <v>0</v>
      </c>
      <c r="BI84" s="9" t="s">
        <v>95</v>
      </c>
      <c r="BJ84" s="79" t="s">
        <v>240</v>
      </c>
    </row>
    <row r="85" spans="2:62" s="1" customFormat="1" ht="11.4">
      <c r="B85" s="93">
        <v>69</v>
      </c>
      <c r="C85" s="94" t="s">
        <v>94</v>
      </c>
      <c r="D85" s="95" t="s">
        <v>241</v>
      </c>
      <c r="E85" s="96" t="s">
        <v>120</v>
      </c>
      <c r="F85" s="97">
        <v>367.5</v>
      </c>
      <c r="G85" s="98"/>
      <c r="H85" s="99">
        <f t="shared" si="10"/>
        <v>0</v>
      </c>
      <c r="J85" s="75" t="s">
        <v>1</v>
      </c>
      <c r="K85" s="76" t="s">
        <v>38</v>
      </c>
      <c r="L85" s="77">
        <v>0</v>
      </c>
      <c r="M85" s="77">
        <f t="shared" si="11"/>
        <v>0</v>
      </c>
      <c r="N85" s="77">
        <v>0</v>
      </c>
      <c r="O85" s="77">
        <f t="shared" si="12"/>
        <v>0</v>
      </c>
      <c r="P85" s="77">
        <v>0</v>
      </c>
      <c r="Q85" s="78">
        <f t="shared" si="13"/>
        <v>0</v>
      </c>
      <c r="AO85" s="79" t="s">
        <v>95</v>
      </c>
      <c r="AQ85" s="79" t="s">
        <v>94</v>
      </c>
      <c r="AR85" s="79" t="s">
        <v>72</v>
      </c>
      <c r="AV85" s="9" t="s">
        <v>96</v>
      </c>
      <c r="BB85" s="80">
        <f t="shared" si="14"/>
        <v>0</v>
      </c>
      <c r="BC85" s="80">
        <f t="shared" si="15"/>
        <v>0</v>
      </c>
      <c r="BD85" s="80">
        <f t="shared" si="16"/>
        <v>0</v>
      </c>
      <c r="BE85" s="80">
        <f t="shared" si="17"/>
        <v>0</v>
      </c>
      <c r="BF85" s="80">
        <f t="shared" si="18"/>
        <v>0</v>
      </c>
      <c r="BG85" s="9" t="s">
        <v>97</v>
      </c>
      <c r="BH85" s="80">
        <f t="shared" si="19"/>
        <v>0</v>
      </c>
      <c r="BI85" s="9" t="s">
        <v>95</v>
      </c>
      <c r="BJ85" s="79" t="s">
        <v>242</v>
      </c>
    </row>
    <row r="86" spans="2:62" s="1" customFormat="1" ht="11.4">
      <c r="B86" s="93">
        <v>70</v>
      </c>
      <c r="C86" s="94" t="s">
        <v>94</v>
      </c>
      <c r="D86" s="95" t="s">
        <v>243</v>
      </c>
      <c r="E86" s="96" t="s">
        <v>244</v>
      </c>
      <c r="F86" s="97">
        <v>1</v>
      </c>
      <c r="G86" s="98"/>
      <c r="H86" s="99">
        <f t="shared" si="10"/>
        <v>0</v>
      </c>
      <c r="J86" s="75" t="s">
        <v>1</v>
      </c>
      <c r="K86" s="76" t="s">
        <v>38</v>
      </c>
      <c r="L86" s="77">
        <v>0</v>
      </c>
      <c r="M86" s="77">
        <f t="shared" si="11"/>
        <v>0</v>
      </c>
      <c r="N86" s="77">
        <v>0</v>
      </c>
      <c r="O86" s="77">
        <f t="shared" si="12"/>
        <v>0</v>
      </c>
      <c r="P86" s="77">
        <v>0</v>
      </c>
      <c r="Q86" s="78">
        <f t="shared" si="13"/>
        <v>0</v>
      </c>
      <c r="AO86" s="79" t="s">
        <v>95</v>
      </c>
      <c r="AQ86" s="79" t="s">
        <v>94</v>
      </c>
      <c r="AR86" s="79" t="s">
        <v>72</v>
      </c>
      <c r="AV86" s="9" t="s">
        <v>96</v>
      </c>
      <c r="BB86" s="80">
        <f t="shared" si="14"/>
        <v>0</v>
      </c>
      <c r="BC86" s="80">
        <f t="shared" si="15"/>
        <v>0</v>
      </c>
      <c r="BD86" s="80">
        <f t="shared" si="16"/>
        <v>0</v>
      </c>
      <c r="BE86" s="80">
        <f t="shared" si="17"/>
        <v>0</v>
      </c>
      <c r="BF86" s="80">
        <f t="shared" si="18"/>
        <v>0</v>
      </c>
      <c r="BG86" s="9" t="s">
        <v>97</v>
      </c>
      <c r="BH86" s="80">
        <f t="shared" si="19"/>
        <v>0</v>
      </c>
      <c r="BI86" s="9" t="s">
        <v>95</v>
      </c>
      <c r="BJ86" s="79" t="s">
        <v>245</v>
      </c>
    </row>
    <row r="87" spans="2:62" s="1" customFormat="1" ht="11.4">
      <c r="B87" s="93">
        <v>71</v>
      </c>
      <c r="C87" s="94" t="s">
        <v>94</v>
      </c>
      <c r="D87" s="95" t="s">
        <v>246</v>
      </c>
      <c r="E87" s="96" t="s">
        <v>244</v>
      </c>
      <c r="F87" s="97">
        <v>1</v>
      </c>
      <c r="G87" s="98"/>
      <c r="H87" s="99">
        <f t="shared" si="10"/>
        <v>0</v>
      </c>
      <c r="J87" s="75" t="s">
        <v>1</v>
      </c>
      <c r="K87" s="76" t="s">
        <v>38</v>
      </c>
      <c r="L87" s="77">
        <v>0</v>
      </c>
      <c r="M87" s="77">
        <f t="shared" si="11"/>
        <v>0</v>
      </c>
      <c r="N87" s="77">
        <v>0</v>
      </c>
      <c r="O87" s="77">
        <f t="shared" si="12"/>
        <v>0</v>
      </c>
      <c r="P87" s="77">
        <v>0</v>
      </c>
      <c r="Q87" s="78">
        <f t="shared" si="13"/>
        <v>0</v>
      </c>
      <c r="AO87" s="79" t="s">
        <v>95</v>
      </c>
      <c r="AQ87" s="79" t="s">
        <v>94</v>
      </c>
      <c r="AR87" s="79" t="s">
        <v>72</v>
      </c>
      <c r="AV87" s="9" t="s">
        <v>96</v>
      </c>
      <c r="BB87" s="80">
        <f t="shared" si="14"/>
        <v>0</v>
      </c>
      <c r="BC87" s="80">
        <f t="shared" si="15"/>
        <v>0</v>
      </c>
      <c r="BD87" s="80">
        <f t="shared" si="16"/>
        <v>0</v>
      </c>
      <c r="BE87" s="80">
        <f t="shared" si="17"/>
        <v>0</v>
      </c>
      <c r="BF87" s="80">
        <f t="shared" si="18"/>
        <v>0</v>
      </c>
      <c r="BG87" s="9" t="s">
        <v>97</v>
      </c>
      <c r="BH87" s="80">
        <f t="shared" si="19"/>
        <v>0</v>
      </c>
      <c r="BI87" s="9" t="s">
        <v>95</v>
      </c>
      <c r="BJ87" s="79" t="s">
        <v>247</v>
      </c>
    </row>
    <row r="88" spans="2:62" s="1" customFormat="1" ht="11.4">
      <c r="B88" s="93">
        <v>72</v>
      </c>
      <c r="C88" s="94" t="s">
        <v>94</v>
      </c>
      <c r="D88" s="95" t="s">
        <v>248</v>
      </c>
      <c r="E88" s="96" t="s">
        <v>244</v>
      </c>
      <c r="F88" s="97">
        <v>1</v>
      </c>
      <c r="G88" s="98"/>
      <c r="H88" s="99">
        <f t="shared" si="10"/>
        <v>0</v>
      </c>
      <c r="J88" s="75" t="s">
        <v>1</v>
      </c>
      <c r="K88" s="76" t="s">
        <v>38</v>
      </c>
      <c r="L88" s="77">
        <v>0</v>
      </c>
      <c r="M88" s="77">
        <f t="shared" si="11"/>
        <v>0</v>
      </c>
      <c r="N88" s="77">
        <v>0</v>
      </c>
      <c r="O88" s="77">
        <f t="shared" si="12"/>
        <v>0</v>
      </c>
      <c r="P88" s="77">
        <v>0</v>
      </c>
      <c r="Q88" s="78">
        <f t="shared" si="13"/>
        <v>0</v>
      </c>
      <c r="AO88" s="79" t="s">
        <v>95</v>
      </c>
      <c r="AQ88" s="79" t="s">
        <v>94</v>
      </c>
      <c r="AR88" s="79" t="s">
        <v>72</v>
      </c>
      <c r="AV88" s="9" t="s">
        <v>96</v>
      </c>
      <c r="BB88" s="80">
        <f t="shared" si="14"/>
        <v>0</v>
      </c>
      <c r="BC88" s="80">
        <f t="shared" si="15"/>
        <v>0</v>
      </c>
      <c r="BD88" s="80">
        <f t="shared" si="16"/>
        <v>0</v>
      </c>
      <c r="BE88" s="80">
        <f t="shared" si="17"/>
        <v>0</v>
      </c>
      <c r="BF88" s="80">
        <f t="shared" si="18"/>
        <v>0</v>
      </c>
      <c r="BG88" s="9" t="s">
        <v>97</v>
      </c>
      <c r="BH88" s="80">
        <f t="shared" si="19"/>
        <v>0</v>
      </c>
      <c r="BI88" s="9" t="s">
        <v>95</v>
      </c>
      <c r="BJ88" s="79" t="s">
        <v>249</v>
      </c>
    </row>
    <row r="89" spans="2:62" s="1" customFormat="1" ht="22.8">
      <c r="B89" s="93">
        <v>73</v>
      </c>
      <c r="C89" s="94" t="s">
        <v>94</v>
      </c>
      <c r="D89" s="95" t="s">
        <v>250</v>
      </c>
      <c r="E89" s="96" t="s">
        <v>120</v>
      </c>
      <c r="F89" s="97">
        <v>385</v>
      </c>
      <c r="G89" s="98"/>
      <c r="H89" s="99">
        <f t="shared" si="10"/>
        <v>0</v>
      </c>
      <c r="J89" s="75" t="s">
        <v>1</v>
      </c>
      <c r="K89" s="76" t="s">
        <v>38</v>
      </c>
      <c r="L89" s="77">
        <v>0</v>
      </c>
      <c r="M89" s="77">
        <f t="shared" si="11"/>
        <v>0</v>
      </c>
      <c r="N89" s="77">
        <v>0</v>
      </c>
      <c r="O89" s="77">
        <f t="shared" si="12"/>
        <v>0</v>
      </c>
      <c r="P89" s="77">
        <v>0</v>
      </c>
      <c r="Q89" s="78">
        <f t="shared" si="13"/>
        <v>0</v>
      </c>
      <c r="AO89" s="79" t="s">
        <v>95</v>
      </c>
      <c r="AQ89" s="79" t="s">
        <v>94</v>
      </c>
      <c r="AR89" s="79" t="s">
        <v>72</v>
      </c>
      <c r="AV89" s="9" t="s">
        <v>96</v>
      </c>
      <c r="BB89" s="80">
        <f t="shared" si="14"/>
        <v>0</v>
      </c>
      <c r="BC89" s="80">
        <f t="shared" si="15"/>
        <v>0</v>
      </c>
      <c r="BD89" s="80">
        <f t="shared" si="16"/>
        <v>0</v>
      </c>
      <c r="BE89" s="80">
        <f t="shared" si="17"/>
        <v>0</v>
      </c>
      <c r="BF89" s="80">
        <f t="shared" si="18"/>
        <v>0</v>
      </c>
      <c r="BG89" s="9" t="s">
        <v>97</v>
      </c>
      <c r="BH89" s="80">
        <f t="shared" si="19"/>
        <v>0</v>
      </c>
      <c r="BI89" s="9" t="s">
        <v>95</v>
      </c>
      <c r="BJ89" s="79" t="s">
        <v>251</v>
      </c>
    </row>
    <row r="90" spans="2:62" s="1" customFormat="1" ht="11.4">
      <c r="B90" s="93">
        <v>74</v>
      </c>
      <c r="C90" s="94" t="s">
        <v>94</v>
      </c>
      <c r="D90" s="95" t="s">
        <v>252</v>
      </c>
      <c r="E90" s="96" t="s">
        <v>120</v>
      </c>
      <c r="F90" s="97">
        <v>367.83</v>
      </c>
      <c r="G90" s="98"/>
      <c r="H90" s="99">
        <f t="shared" si="10"/>
        <v>0</v>
      </c>
      <c r="J90" s="75" t="s">
        <v>1</v>
      </c>
      <c r="K90" s="76" t="s">
        <v>38</v>
      </c>
      <c r="L90" s="77">
        <v>0</v>
      </c>
      <c r="M90" s="77">
        <f t="shared" si="11"/>
        <v>0</v>
      </c>
      <c r="N90" s="77">
        <v>0</v>
      </c>
      <c r="O90" s="77">
        <f t="shared" si="12"/>
        <v>0</v>
      </c>
      <c r="P90" s="77">
        <v>0</v>
      </c>
      <c r="Q90" s="78">
        <f t="shared" si="13"/>
        <v>0</v>
      </c>
      <c r="AO90" s="79" t="s">
        <v>95</v>
      </c>
      <c r="AQ90" s="79" t="s">
        <v>94</v>
      </c>
      <c r="AR90" s="79" t="s">
        <v>72</v>
      </c>
      <c r="AV90" s="9" t="s">
        <v>96</v>
      </c>
      <c r="BB90" s="80">
        <f t="shared" si="14"/>
        <v>0</v>
      </c>
      <c r="BC90" s="80">
        <f t="shared" si="15"/>
        <v>0</v>
      </c>
      <c r="BD90" s="80">
        <f t="shared" si="16"/>
        <v>0</v>
      </c>
      <c r="BE90" s="80">
        <f t="shared" si="17"/>
        <v>0</v>
      </c>
      <c r="BF90" s="80">
        <f t="shared" si="18"/>
        <v>0</v>
      </c>
      <c r="BG90" s="9" t="s">
        <v>97</v>
      </c>
      <c r="BH90" s="80">
        <f t="shared" si="19"/>
        <v>0</v>
      </c>
      <c r="BI90" s="9" t="s">
        <v>95</v>
      </c>
      <c r="BJ90" s="79" t="s">
        <v>253</v>
      </c>
    </row>
    <row r="91" spans="2:62" s="1" customFormat="1" ht="11.4">
      <c r="B91" s="93">
        <v>75</v>
      </c>
      <c r="C91" s="100" t="s">
        <v>145</v>
      </c>
      <c r="D91" s="101" t="s">
        <v>254</v>
      </c>
      <c r="E91" s="102" t="s">
        <v>120</v>
      </c>
      <c r="F91" s="103">
        <v>367.83</v>
      </c>
      <c r="G91" s="104"/>
      <c r="H91" s="105">
        <f t="shared" si="10"/>
        <v>0</v>
      </c>
      <c r="I91" s="85"/>
      <c r="J91" s="81" t="s">
        <v>1</v>
      </c>
      <c r="K91" s="82" t="s">
        <v>38</v>
      </c>
      <c r="L91" s="77">
        <v>0</v>
      </c>
      <c r="M91" s="77">
        <f t="shared" si="11"/>
        <v>0</v>
      </c>
      <c r="N91" s="77">
        <v>0</v>
      </c>
      <c r="O91" s="77">
        <f t="shared" si="12"/>
        <v>0</v>
      </c>
      <c r="P91" s="77">
        <v>0</v>
      </c>
      <c r="Q91" s="78">
        <f t="shared" si="13"/>
        <v>0</v>
      </c>
      <c r="AO91" s="79" t="s">
        <v>99</v>
      </c>
      <c r="AQ91" s="79" t="s">
        <v>145</v>
      </c>
      <c r="AR91" s="79" t="s">
        <v>72</v>
      </c>
      <c r="AV91" s="9" t="s">
        <v>96</v>
      </c>
      <c r="BB91" s="80">
        <f t="shared" si="14"/>
        <v>0</v>
      </c>
      <c r="BC91" s="80">
        <f t="shared" si="15"/>
        <v>0</v>
      </c>
      <c r="BD91" s="80">
        <f t="shared" si="16"/>
        <v>0</v>
      </c>
      <c r="BE91" s="80">
        <f t="shared" si="17"/>
        <v>0</v>
      </c>
      <c r="BF91" s="80">
        <f t="shared" si="18"/>
        <v>0</v>
      </c>
      <c r="BG91" s="9" t="s">
        <v>97</v>
      </c>
      <c r="BH91" s="80">
        <f t="shared" si="19"/>
        <v>0</v>
      </c>
      <c r="BI91" s="9" t="s">
        <v>95</v>
      </c>
      <c r="BJ91" s="79" t="s">
        <v>255</v>
      </c>
    </row>
    <row r="92" spans="2:62" s="1" customFormat="1" ht="11.4">
      <c r="B92" s="93">
        <v>76</v>
      </c>
      <c r="C92" s="94" t="s">
        <v>94</v>
      </c>
      <c r="D92" s="95" t="s">
        <v>256</v>
      </c>
      <c r="E92" s="96" t="s">
        <v>149</v>
      </c>
      <c r="F92" s="97">
        <v>5</v>
      </c>
      <c r="G92" s="98"/>
      <c r="H92" s="99">
        <f t="shared" si="10"/>
        <v>0</v>
      </c>
      <c r="J92" s="75" t="s">
        <v>1</v>
      </c>
      <c r="K92" s="76" t="s">
        <v>38</v>
      </c>
      <c r="L92" s="77">
        <v>0</v>
      </c>
      <c r="M92" s="77">
        <f t="shared" si="11"/>
        <v>0</v>
      </c>
      <c r="N92" s="77">
        <v>0</v>
      </c>
      <c r="O92" s="77">
        <f t="shared" si="12"/>
        <v>0</v>
      </c>
      <c r="P92" s="77">
        <v>0</v>
      </c>
      <c r="Q92" s="78">
        <f t="shared" si="13"/>
        <v>0</v>
      </c>
      <c r="AO92" s="79" t="s">
        <v>95</v>
      </c>
      <c r="AQ92" s="79" t="s">
        <v>94</v>
      </c>
      <c r="AR92" s="79" t="s">
        <v>72</v>
      </c>
      <c r="AV92" s="9" t="s">
        <v>96</v>
      </c>
      <c r="BB92" s="80">
        <f t="shared" si="14"/>
        <v>0</v>
      </c>
      <c r="BC92" s="80">
        <f t="shared" si="15"/>
        <v>0</v>
      </c>
      <c r="BD92" s="80">
        <f t="shared" si="16"/>
        <v>0</v>
      </c>
      <c r="BE92" s="80">
        <f t="shared" si="17"/>
        <v>0</v>
      </c>
      <c r="BF92" s="80">
        <f t="shared" si="18"/>
        <v>0</v>
      </c>
      <c r="BG92" s="9" t="s">
        <v>97</v>
      </c>
      <c r="BH92" s="80">
        <f t="shared" si="19"/>
        <v>0</v>
      </c>
      <c r="BI92" s="9" t="s">
        <v>95</v>
      </c>
      <c r="BJ92" s="79" t="s">
        <v>257</v>
      </c>
    </row>
    <row r="93" spans="2:62" s="1" customFormat="1" ht="11.4">
      <c r="B93" s="93">
        <v>77</v>
      </c>
      <c r="C93" s="100" t="s">
        <v>145</v>
      </c>
      <c r="D93" s="101" t="s">
        <v>258</v>
      </c>
      <c r="E93" s="102" t="s">
        <v>149</v>
      </c>
      <c r="F93" s="103">
        <v>2</v>
      </c>
      <c r="G93" s="104"/>
      <c r="H93" s="105">
        <f t="shared" si="10"/>
        <v>0</v>
      </c>
      <c r="I93" s="85"/>
      <c r="J93" s="81" t="s">
        <v>1</v>
      </c>
      <c r="K93" s="82" t="s">
        <v>38</v>
      </c>
      <c r="L93" s="77">
        <v>0</v>
      </c>
      <c r="M93" s="77">
        <f t="shared" si="11"/>
        <v>0</v>
      </c>
      <c r="N93" s="77">
        <v>0</v>
      </c>
      <c r="O93" s="77">
        <f t="shared" si="12"/>
        <v>0</v>
      </c>
      <c r="P93" s="77">
        <v>0</v>
      </c>
      <c r="Q93" s="78">
        <f t="shared" si="13"/>
        <v>0</v>
      </c>
      <c r="AO93" s="79" t="s">
        <v>99</v>
      </c>
      <c r="AQ93" s="79" t="s">
        <v>145</v>
      </c>
      <c r="AR93" s="79" t="s">
        <v>72</v>
      </c>
      <c r="AV93" s="9" t="s">
        <v>96</v>
      </c>
      <c r="BB93" s="80">
        <f t="shared" si="14"/>
        <v>0</v>
      </c>
      <c r="BC93" s="80">
        <f t="shared" si="15"/>
        <v>0</v>
      </c>
      <c r="BD93" s="80">
        <f t="shared" si="16"/>
        <v>0</v>
      </c>
      <c r="BE93" s="80">
        <f t="shared" si="17"/>
        <v>0</v>
      </c>
      <c r="BF93" s="80">
        <f t="shared" si="18"/>
        <v>0</v>
      </c>
      <c r="BG93" s="9" t="s">
        <v>97</v>
      </c>
      <c r="BH93" s="80">
        <f t="shared" si="19"/>
        <v>0</v>
      </c>
      <c r="BI93" s="9" t="s">
        <v>95</v>
      </c>
      <c r="BJ93" s="79" t="s">
        <v>259</v>
      </c>
    </row>
    <row r="94" spans="2:62" s="1" customFormat="1" ht="11.4">
      <c r="B94" s="93">
        <v>78</v>
      </c>
      <c r="C94" s="100" t="s">
        <v>145</v>
      </c>
      <c r="D94" s="101" t="s">
        <v>260</v>
      </c>
      <c r="E94" s="102" t="s">
        <v>149</v>
      </c>
      <c r="F94" s="103">
        <v>3</v>
      </c>
      <c r="G94" s="104"/>
      <c r="H94" s="105">
        <f t="shared" si="10"/>
        <v>0</v>
      </c>
      <c r="I94" s="85"/>
      <c r="J94" s="81" t="s">
        <v>1</v>
      </c>
      <c r="K94" s="82" t="s">
        <v>38</v>
      </c>
      <c r="L94" s="77">
        <v>0</v>
      </c>
      <c r="M94" s="77">
        <f t="shared" si="11"/>
        <v>0</v>
      </c>
      <c r="N94" s="77">
        <v>0</v>
      </c>
      <c r="O94" s="77">
        <f t="shared" si="12"/>
        <v>0</v>
      </c>
      <c r="P94" s="77">
        <v>0</v>
      </c>
      <c r="Q94" s="78">
        <f t="shared" si="13"/>
        <v>0</v>
      </c>
      <c r="AO94" s="79" t="s">
        <v>99</v>
      </c>
      <c r="AQ94" s="79" t="s">
        <v>145</v>
      </c>
      <c r="AR94" s="79" t="s">
        <v>72</v>
      </c>
      <c r="AV94" s="9" t="s">
        <v>96</v>
      </c>
      <c r="BB94" s="80">
        <f t="shared" si="14"/>
        <v>0</v>
      </c>
      <c r="BC94" s="80">
        <f t="shared" si="15"/>
        <v>0</v>
      </c>
      <c r="BD94" s="80">
        <f t="shared" si="16"/>
        <v>0</v>
      </c>
      <c r="BE94" s="80">
        <f t="shared" si="17"/>
        <v>0</v>
      </c>
      <c r="BF94" s="80">
        <f t="shared" si="18"/>
        <v>0</v>
      </c>
      <c r="BG94" s="9" t="s">
        <v>97</v>
      </c>
      <c r="BH94" s="80">
        <f t="shared" si="19"/>
        <v>0</v>
      </c>
      <c r="BI94" s="9" t="s">
        <v>95</v>
      </c>
      <c r="BJ94" s="79" t="s">
        <v>261</v>
      </c>
    </row>
    <row r="95" spans="2:62" s="1" customFormat="1" ht="11.4">
      <c r="B95" s="93">
        <v>79</v>
      </c>
      <c r="C95" s="94" t="s">
        <v>94</v>
      </c>
      <c r="D95" s="95" t="s">
        <v>262</v>
      </c>
      <c r="E95" s="96" t="s">
        <v>120</v>
      </c>
      <c r="F95" s="97">
        <v>13.4</v>
      </c>
      <c r="G95" s="98"/>
      <c r="H95" s="99">
        <f t="shared" si="10"/>
        <v>0</v>
      </c>
      <c r="J95" s="75" t="s">
        <v>1</v>
      </c>
      <c r="K95" s="76" t="s">
        <v>38</v>
      </c>
      <c r="L95" s="77">
        <v>0</v>
      </c>
      <c r="M95" s="77">
        <f t="shared" si="11"/>
        <v>0</v>
      </c>
      <c r="N95" s="77">
        <v>0</v>
      </c>
      <c r="O95" s="77">
        <f t="shared" si="12"/>
        <v>0</v>
      </c>
      <c r="P95" s="77">
        <v>0</v>
      </c>
      <c r="Q95" s="78">
        <f t="shared" si="13"/>
        <v>0</v>
      </c>
      <c r="AO95" s="79" t="s">
        <v>95</v>
      </c>
      <c r="AQ95" s="79" t="s">
        <v>94</v>
      </c>
      <c r="AR95" s="79" t="s">
        <v>72</v>
      </c>
      <c r="AV95" s="9" t="s">
        <v>96</v>
      </c>
      <c r="BB95" s="80">
        <f t="shared" si="14"/>
        <v>0</v>
      </c>
      <c r="BC95" s="80">
        <f t="shared" si="15"/>
        <v>0</v>
      </c>
      <c r="BD95" s="80">
        <f t="shared" si="16"/>
        <v>0</v>
      </c>
      <c r="BE95" s="80">
        <f t="shared" si="17"/>
        <v>0</v>
      </c>
      <c r="BF95" s="80">
        <f t="shared" si="18"/>
        <v>0</v>
      </c>
      <c r="BG95" s="9" t="s">
        <v>97</v>
      </c>
      <c r="BH95" s="80">
        <f t="shared" si="19"/>
        <v>0</v>
      </c>
      <c r="BI95" s="9" t="s">
        <v>95</v>
      </c>
      <c r="BJ95" s="79" t="s">
        <v>263</v>
      </c>
    </row>
    <row r="96" spans="2:62" s="1" customFormat="1" ht="11.4">
      <c r="B96" s="93">
        <v>80</v>
      </c>
      <c r="C96" s="94" t="s">
        <v>94</v>
      </c>
      <c r="D96" s="95" t="s">
        <v>264</v>
      </c>
      <c r="E96" s="96" t="s">
        <v>149</v>
      </c>
      <c r="F96" s="97">
        <v>14</v>
      </c>
      <c r="G96" s="98"/>
      <c r="H96" s="99">
        <f t="shared" si="10"/>
        <v>0</v>
      </c>
      <c r="J96" s="75" t="s">
        <v>1</v>
      </c>
      <c r="K96" s="76" t="s">
        <v>38</v>
      </c>
      <c r="L96" s="77">
        <v>0</v>
      </c>
      <c r="M96" s="77">
        <f t="shared" si="11"/>
        <v>0</v>
      </c>
      <c r="N96" s="77">
        <v>0</v>
      </c>
      <c r="O96" s="77">
        <f t="shared" si="12"/>
        <v>0</v>
      </c>
      <c r="P96" s="77">
        <v>0</v>
      </c>
      <c r="Q96" s="78">
        <f t="shared" si="13"/>
        <v>0</v>
      </c>
      <c r="AO96" s="79" t="s">
        <v>95</v>
      </c>
      <c r="AQ96" s="79" t="s">
        <v>94</v>
      </c>
      <c r="AR96" s="79" t="s">
        <v>72</v>
      </c>
      <c r="AV96" s="9" t="s">
        <v>96</v>
      </c>
      <c r="BB96" s="80">
        <f t="shared" si="14"/>
        <v>0</v>
      </c>
      <c r="BC96" s="80">
        <f t="shared" si="15"/>
        <v>0</v>
      </c>
      <c r="BD96" s="80">
        <f t="shared" si="16"/>
        <v>0</v>
      </c>
      <c r="BE96" s="80">
        <f t="shared" si="17"/>
        <v>0</v>
      </c>
      <c r="BF96" s="80">
        <f t="shared" si="18"/>
        <v>0</v>
      </c>
      <c r="BG96" s="9" t="s">
        <v>97</v>
      </c>
      <c r="BH96" s="80">
        <f t="shared" si="19"/>
        <v>0</v>
      </c>
      <c r="BI96" s="9" t="s">
        <v>95</v>
      </c>
      <c r="BJ96" s="79" t="s">
        <v>265</v>
      </c>
    </row>
    <row r="97" spans="2:62" s="1" customFormat="1" ht="11.4">
      <c r="B97" s="93">
        <v>81</v>
      </c>
      <c r="C97" s="100" t="s">
        <v>145</v>
      </c>
      <c r="D97" s="101" t="s">
        <v>266</v>
      </c>
      <c r="E97" s="102" t="s">
        <v>149</v>
      </c>
      <c r="F97" s="103">
        <v>14</v>
      </c>
      <c r="G97" s="104"/>
      <c r="H97" s="105">
        <f t="shared" si="10"/>
        <v>0</v>
      </c>
      <c r="I97" s="85"/>
      <c r="J97" s="81" t="s">
        <v>1</v>
      </c>
      <c r="K97" s="82" t="s">
        <v>38</v>
      </c>
      <c r="L97" s="77">
        <v>0</v>
      </c>
      <c r="M97" s="77">
        <f t="shared" si="11"/>
        <v>0</v>
      </c>
      <c r="N97" s="77">
        <v>0</v>
      </c>
      <c r="O97" s="77">
        <f t="shared" si="12"/>
        <v>0</v>
      </c>
      <c r="P97" s="77">
        <v>0</v>
      </c>
      <c r="Q97" s="78">
        <f t="shared" si="13"/>
        <v>0</v>
      </c>
      <c r="AO97" s="79" t="s">
        <v>99</v>
      </c>
      <c r="AQ97" s="79" t="s">
        <v>145</v>
      </c>
      <c r="AR97" s="79" t="s">
        <v>72</v>
      </c>
      <c r="AV97" s="9" t="s">
        <v>96</v>
      </c>
      <c r="BB97" s="80">
        <f t="shared" si="14"/>
        <v>0</v>
      </c>
      <c r="BC97" s="80">
        <f t="shared" si="15"/>
        <v>0</v>
      </c>
      <c r="BD97" s="80">
        <f t="shared" si="16"/>
        <v>0</v>
      </c>
      <c r="BE97" s="80">
        <f t="shared" si="17"/>
        <v>0</v>
      </c>
      <c r="BF97" s="80">
        <f t="shared" si="18"/>
        <v>0</v>
      </c>
      <c r="BG97" s="9" t="s">
        <v>97</v>
      </c>
      <c r="BH97" s="80">
        <f t="shared" si="19"/>
        <v>0</v>
      </c>
      <c r="BI97" s="9" t="s">
        <v>95</v>
      </c>
      <c r="BJ97" s="79" t="s">
        <v>267</v>
      </c>
    </row>
    <row r="98" spans="2:62" s="1" customFormat="1" ht="22.8">
      <c r="B98" s="93">
        <v>82</v>
      </c>
      <c r="C98" s="94" t="s">
        <v>94</v>
      </c>
      <c r="D98" s="95" t="s">
        <v>268</v>
      </c>
      <c r="E98" s="96" t="s">
        <v>149</v>
      </c>
      <c r="F98" s="97">
        <v>1</v>
      </c>
      <c r="G98" s="98"/>
      <c r="H98" s="99">
        <f t="shared" si="10"/>
        <v>0</v>
      </c>
      <c r="J98" s="75" t="s">
        <v>1</v>
      </c>
      <c r="K98" s="76" t="s">
        <v>38</v>
      </c>
      <c r="L98" s="77">
        <v>0</v>
      </c>
      <c r="M98" s="77">
        <f t="shared" si="11"/>
        <v>0</v>
      </c>
      <c r="N98" s="77">
        <v>0</v>
      </c>
      <c r="O98" s="77">
        <f t="shared" si="12"/>
        <v>0</v>
      </c>
      <c r="P98" s="77">
        <v>0</v>
      </c>
      <c r="Q98" s="78">
        <f t="shared" si="13"/>
        <v>0</v>
      </c>
      <c r="AO98" s="79" t="s">
        <v>95</v>
      </c>
      <c r="AQ98" s="79" t="s">
        <v>94</v>
      </c>
      <c r="AR98" s="79" t="s">
        <v>72</v>
      </c>
      <c r="AV98" s="9" t="s">
        <v>96</v>
      </c>
      <c r="BB98" s="80">
        <f t="shared" si="14"/>
        <v>0</v>
      </c>
      <c r="BC98" s="80">
        <f t="shared" si="15"/>
        <v>0</v>
      </c>
      <c r="BD98" s="80">
        <f t="shared" si="16"/>
        <v>0</v>
      </c>
      <c r="BE98" s="80">
        <f t="shared" si="17"/>
        <v>0</v>
      </c>
      <c r="BF98" s="80">
        <f t="shared" si="18"/>
        <v>0</v>
      </c>
      <c r="BG98" s="9" t="s">
        <v>97</v>
      </c>
      <c r="BH98" s="80">
        <f t="shared" si="19"/>
        <v>0</v>
      </c>
      <c r="BI98" s="9" t="s">
        <v>95</v>
      </c>
      <c r="BJ98" s="79" t="s">
        <v>269</v>
      </c>
    </row>
    <row r="99" spans="2:62" s="1" customFormat="1" ht="11.4">
      <c r="B99" s="93">
        <v>83</v>
      </c>
      <c r="C99" s="94" t="s">
        <v>94</v>
      </c>
      <c r="D99" s="95" t="s">
        <v>270</v>
      </c>
      <c r="E99" s="96" t="s">
        <v>149</v>
      </c>
      <c r="F99" s="97">
        <v>2</v>
      </c>
      <c r="G99" s="98"/>
      <c r="H99" s="99">
        <f t="shared" si="10"/>
        <v>0</v>
      </c>
      <c r="J99" s="75" t="s">
        <v>1</v>
      </c>
      <c r="K99" s="76" t="s">
        <v>38</v>
      </c>
      <c r="L99" s="77">
        <v>0</v>
      </c>
      <c r="M99" s="77">
        <f t="shared" si="11"/>
        <v>0</v>
      </c>
      <c r="N99" s="77">
        <v>0</v>
      </c>
      <c r="O99" s="77">
        <f t="shared" si="12"/>
        <v>0</v>
      </c>
      <c r="P99" s="77">
        <v>0</v>
      </c>
      <c r="Q99" s="78">
        <f t="shared" si="13"/>
        <v>0</v>
      </c>
      <c r="AO99" s="79" t="s">
        <v>95</v>
      </c>
      <c r="AQ99" s="79" t="s">
        <v>94</v>
      </c>
      <c r="AR99" s="79" t="s">
        <v>72</v>
      </c>
      <c r="AV99" s="9" t="s">
        <v>96</v>
      </c>
      <c r="BB99" s="80">
        <f t="shared" si="14"/>
        <v>0</v>
      </c>
      <c r="BC99" s="80">
        <f t="shared" si="15"/>
        <v>0</v>
      </c>
      <c r="BD99" s="80">
        <f t="shared" si="16"/>
        <v>0</v>
      </c>
      <c r="BE99" s="80">
        <f t="shared" si="17"/>
        <v>0</v>
      </c>
      <c r="BF99" s="80">
        <f t="shared" si="18"/>
        <v>0</v>
      </c>
      <c r="BG99" s="9" t="s">
        <v>97</v>
      </c>
      <c r="BH99" s="80">
        <f t="shared" si="19"/>
        <v>0</v>
      </c>
      <c r="BI99" s="9" t="s">
        <v>95</v>
      </c>
      <c r="BJ99" s="79" t="s">
        <v>271</v>
      </c>
    </row>
    <row r="100" spans="2:62" s="1" customFormat="1" ht="11.4">
      <c r="B100" s="93">
        <v>84</v>
      </c>
      <c r="C100" s="94" t="s">
        <v>94</v>
      </c>
      <c r="D100" s="95" t="s">
        <v>272</v>
      </c>
      <c r="E100" s="96" t="s">
        <v>149</v>
      </c>
      <c r="F100" s="97">
        <v>1</v>
      </c>
      <c r="G100" s="98"/>
      <c r="H100" s="99">
        <f t="shared" si="10"/>
        <v>0</v>
      </c>
      <c r="J100" s="75" t="s">
        <v>1</v>
      </c>
      <c r="K100" s="76" t="s">
        <v>38</v>
      </c>
      <c r="L100" s="77">
        <v>0</v>
      </c>
      <c r="M100" s="77">
        <f t="shared" si="11"/>
        <v>0</v>
      </c>
      <c r="N100" s="77">
        <v>0</v>
      </c>
      <c r="O100" s="77">
        <f t="shared" si="12"/>
        <v>0</v>
      </c>
      <c r="P100" s="77">
        <v>0</v>
      </c>
      <c r="Q100" s="78">
        <f t="shared" si="13"/>
        <v>0</v>
      </c>
      <c r="AO100" s="79" t="s">
        <v>95</v>
      </c>
      <c r="AQ100" s="79" t="s">
        <v>94</v>
      </c>
      <c r="AR100" s="79" t="s">
        <v>72</v>
      </c>
      <c r="AV100" s="9" t="s">
        <v>96</v>
      </c>
      <c r="BB100" s="80">
        <f t="shared" si="14"/>
        <v>0</v>
      </c>
      <c r="BC100" s="80">
        <f t="shared" si="15"/>
        <v>0</v>
      </c>
      <c r="BD100" s="80">
        <f t="shared" si="16"/>
        <v>0</v>
      </c>
      <c r="BE100" s="80">
        <f t="shared" si="17"/>
        <v>0</v>
      </c>
      <c r="BF100" s="80">
        <f t="shared" si="18"/>
        <v>0</v>
      </c>
      <c r="BG100" s="9" t="s">
        <v>97</v>
      </c>
      <c r="BH100" s="80">
        <f t="shared" si="19"/>
        <v>0</v>
      </c>
      <c r="BI100" s="9" t="s">
        <v>95</v>
      </c>
      <c r="BJ100" s="79" t="s">
        <v>273</v>
      </c>
    </row>
    <row r="101" spans="2:62" s="1" customFormat="1" ht="21" customHeight="1">
      <c r="B101" s="106"/>
      <c r="C101" s="107"/>
      <c r="D101" s="108" t="s">
        <v>274</v>
      </c>
      <c r="E101" s="109" t="s">
        <v>1</v>
      </c>
      <c r="F101" s="110"/>
      <c r="G101" s="111"/>
      <c r="H101" s="112">
        <f>SUM(H102:H222)</f>
        <v>0</v>
      </c>
      <c r="J101" s="75" t="s">
        <v>1</v>
      </c>
      <c r="K101" s="76" t="s">
        <v>38</v>
      </c>
      <c r="L101" s="77">
        <v>0</v>
      </c>
      <c r="M101" s="77">
        <f t="shared" si="11"/>
        <v>0</v>
      </c>
      <c r="N101" s="77">
        <v>0</v>
      </c>
      <c r="O101" s="77">
        <f t="shared" si="12"/>
        <v>0</v>
      </c>
      <c r="P101" s="77">
        <v>0</v>
      </c>
      <c r="Q101" s="78">
        <f t="shared" si="13"/>
        <v>0</v>
      </c>
      <c r="AO101" s="79" t="s">
        <v>95</v>
      </c>
      <c r="AQ101" s="79" t="s">
        <v>94</v>
      </c>
      <c r="AR101" s="79" t="s">
        <v>72</v>
      </c>
      <c r="AV101" s="9" t="s">
        <v>96</v>
      </c>
      <c r="BB101" s="80">
        <f t="shared" si="14"/>
        <v>0</v>
      </c>
      <c r="BC101" s="80">
        <f t="shared" si="15"/>
        <v>0</v>
      </c>
      <c r="BD101" s="80">
        <f t="shared" si="16"/>
        <v>0</v>
      </c>
      <c r="BE101" s="80">
        <f t="shared" si="17"/>
        <v>0</v>
      </c>
      <c r="BF101" s="80">
        <f t="shared" si="18"/>
        <v>0</v>
      </c>
      <c r="BG101" s="9" t="s">
        <v>97</v>
      </c>
      <c r="BH101" s="80">
        <f t="shared" si="19"/>
        <v>0</v>
      </c>
      <c r="BI101" s="9" t="s">
        <v>95</v>
      </c>
      <c r="BJ101" s="79" t="s">
        <v>275</v>
      </c>
    </row>
    <row r="102" spans="2:62" s="1" customFormat="1" ht="45.6">
      <c r="B102" s="93">
        <v>85</v>
      </c>
      <c r="C102" s="94" t="s">
        <v>94</v>
      </c>
      <c r="D102" s="95" t="s">
        <v>276</v>
      </c>
      <c r="E102" s="96" t="s">
        <v>101</v>
      </c>
      <c r="F102" s="97">
        <v>14</v>
      </c>
      <c r="G102" s="98"/>
      <c r="H102" s="99">
        <f t="shared" si="10"/>
        <v>0</v>
      </c>
      <c r="J102" s="75" t="s">
        <v>1</v>
      </c>
      <c r="K102" s="76" t="s">
        <v>38</v>
      </c>
      <c r="L102" s="77">
        <v>0</v>
      </c>
      <c r="M102" s="77">
        <f t="shared" si="11"/>
        <v>0</v>
      </c>
      <c r="N102" s="77">
        <v>0</v>
      </c>
      <c r="O102" s="77">
        <f t="shared" si="12"/>
        <v>0</v>
      </c>
      <c r="P102" s="77">
        <v>0</v>
      </c>
      <c r="Q102" s="78">
        <f t="shared" si="13"/>
        <v>0</v>
      </c>
      <c r="AO102" s="79" t="s">
        <v>95</v>
      </c>
      <c r="AQ102" s="79" t="s">
        <v>94</v>
      </c>
      <c r="AR102" s="79" t="s">
        <v>72</v>
      </c>
      <c r="AV102" s="9" t="s">
        <v>96</v>
      </c>
      <c r="BB102" s="80">
        <f t="shared" si="14"/>
        <v>0</v>
      </c>
      <c r="BC102" s="80">
        <f t="shared" si="15"/>
        <v>0</v>
      </c>
      <c r="BD102" s="80">
        <f t="shared" si="16"/>
        <v>0</v>
      </c>
      <c r="BE102" s="80">
        <f t="shared" si="17"/>
        <v>0</v>
      </c>
      <c r="BF102" s="80">
        <f t="shared" si="18"/>
        <v>0</v>
      </c>
      <c r="BG102" s="9" t="s">
        <v>97</v>
      </c>
      <c r="BH102" s="80">
        <f t="shared" si="19"/>
        <v>0</v>
      </c>
      <c r="BI102" s="9" t="s">
        <v>95</v>
      </c>
      <c r="BJ102" s="79" t="s">
        <v>277</v>
      </c>
    </row>
    <row r="103" spans="2:62" s="1" customFormat="1" ht="45.6">
      <c r="B103" s="93">
        <v>86</v>
      </c>
      <c r="C103" s="94" t="s">
        <v>94</v>
      </c>
      <c r="D103" s="95" t="s">
        <v>278</v>
      </c>
      <c r="E103" s="96" t="s">
        <v>101</v>
      </c>
      <c r="F103" s="97">
        <v>9.8000000000000007</v>
      </c>
      <c r="G103" s="98"/>
      <c r="H103" s="99">
        <f t="shared" si="10"/>
        <v>0</v>
      </c>
      <c r="J103" s="75" t="s">
        <v>1</v>
      </c>
      <c r="K103" s="76" t="s">
        <v>38</v>
      </c>
      <c r="L103" s="77">
        <v>0</v>
      </c>
      <c r="M103" s="77">
        <f t="shared" si="11"/>
        <v>0</v>
      </c>
      <c r="N103" s="77">
        <v>0</v>
      </c>
      <c r="O103" s="77">
        <f t="shared" si="12"/>
        <v>0</v>
      </c>
      <c r="P103" s="77">
        <v>0</v>
      </c>
      <c r="Q103" s="78">
        <f t="shared" si="13"/>
        <v>0</v>
      </c>
      <c r="AO103" s="79" t="s">
        <v>95</v>
      </c>
      <c r="AQ103" s="79" t="s">
        <v>94</v>
      </c>
      <c r="AR103" s="79" t="s">
        <v>72</v>
      </c>
      <c r="AV103" s="9" t="s">
        <v>96</v>
      </c>
      <c r="BB103" s="80">
        <f t="shared" si="14"/>
        <v>0</v>
      </c>
      <c r="BC103" s="80">
        <f t="shared" si="15"/>
        <v>0</v>
      </c>
      <c r="BD103" s="80">
        <f t="shared" si="16"/>
        <v>0</v>
      </c>
      <c r="BE103" s="80">
        <f t="shared" si="17"/>
        <v>0</v>
      </c>
      <c r="BF103" s="80">
        <f t="shared" si="18"/>
        <v>0</v>
      </c>
      <c r="BG103" s="9" t="s">
        <v>97</v>
      </c>
      <c r="BH103" s="80">
        <f t="shared" si="19"/>
        <v>0</v>
      </c>
      <c r="BI103" s="9" t="s">
        <v>95</v>
      </c>
      <c r="BJ103" s="79" t="s">
        <v>279</v>
      </c>
    </row>
    <row r="104" spans="2:62" s="1" customFormat="1" ht="45.6">
      <c r="B104" s="93">
        <v>87</v>
      </c>
      <c r="C104" s="94" t="s">
        <v>94</v>
      </c>
      <c r="D104" s="95" t="s">
        <v>280</v>
      </c>
      <c r="E104" s="96" t="s">
        <v>101</v>
      </c>
      <c r="F104" s="97">
        <v>6.3</v>
      </c>
      <c r="G104" s="98"/>
      <c r="H104" s="99">
        <f t="shared" si="10"/>
        <v>0</v>
      </c>
      <c r="J104" s="75" t="s">
        <v>1</v>
      </c>
      <c r="K104" s="76" t="s">
        <v>38</v>
      </c>
      <c r="L104" s="77">
        <v>0</v>
      </c>
      <c r="M104" s="77">
        <f t="shared" si="11"/>
        <v>0</v>
      </c>
      <c r="N104" s="77">
        <v>0</v>
      </c>
      <c r="O104" s="77">
        <f t="shared" si="12"/>
        <v>0</v>
      </c>
      <c r="P104" s="77">
        <v>0</v>
      </c>
      <c r="Q104" s="78">
        <f t="shared" si="13"/>
        <v>0</v>
      </c>
      <c r="AO104" s="79" t="s">
        <v>95</v>
      </c>
      <c r="AQ104" s="79" t="s">
        <v>94</v>
      </c>
      <c r="AR104" s="79" t="s">
        <v>72</v>
      </c>
      <c r="AV104" s="9" t="s">
        <v>96</v>
      </c>
      <c r="BB104" s="80">
        <f t="shared" si="14"/>
        <v>0</v>
      </c>
      <c r="BC104" s="80">
        <f t="shared" si="15"/>
        <v>0</v>
      </c>
      <c r="BD104" s="80">
        <f t="shared" si="16"/>
        <v>0</v>
      </c>
      <c r="BE104" s="80">
        <f t="shared" si="17"/>
        <v>0</v>
      </c>
      <c r="BF104" s="80">
        <f t="shared" si="18"/>
        <v>0</v>
      </c>
      <c r="BG104" s="9" t="s">
        <v>97</v>
      </c>
      <c r="BH104" s="80">
        <f t="shared" si="19"/>
        <v>0</v>
      </c>
      <c r="BI104" s="9" t="s">
        <v>95</v>
      </c>
      <c r="BJ104" s="79" t="s">
        <v>281</v>
      </c>
    </row>
    <row r="105" spans="2:62" s="1" customFormat="1" ht="34.200000000000003">
      <c r="B105" s="93">
        <v>88</v>
      </c>
      <c r="C105" s="94" t="s">
        <v>94</v>
      </c>
      <c r="D105" s="95" t="s">
        <v>282</v>
      </c>
      <c r="E105" s="96" t="s">
        <v>149</v>
      </c>
      <c r="F105" s="97">
        <v>1</v>
      </c>
      <c r="G105" s="98"/>
      <c r="H105" s="99">
        <f t="shared" si="10"/>
        <v>0</v>
      </c>
      <c r="J105" s="75" t="s">
        <v>1</v>
      </c>
      <c r="K105" s="76" t="s">
        <v>38</v>
      </c>
      <c r="L105" s="77">
        <v>0</v>
      </c>
      <c r="M105" s="77">
        <f t="shared" si="11"/>
        <v>0</v>
      </c>
      <c r="N105" s="77">
        <v>0</v>
      </c>
      <c r="O105" s="77">
        <f t="shared" si="12"/>
        <v>0</v>
      </c>
      <c r="P105" s="77">
        <v>0</v>
      </c>
      <c r="Q105" s="78">
        <f t="shared" si="13"/>
        <v>0</v>
      </c>
      <c r="AO105" s="79" t="s">
        <v>95</v>
      </c>
      <c r="AQ105" s="79" t="s">
        <v>94</v>
      </c>
      <c r="AR105" s="79" t="s">
        <v>72</v>
      </c>
      <c r="AV105" s="9" t="s">
        <v>96</v>
      </c>
      <c r="BB105" s="80">
        <f t="shared" si="14"/>
        <v>0</v>
      </c>
      <c r="BC105" s="80">
        <f t="shared" si="15"/>
        <v>0</v>
      </c>
      <c r="BD105" s="80">
        <f t="shared" si="16"/>
        <v>0</v>
      </c>
      <c r="BE105" s="80">
        <f t="shared" si="17"/>
        <v>0</v>
      </c>
      <c r="BF105" s="80">
        <f t="shared" si="18"/>
        <v>0</v>
      </c>
      <c r="BG105" s="9" t="s">
        <v>97</v>
      </c>
      <c r="BH105" s="80">
        <f t="shared" si="19"/>
        <v>0</v>
      </c>
      <c r="BI105" s="9" t="s">
        <v>95</v>
      </c>
      <c r="BJ105" s="79" t="s">
        <v>283</v>
      </c>
    </row>
    <row r="106" spans="2:62" s="1" customFormat="1" ht="22.8">
      <c r="B106" s="93">
        <v>89</v>
      </c>
      <c r="C106" s="94" t="s">
        <v>94</v>
      </c>
      <c r="D106" s="95" t="s">
        <v>284</v>
      </c>
      <c r="E106" s="96" t="s">
        <v>285</v>
      </c>
      <c r="F106" s="97">
        <v>3250</v>
      </c>
      <c r="G106" s="98"/>
      <c r="H106" s="99">
        <f t="shared" si="10"/>
        <v>0</v>
      </c>
      <c r="J106" s="75" t="s">
        <v>1</v>
      </c>
      <c r="K106" s="76" t="s">
        <v>38</v>
      </c>
      <c r="L106" s="77">
        <v>0</v>
      </c>
      <c r="M106" s="77">
        <f t="shared" si="11"/>
        <v>0</v>
      </c>
      <c r="N106" s="77">
        <v>0</v>
      </c>
      <c r="O106" s="77">
        <f t="shared" si="12"/>
        <v>0</v>
      </c>
      <c r="P106" s="77">
        <v>0</v>
      </c>
      <c r="Q106" s="78">
        <f t="shared" si="13"/>
        <v>0</v>
      </c>
      <c r="AO106" s="79" t="s">
        <v>95</v>
      </c>
      <c r="AQ106" s="79" t="s">
        <v>94</v>
      </c>
      <c r="AR106" s="79" t="s">
        <v>72</v>
      </c>
      <c r="AV106" s="9" t="s">
        <v>96</v>
      </c>
      <c r="BB106" s="80">
        <f t="shared" si="14"/>
        <v>0</v>
      </c>
      <c r="BC106" s="80">
        <f t="shared" si="15"/>
        <v>0</v>
      </c>
      <c r="BD106" s="80">
        <f t="shared" si="16"/>
        <v>0</v>
      </c>
      <c r="BE106" s="80">
        <f t="shared" si="17"/>
        <v>0</v>
      </c>
      <c r="BF106" s="80">
        <f t="shared" si="18"/>
        <v>0</v>
      </c>
      <c r="BG106" s="9" t="s">
        <v>97</v>
      </c>
      <c r="BH106" s="80">
        <f t="shared" si="19"/>
        <v>0</v>
      </c>
      <c r="BI106" s="9" t="s">
        <v>95</v>
      </c>
      <c r="BJ106" s="79" t="s">
        <v>286</v>
      </c>
    </row>
    <row r="107" spans="2:62" s="1" customFormat="1" ht="22.8">
      <c r="B107" s="93">
        <v>90</v>
      </c>
      <c r="C107" s="94" t="s">
        <v>94</v>
      </c>
      <c r="D107" s="95" t="s">
        <v>109</v>
      </c>
      <c r="E107" s="96" t="s">
        <v>110</v>
      </c>
      <c r="F107" s="97">
        <v>165.096</v>
      </c>
      <c r="G107" s="98"/>
      <c r="H107" s="99">
        <f t="shared" si="10"/>
        <v>0</v>
      </c>
      <c r="J107" s="75" t="s">
        <v>1</v>
      </c>
      <c r="K107" s="76" t="s">
        <v>38</v>
      </c>
      <c r="L107" s="77">
        <v>0</v>
      </c>
      <c r="M107" s="77">
        <f t="shared" si="11"/>
        <v>0</v>
      </c>
      <c r="N107" s="77">
        <v>0</v>
      </c>
      <c r="O107" s="77">
        <f t="shared" si="12"/>
        <v>0</v>
      </c>
      <c r="P107" s="77">
        <v>0</v>
      </c>
      <c r="Q107" s="78">
        <f t="shared" si="13"/>
        <v>0</v>
      </c>
      <c r="AO107" s="79" t="s">
        <v>95</v>
      </c>
      <c r="AQ107" s="79" t="s">
        <v>94</v>
      </c>
      <c r="AR107" s="79" t="s">
        <v>72</v>
      </c>
      <c r="AV107" s="9" t="s">
        <v>96</v>
      </c>
      <c r="BB107" s="80">
        <f t="shared" si="14"/>
        <v>0</v>
      </c>
      <c r="BC107" s="80">
        <f t="shared" si="15"/>
        <v>0</v>
      </c>
      <c r="BD107" s="80">
        <f t="shared" si="16"/>
        <v>0</v>
      </c>
      <c r="BE107" s="80">
        <f t="shared" si="17"/>
        <v>0</v>
      </c>
      <c r="BF107" s="80">
        <f t="shared" si="18"/>
        <v>0</v>
      </c>
      <c r="BG107" s="9" t="s">
        <v>97</v>
      </c>
      <c r="BH107" s="80">
        <f t="shared" si="19"/>
        <v>0</v>
      </c>
      <c r="BI107" s="9" t="s">
        <v>95</v>
      </c>
      <c r="BJ107" s="79" t="s">
        <v>287</v>
      </c>
    </row>
    <row r="108" spans="2:62" s="1" customFormat="1" ht="11.4">
      <c r="B108" s="93">
        <v>91</v>
      </c>
      <c r="C108" s="94" t="s">
        <v>94</v>
      </c>
      <c r="D108" s="95" t="s">
        <v>288</v>
      </c>
      <c r="E108" s="96" t="s">
        <v>110</v>
      </c>
      <c r="F108" s="97">
        <v>10</v>
      </c>
      <c r="G108" s="98"/>
      <c r="H108" s="99">
        <f t="shared" si="10"/>
        <v>0</v>
      </c>
      <c r="J108" s="75" t="s">
        <v>1</v>
      </c>
      <c r="K108" s="76" t="s">
        <v>38</v>
      </c>
      <c r="L108" s="77">
        <v>0</v>
      </c>
      <c r="M108" s="77">
        <f t="shared" si="11"/>
        <v>0</v>
      </c>
      <c r="N108" s="77">
        <v>0</v>
      </c>
      <c r="O108" s="77">
        <f t="shared" si="12"/>
        <v>0</v>
      </c>
      <c r="P108" s="77">
        <v>0</v>
      </c>
      <c r="Q108" s="78">
        <f t="shared" si="13"/>
        <v>0</v>
      </c>
      <c r="AO108" s="79" t="s">
        <v>95</v>
      </c>
      <c r="AQ108" s="79" t="s">
        <v>94</v>
      </c>
      <c r="AR108" s="79" t="s">
        <v>72</v>
      </c>
      <c r="AV108" s="9" t="s">
        <v>96</v>
      </c>
      <c r="BB108" s="80">
        <f t="shared" si="14"/>
        <v>0</v>
      </c>
      <c r="BC108" s="80">
        <f t="shared" si="15"/>
        <v>0</v>
      </c>
      <c r="BD108" s="80">
        <f t="shared" si="16"/>
        <v>0</v>
      </c>
      <c r="BE108" s="80">
        <f t="shared" si="17"/>
        <v>0</v>
      </c>
      <c r="BF108" s="80">
        <f t="shared" si="18"/>
        <v>0</v>
      </c>
      <c r="BG108" s="9" t="s">
        <v>97</v>
      </c>
      <c r="BH108" s="80">
        <f t="shared" si="19"/>
        <v>0</v>
      </c>
      <c r="BI108" s="9" t="s">
        <v>95</v>
      </c>
      <c r="BJ108" s="79" t="s">
        <v>289</v>
      </c>
    </row>
    <row r="109" spans="2:62" s="1" customFormat="1" ht="11.4">
      <c r="B109" s="93">
        <v>92</v>
      </c>
      <c r="C109" s="94" t="s">
        <v>94</v>
      </c>
      <c r="D109" s="95" t="s">
        <v>290</v>
      </c>
      <c r="E109" s="96" t="s">
        <v>110</v>
      </c>
      <c r="F109" s="97">
        <v>10</v>
      </c>
      <c r="G109" s="98"/>
      <c r="H109" s="99">
        <f t="shared" si="10"/>
        <v>0</v>
      </c>
      <c r="J109" s="75" t="s">
        <v>1</v>
      </c>
      <c r="K109" s="76" t="s">
        <v>38</v>
      </c>
      <c r="L109" s="77">
        <v>0</v>
      </c>
      <c r="M109" s="77">
        <f t="shared" si="11"/>
        <v>0</v>
      </c>
      <c r="N109" s="77">
        <v>0</v>
      </c>
      <c r="O109" s="77">
        <f t="shared" si="12"/>
        <v>0</v>
      </c>
      <c r="P109" s="77">
        <v>0</v>
      </c>
      <c r="Q109" s="78">
        <f t="shared" si="13"/>
        <v>0</v>
      </c>
      <c r="AO109" s="79" t="s">
        <v>95</v>
      </c>
      <c r="AQ109" s="79" t="s">
        <v>94</v>
      </c>
      <c r="AR109" s="79" t="s">
        <v>72</v>
      </c>
      <c r="AV109" s="9" t="s">
        <v>96</v>
      </c>
      <c r="BB109" s="80">
        <f t="shared" si="14"/>
        <v>0</v>
      </c>
      <c r="BC109" s="80">
        <f t="shared" si="15"/>
        <v>0</v>
      </c>
      <c r="BD109" s="80">
        <f t="shared" si="16"/>
        <v>0</v>
      </c>
      <c r="BE109" s="80">
        <f t="shared" si="17"/>
        <v>0</v>
      </c>
      <c r="BF109" s="80">
        <f t="shared" si="18"/>
        <v>0</v>
      </c>
      <c r="BG109" s="9" t="s">
        <v>97</v>
      </c>
      <c r="BH109" s="80">
        <f t="shared" si="19"/>
        <v>0</v>
      </c>
      <c r="BI109" s="9" t="s">
        <v>95</v>
      </c>
      <c r="BJ109" s="79" t="s">
        <v>291</v>
      </c>
    </row>
    <row r="110" spans="2:62" s="1" customFormat="1" ht="11.4">
      <c r="B110" s="93">
        <v>93</v>
      </c>
      <c r="C110" s="94" t="s">
        <v>94</v>
      </c>
      <c r="D110" s="95" t="s">
        <v>111</v>
      </c>
      <c r="E110" s="96" t="s">
        <v>110</v>
      </c>
      <c r="F110" s="97">
        <v>79.92</v>
      </c>
      <c r="G110" s="98"/>
      <c r="H110" s="99">
        <f t="shared" si="10"/>
        <v>0</v>
      </c>
      <c r="J110" s="75" t="s">
        <v>1</v>
      </c>
      <c r="K110" s="76" t="s">
        <v>38</v>
      </c>
      <c r="L110" s="77">
        <v>0</v>
      </c>
      <c r="M110" s="77">
        <f t="shared" si="11"/>
        <v>0</v>
      </c>
      <c r="N110" s="77">
        <v>0</v>
      </c>
      <c r="O110" s="77">
        <f t="shared" si="12"/>
        <v>0</v>
      </c>
      <c r="P110" s="77">
        <v>0</v>
      </c>
      <c r="Q110" s="78">
        <f t="shared" si="13"/>
        <v>0</v>
      </c>
      <c r="AO110" s="79" t="s">
        <v>95</v>
      </c>
      <c r="AQ110" s="79" t="s">
        <v>94</v>
      </c>
      <c r="AR110" s="79" t="s">
        <v>72</v>
      </c>
      <c r="AV110" s="9" t="s">
        <v>96</v>
      </c>
      <c r="BB110" s="80">
        <f t="shared" si="14"/>
        <v>0</v>
      </c>
      <c r="BC110" s="80">
        <f t="shared" si="15"/>
        <v>0</v>
      </c>
      <c r="BD110" s="80">
        <f t="shared" si="16"/>
        <v>0</v>
      </c>
      <c r="BE110" s="80">
        <f t="shared" si="17"/>
        <v>0</v>
      </c>
      <c r="BF110" s="80">
        <f t="shared" si="18"/>
        <v>0</v>
      </c>
      <c r="BG110" s="9" t="s">
        <v>97</v>
      </c>
      <c r="BH110" s="80">
        <f t="shared" si="19"/>
        <v>0</v>
      </c>
      <c r="BI110" s="9" t="s">
        <v>95</v>
      </c>
      <c r="BJ110" s="79" t="s">
        <v>292</v>
      </c>
    </row>
    <row r="111" spans="2:62" s="1" customFormat="1" ht="11.4">
      <c r="B111" s="93">
        <v>94</v>
      </c>
      <c r="C111" s="94" t="s">
        <v>94</v>
      </c>
      <c r="D111" s="95" t="s">
        <v>113</v>
      </c>
      <c r="E111" s="96" t="s">
        <v>110</v>
      </c>
      <c r="F111" s="97">
        <v>23.975999999999999</v>
      </c>
      <c r="G111" s="98"/>
      <c r="H111" s="99">
        <f t="shared" si="10"/>
        <v>0</v>
      </c>
      <c r="J111" s="75" t="s">
        <v>1</v>
      </c>
      <c r="K111" s="76" t="s">
        <v>38</v>
      </c>
      <c r="L111" s="77">
        <v>0</v>
      </c>
      <c r="M111" s="77">
        <f t="shared" si="11"/>
        <v>0</v>
      </c>
      <c r="N111" s="77">
        <v>0</v>
      </c>
      <c r="O111" s="77">
        <f t="shared" si="12"/>
        <v>0</v>
      </c>
      <c r="P111" s="77">
        <v>0</v>
      </c>
      <c r="Q111" s="78">
        <f t="shared" si="13"/>
        <v>0</v>
      </c>
      <c r="AO111" s="79" t="s">
        <v>95</v>
      </c>
      <c r="AQ111" s="79" t="s">
        <v>94</v>
      </c>
      <c r="AR111" s="79" t="s">
        <v>72</v>
      </c>
      <c r="AV111" s="9" t="s">
        <v>96</v>
      </c>
      <c r="BB111" s="80">
        <f t="shared" si="14"/>
        <v>0</v>
      </c>
      <c r="BC111" s="80">
        <f t="shared" si="15"/>
        <v>0</v>
      </c>
      <c r="BD111" s="80">
        <f t="shared" si="16"/>
        <v>0</v>
      </c>
      <c r="BE111" s="80">
        <f t="shared" si="17"/>
        <v>0</v>
      </c>
      <c r="BF111" s="80">
        <f t="shared" si="18"/>
        <v>0</v>
      </c>
      <c r="BG111" s="9" t="s">
        <v>97</v>
      </c>
      <c r="BH111" s="80">
        <f t="shared" si="19"/>
        <v>0</v>
      </c>
      <c r="BI111" s="9" t="s">
        <v>95</v>
      </c>
      <c r="BJ111" s="79" t="s">
        <v>293</v>
      </c>
    </row>
    <row r="112" spans="2:62" s="1" customFormat="1" ht="11.4">
      <c r="B112" s="93">
        <v>95</v>
      </c>
      <c r="C112" s="94" t="s">
        <v>94</v>
      </c>
      <c r="D112" s="95" t="s">
        <v>294</v>
      </c>
      <c r="E112" s="96" t="s">
        <v>110</v>
      </c>
      <c r="F112" s="97">
        <v>4.8129999999999997</v>
      </c>
      <c r="G112" s="98"/>
      <c r="H112" s="99">
        <f t="shared" si="10"/>
        <v>0</v>
      </c>
      <c r="J112" s="75" t="s">
        <v>1</v>
      </c>
      <c r="K112" s="76" t="s">
        <v>38</v>
      </c>
      <c r="L112" s="77">
        <v>0</v>
      </c>
      <c r="M112" s="77">
        <f t="shared" si="11"/>
        <v>0</v>
      </c>
      <c r="N112" s="77">
        <v>0</v>
      </c>
      <c r="O112" s="77">
        <f t="shared" si="12"/>
        <v>0</v>
      </c>
      <c r="P112" s="77">
        <v>0</v>
      </c>
      <c r="Q112" s="78">
        <f t="shared" si="13"/>
        <v>0</v>
      </c>
      <c r="AO112" s="79" t="s">
        <v>95</v>
      </c>
      <c r="AQ112" s="79" t="s">
        <v>94</v>
      </c>
      <c r="AR112" s="79" t="s">
        <v>72</v>
      </c>
      <c r="AV112" s="9" t="s">
        <v>96</v>
      </c>
      <c r="BB112" s="80">
        <f t="shared" si="14"/>
        <v>0</v>
      </c>
      <c r="BC112" s="80">
        <f t="shared" si="15"/>
        <v>0</v>
      </c>
      <c r="BD112" s="80">
        <f t="shared" si="16"/>
        <v>0</v>
      </c>
      <c r="BE112" s="80">
        <f t="shared" si="17"/>
        <v>0</v>
      </c>
      <c r="BF112" s="80">
        <f t="shared" si="18"/>
        <v>0</v>
      </c>
      <c r="BG112" s="9" t="s">
        <v>97</v>
      </c>
      <c r="BH112" s="80">
        <f t="shared" si="19"/>
        <v>0</v>
      </c>
      <c r="BI112" s="9" t="s">
        <v>95</v>
      </c>
      <c r="BJ112" s="79" t="s">
        <v>295</v>
      </c>
    </row>
    <row r="113" spans="2:62" s="1" customFormat="1" ht="11.4">
      <c r="B113" s="93">
        <v>96</v>
      </c>
      <c r="C113" s="94" t="s">
        <v>94</v>
      </c>
      <c r="D113" s="95" t="s">
        <v>296</v>
      </c>
      <c r="E113" s="96" t="s">
        <v>110</v>
      </c>
      <c r="F113" s="97">
        <v>1.444</v>
      </c>
      <c r="G113" s="98"/>
      <c r="H113" s="99">
        <f t="shared" si="10"/>
        <v>0</v>
      </c>
      <c r="J113" s="75" t="s">
        <v>1</v>
      </c>
      <c r="K113" s="76" t="s">
        <v>38</v>
      </c>
      <c r="L113" s="77">
        <v>0</v>
      </c>
      <c r="M113" s="77">
        <f t="shared" si="11"/>
        <v>0</v>
      </c>
      <c r="N113" s="77">
        <v>0</v>
      </c>
      <c r="O113" s="77">
        <f t="shared" si="12"/>
        <v>0</v>
      </c>
      <c r="P113" s="77">
        <v>0</v>
      </c>
      <c r="Q113" s="78">
        <f t="shared" si="13"/>
        <v>0</v>
      </c>
      <c r="AO113" s="79" t="s">
        <v>95</v>
      </c>
      <c r="AQ113" s="79" t="s">
        <v>94</v>
      </c>
      <c r="AR113" s="79" t="s">
        <v>72</v>
      </c>
      <c r="AV113" s="9" t="s">
        <v>96</v>
      </c>
      <c r="BB113" s="80">
        <f t="shared" si="14"/>
        <v>0</v>
      </c>
      <c r="BC113" s="80">
        <f t="shared" si="15"/>
        <v>0</v>
      </c>
      <c r="BD113" s="80">
        <f t="shared" si="16"/>
        <v>0</v>
      </c>
      <c r="BE113" s="80">
        <f t="shared" si="17"/>
        <v>0</v>
      </c>
      <c r="BF113" s="80">
        <f t="shared" si="18"/>
        <v>0</v>
      </c>
      <c r="BG113" s="9" t="s">
        <v>97</v>
      </c>
      <c r="BH113" s="80">
        <f t="shared" si="19"/>
        <v>0</v>
      </c>
      <c r="BI113" s="9" t="s">
        <v>95</v>
      </c>
      <c r="BJ113" s="79" t="s">
        <v>297</v>
      </c>
    </row>
    <row r="114" spans="2:62" s="1" customFormat="1" ht="11.4">
      <c r="B114" s="93">
        <v>97</v>
      </c>
      <c r="C114" s="94" t="s">
        <v>94</v>
      </c>
      <c r="D114" s="95" t="s">
        <v>298</v>
      </c>
      <c r="E114" s="96" t="s">
        <v>110</v>
      </c>
      <c r="F114" s="97">
        <v>1525.26</v>
      </c>
      <c r="G114" s="98"/>
      <c r="H114" s="99">
        <f t="shared" si="10"/>
        <v>0</v>
      </c>
      <c r="J114" s="75" t="s">
        <v>1</v>
      </c>
      <c r="K114" s="76" t="s">
        <v>38</v>
      </c>
      <c r="L114" s="77">
        <v>0</v>
      </c>
      <c r="M114" s="77">
        <f t="shared" si="11"/>
        <v>0</v>
      </c>
      <c r="N114" s="77">
        <v>0</v>
      </c>
      <c r="O114" s="77">
        <f t="shared" si="12"/>
        <v>0</v>
      </c>
      <c r="P114" s="77">
        <v>0</v>
      </c>
      <c r="Q114" s="78">
        <f t="shared" si="13"/>
        <v>0</v>
      </c>
      <c r="AO114" s="79" t="s">
        <v>95</v>
      </c>
      <c r="AQ114" s="79" t="s">
        <v>94</v>
      </c>
      <c r="AR114" s="79" t="s">
        <v>72</v>
      </c>
      <c r="AV114" s="9" t="s">
        <v>96</v>
      </c>
      <c r="BB114" s="80">
        <f t="shared" si="14"/>
        <v>0</v>
      </c>
      <c r="BC114" s="80">
        <f t="shared" si="15"/>
        <v>0</v>
      </c>
      <c r="BD114" s="80">
        <f t="shared" si="16"/>
        <v>0</v>
      </c>
      <c r="BE114" s="80">
        <f t="shared" si="17"/>
        <v>0</v>
      </c>
      <c r="BF114" s="80">
        <f t="shared" si="18"/>
        <v>0</v>
      </c>
      <c r="BG114" s="9" t="s">
        <v>97</v>
      </c>
      <c r="BH114" s="80">
        <f t="shared" si="19"/>
        <v>0</v>
      </c>
      <c r="BI114" s="9" t="s">
        <v>95</v>
      </c>
      <c r="BJ114" s="79" t="s">
        <v>299</v>
      </c>
    </row>
    <row r="115" spans="2:62" s="1" customFormat="1" ht="11.4">
      <c r="B115" s="93">
        <v>98</v>
      </c>
      <c r="C115" s="94" t="s">
        <v>94</v>
      </c>
      <c r="D115" s="95" t="s">
        <v>117</v>
      </c>
      <c r="E115" s="96" t="s">
        <v>110</v>
      </c>
      <c r="F115" s="97">
        <v>457.57799999999997</v>
      </c>
      <c r="G115" s="98"/>
      <c r="H115" s="99">
        <f t="shared" si="10"/>
        <v>0</v>
      </c>
      <c r="J115" s="75" t="s">
        <v>1</v>
      </c>
      <c r="K115" s="76" t="s">
        <v>38</v>
      </c>
      <c r="L115" s="77">
        <v>0</v>
      </c>
      <c r="M115" s="77">
        <f t="shared" si="11"/>
        <v>0</v>
      </c>
      <c r="N115" s="77">
        <v>0</v>
      </c>
      <c r="O115" s="77">
        <f t="shared" si="12"/>
        <v>0</v>
      </c>
      <c r="P115" s="77">
        <v>0</v>
      </c>
      <c r="Q115" s="78">
        <f t="shared" si="13"/>
        <v>0</v>
      </c>
      <c r="AO115" s="79" t="s">
        <v>95</v>
      </c>
      <c r="AQ115" s="79" t="s">
        <v>94</v>
      </c>
      <c r="AR115" s="79" t="s">
        <v>72</v>
      </c>
      <c r="AV115" s="9" t="s">
        <v>96</v>
      </c>
      <c r="BB115" s="80">
        <f t="shared" si="14"/>
        <v>0</v>
      </c>
      <c r="BC115" s="80">
        <f t="shared" si="15"/>
        <v>0</v>
      </c>
      <c r="BD115" s="80">
        <f t="shared" si="16"/>
        <v>0</v>
      </c>
      <c r="BE115" s="80">
        <f t="shared" si="17"/>
        <v>0</v>
      </c>
      <c r="BF115" s="80">
        <f t="shared" si="18"/>
        <v>0</v>
      </c>
      <c r="BG115" s="9" t="s">
        <v>97</v>
      </c>
      <c r="BH115" s="80">
        <f t="shared" si="19"/>
        <v>0</v>
      </c>
      <c r="BI115" s="9" t="s">
        <v>95</v>
      </c>
      <c r="BJ115" s="79" t="s">
        <v>300</v>
      </c>
    </row>
    <row r="116" spans="2:62" s="1" customFormat="1" ht="22.8">
      <c r="B116" s="93">
        <v>99</v>
      </c>
      <c r="C116" s="94" t="s">
        <v>94</v>
      </c>
      <c r="D116" s="95" t="s">
        <v>124</v>
      </c>
      <c r="E116" s="96" t="s">
        <v>101</v>
      </c>
      <c r="F116" s="97">
        <v>3389.4659999999999</v>
      </c>
      <c r="G116" s="98"/>
      <c r="H116" s="99">
        <f t="shared" si="10"/>
        <v>0</v>
      </c>
      <c r="J116" s="75" t="s">
        <v>1</v>
      </c>
      <c r="K116" s="76" t="s">
        <v>38</v>
      </c>
      <c r="L116" s="77">
        <v>0</v>
      </c>
      <c r="M116" s="77">
        <f t="shared" si="11"/>
        <v>0</v>
      </c>
      <c r="N116" s="77">
        <v>0</v>
      </c>
      <c r="O116" s="77">
        <f t="shared" si="12"/>
        <v>0</v>
      </c>
      <c r="P116" s="77">
        <v>0</v>
      </c>
      <c r="Q116" s="78">
        <f t="shared" si="13"/>
        <v>0</v>
      </c>
      <c r="AO116" s="79" t="s">
        <v>95</v>
      </c>
      <c r="AQ116" s="79" t="s">
        <v>94</v>
      </c>
      <c r="AR116" s="79" t="s">
        <v>72</v>
      </c>
      <c r="AV116" s="9" t="s">
        <v>96</v>
      </c>
      <c r="BB116" s="80">
        <f t="shared" si="14"/>
        <v>0</v>
      </c>
      <c r="BC116" s="80">
        <f t="shared" si="15"/>
        <v>0</v>
      </c>
      <c r="BD116" s="80">
        <f t="shared" si="16"/>
        <v>0</v>
      </c>
      <c r="BE116" s="80">
        <f t="shared" si="17"/>
        <v>0</v>
      </c>
      <c r="BF116" s="80">
        <f t="shared" si="18"/>
        <v>0</v>
      </c>
      <c r="BG116" s="9" t="s">
        <v>97</v>
      </c>
      <c r="BH116" s="80">
        <f t="shared" si="19"/>
        <v>0</v>
      </c>
      <c r="BI116" s="9" t="s">
        <v>95</v>
      </c>
      <c r="BJ116" s="79" t="s">
        <v>301</v>
      </c>
    </row>
    <row r="117" spans="2:62" s="1" customFormat="1" ht="22.8">
      <c r="B117" s="93">
        <v>100</v>
      </c>
      <c r="C117" s="94" t="s">
        <v>94</v>
      </c>
      <c r="D117" s="95" t="s">
        <v>126</v>
      </c>
      <c r="E117" s="96" t="s">
        <v>101</v>
      </c>
      <c r="F117" s="97">
        <v>3389.4659999999999</v>
      </c>
      <c r="G117" s="98"/>
      <c r="H117" s="99">
        <f t="shared" si="10"/>
        <v>0</v>
      </c>
      <c r="J117" s="75" t="s">
        <v>1</v>
      </c>
      <c r="K117" s="76" t="s">
        <v>38</v>
      </c>
      <c r="L117" s="77">
        <v>0</v>
      </c>
      <c r="M117" s="77">
        <f t="shared" si="11"/>
        <v>0</v>
      </c>
      <c r="N117" s="77">
        <v>0</v>
      </c>
      <c r="O117" s="77">
        <f t="shared" si="12"/>
        <v>0</v>
      </c>
      <c r="P117" s="77">
        <v>0</v>
      </c>
      <c r="Q117" s="78">
        <f t="shared" si="13"/>
        <v>0</v>
      </c>
      <c r="AO117" s="79" t="s">
        <v>95</v>
      </c>
      <c r="AQ117" s="79" t="s">
        <v>94</v>
      </c>
      <c r="AR117" s="79" t="s">
        <v>72</v>
      </c>
      <c r="AV117" s="9" t="s">
        <v>96</v>
      </c>
      <c r="BB117" s="80">
        <f t="shared" si="14"/>
        <v>0</v>
      </c>
      <c r="BC117" s="80">
        <f t="shared" si="15"/>
        <v>0</v>
      </c>
      <c r="BD117" s="80">
        <f t="shared" si="16"/>
        <v>0</v>
      </c>
      <c r="BE117" s="80">
        <f t="shared" si="17"/>
        <v>0</v>
      </c>
      <c r="BF117" s="80">
        <f t="shared" si="18"/>
        <v>0</v>
      </c>
      <c r="BG117" s="9" t="s">
        <v>97</v>
      </c>
      <c r="BH117" s="80">
        <f t="shared" si="19"/>
        <v>0</v>
      </c>
      <c r="BI117" s="9" t="s">
        <v>95</v>
      </c>
      <c r="BJ117" s="79" t="s">
        <v>302</v>
      </c>
    </row>
    <row r="118" spans="2:62" s="1" customFormat="1" ht="11.4">
      <c r="B118" s="93">
        <v>101</v>
      </c>
      <c r="C118" s="94" t="s">
        <v>94</v>
      </c>
      <c r="D118" s="95" t="s">
        <v>128</v>
      </c>
      <c r="E118" s="96" t="s">
        <v>101</v>
      </c>
      <c r="F118" s="97">
        <v>69.56</v>
      </c>
      <c r="G118" s="98"/>
      <c r="H118" s="99">
        <f t="shared" si="10"/>
        <v>0</v>
      </c>
      <c r="J118" s="75" t="s">
        <v>1</v>
      </c>
      <c r="K118" s="76" t="s">
        <v>38</v>
      </c>
      <c r="L118" s="77">
        <v>0</v>
      </c>
      <c r="M118" s="77">
        <f t="shared" si="11"/>
        <v>0</v>
      </c>
      <c r="N118" s="77">
        <v>0</v>
      </c>
      <c r="O118" s="77">
        <f t="shared" si="12"/>
        <v>0</v>
      </c>
      <c r="P118" s="77">
        <v>0</v>
      </c>
      <c r="Q118" s="78">
        <f t="shared" si="13"/>
        <v>0</v>
      </c>
      <c r="AO118" s="79" t="s">
        <v>95</v>
      </c>
      <c r="AQ118" s="79" t="s">
        <v>94</v>
      </c>
      <c r="AR118" s="79" t="s">
        <v>72</v>
      </c>
      <c r="AV118" s="9" t="s">
        <v>96</v>
      </c>
      <c r="BB118" s="80">
        <f t="shared" si="14"/>
        <v>0</v>
      </c>
      <c r="BC118" s="80">
        <f t="shared" si="15"/>
        <v>0</v>
      </c>
      <c r="BD118" s="80">
        <f t="shared" si="16"/>
        <v>0</v>
      </c>
      <c r="BE118" s="80">
        <f t="shared" si="17"/>
        <v>0</v>
      </c>
      <c r="BF118" s="80">
        <f t="shared" si="18"/>
        <v>0</v>
      </c>
      <c r="BG118" s="9" t="s">
        <v>97</v>
      </c>
      <c r="BH118" s="80">
        <f t="shared" si="19"/>
        <v>0</v>
      </c>
      <c r="BI118" s="9" t="s">
        <v>95</v>
      </c>
      <c r="BJ118" s="79" t="s">
        <v>303</v>
      </c>
    </row>
    <row r="119" spans="2:62" s="1" customFormat="1" ht="11.4">
      <c r="B119" s="93">
        <v>102</v>
      </c>
      <c r="C119" s="94" t="s">
        <v>94</v>
      </c>
      <c r="D119" s="95" t="s">
        <v>130</v>
      </c>
      <c r="E119" s="96" t="s">
        <v>101</v>
      </c>
      <c r="F119" s="97">
        <v>69.56</v>
      </c>
      <c r="G119" s="98"/>
      <c r="H119" s="99">
        <f t="shared" si="10"/>
        <v>0</v>
      </c>
      <c r="J119" s="75" t="s">
        <v>1</v>
      </c>
      <c r="K119" s="76" t="s">
        <v>38</v>
      </c>
      <c r="L119" s="77">
        <v>0</v>
      </c>
      <c r="M119" s="77">
        <f t="shared" si="11"/>
        <v>0</v>
      </c>
      <c r="N119" s="77">
        <v>0</v>
      </c>
      <c r="O119" s="77">
        <f t="shared" si="12"/>
        <v>0</v>
      </c>
      <c r="P119" s="77">
        <v>0</v>
      </c>
      <c r="Q119" s="78">
        <f t="shared" si="13"/>
        <v>0</v>
      </c>
      <c r="AO119" s="79" t="s">
        <v>95</v>
      </c>
      <c r="AQ119" s="79" t="s">
        <v>94</v>
      </c>
      <c r="AR119" s="79" t="s">
        <v>72</v>
      </c>
      <c r="AV119" s="9" t="s">
        <v>96</v>
      </c>
      <c r="BB119" s="80">
        <f t="shared" si="14"/>
        <v>0</v>
      </c>
      <c r="BC119" s="80">
        <f t="shared" si="15"/>
        <v>0</v>
      </c>
      <c r="BD119" s="80">
        <f t="shared" si="16"/>
        <v>0</v>
      </c>
      <c r="BE119" s="80">
        <f t="shared" si="17"/>
        <v>0</v>
      </c>
      <c r="BF119" s="80">
        <f t="shared" si="18"/>
        <v>0</v>
      </c>
      <c r="BG119" s="9" t="s">
        <v>97</v>
      </c>
      <c r="BH119" s="80">
        <f t="shared" si="19"/>
        <v>0</v>
      </c>
      <c r="BI119" s="9" t="s">
        <v>95</v>
      </c>
      <c r="BJ119" s="79" t="s">
        <v>304</v>
      </c>
    </row>
    <row r="120" spans="2:62" s="1" customFormat="1" ht="22.8">
      <c r="B120" s="93">
        <v>103</v>
      </c>
      <c r="C120" s="94" t="s">
        <v>94</v>
      </c>
      <c r="D120" s="95" t="s">
        <v>132</v>
      </c>
      <c r="E120" s="96" t="s">
        <v>110</v>
      </c>
      <c r="F120" s="97">
        <v>79.92</v>
      </c>
      <c r="G120" s="98"/>
      <c r="H120" s="99">
        <f t="shared" si="10"/>
        <v>0</v>
      </c>
      <c r="J120" s="75" t="s">
        <v>1</v>
      </c>
      <c r="K120" s="76" t="s">
        <v>38</v>
      </c>
      <c r="L120" s="77">
        <v>0</v>
      </c>
      <c r="M120" s="77">
        <f t="shared" si="11"/>
        <v>0</v>
      </c>
      <c r="N120" s="77">
        <v>0</v>
      </c>
      <c r="O120" s="77">
        <f t="shared" si="12"/>
        <v>0</v>
      </c>
      <c r="P120" s="77">
        <v>0</v>
      </c>
      <c r="Q120" s="78">
        <f t="shared" si="13"/>
        <v>0</v>
      </c>
      <c r="AO120" s="79" t="s">
        <v>95</v>
      </c>
      <c r="AQ120" s="79" t="s">
        <v>94</v>
      </c>
      <c r="AR120" s="79" t="s">
        <v>72</v>
      </c>
      <c r="AV120" s="9" t="s">
        <v>96</v>
      </c>
      <c r="BB120" s="80">
        <f t="shared" si="14"/>
        <v>0</v>
      </c>
      <c r="BC120" s="80">
        <f t="shared" si="15"/>
        <v>0</v>
      </c>
      <c r="BD120" s="80">
        <f t="shared" si="16"/>
        <v>0</v>
      </c>
      <c r="BE120" s="80">
        <f t="shared" si="17"/>
        <v>0</v>
      </c>
      <c r="BF120" s="80">
        <f t="shared" si="18"/>
        <v>0</v>
      </c>
      <c r="BG120" s="9" t="s">
        <v>97</v>
      </c>
      <c r="BH120" s="80">
        <f t="shared" si="19"/>
        <v>0</v>
      </c>
      <c r="BI120" s="9" t="s">
        <v>95</v>
      </c>
      <c r="BJ120" s="79" t="s">
        <v>305</v>
      </c>
    </row>
    <row r="121" spans="2:62" s="1" customFormat="1" ht="22.8">
      <c r="B121" s="93">
        <v>104</v>
      </c>
      <c r="C121" s="94" t="s">
        <v>94</v>
      </c>
      <c r="D121" s="95" t="s">
        <v>134</v>
      </c>
      <c r="E121" s="96" t="s">
        <v>110</v>
      </c>
      <c r="F121" s="97">
        <v>136.989</v>
      </c>
      <c r="G121" s="98"/>
      <c r="H121" s="99">
        <f t="shared" si="10"/>
        <v>0</v>
      </c>
      <c r="J121" s="75" t="s">
        <v>1</v>
      </c>
      <c r="K121" s="76" t="s">
        <v>38</v>
      </c>
      <c r="L121" s="77">
        <v>0</v>
      </c>
      <c r="M121" s="77">
        <f t="shared" si="11"/>
        <v>0</v>
      </c>
      <c r="N121" s="77">
        <v>0</v>
      </c>
      <c r="O121" s="77">
        <f t="shared" si="12"/>
        <v>0</v>
      </c>
      <c r="P121" s="77">
        <v>0</v>
      </c>
      <c r="Q121" s="78">
        <f t="shared" si="13"/>
        <v>0</v>
      </c>
      <c r="AO121" s="79" t="s">
        <v>95</v>
      </c>
      <c r="AQ121" s="79" t="s">
        <v>94</v>
      </c>
      <c r="AR121" s="79" t="s">
        <v>72</v>
      </c>
      <c r="AV121" s="9" t="s">
        <v>96</v>
      </c>
      <c r="BB121" s="80">
        <f t="shared" si="14"/>
        <v>0</v>
      </c>
      <c r="BC121" s="80">
        <f t="shared" si="15"/>
        <v>0</v>
      </c>
      <c r="BD121" s="80">
        <f t="shared" si="16"/>
        <v>0</v>
      </c>
      <c r="BE121" s="80">
        <f t="shared" si="17"/>
        <v>0</v>
      </c>
      <c r="BF121" s="80">
        <f t="shared" si="18"/>
        <v>0</v>
      </c>
      <c r="BG121" s="9" t="s">
        <v>97</v>
      </c>
      <c r="BH121" s="80">
        <f t="shared" si="19"/>
        <v>0</v>
      </c>
      <c r="BI121" s="9" t="s">
        <v>95</v>
      </c>
      <c r="BJ121" s="79" t="s">
        <v>306</v>
      </c>
    </row>
    <row r="122" spans="2:62" s="1" customFormat="1" ht="22.8">
      <c r="B122" s="93">
        <v>105</v>
      </c>
      <c r="C122" s="94" t="s">
        <v>94</v>
      </c>
      <c r="D122" s="95" t="s">
        <v>307</v>
      </c>
      <c r="E122" s="96" t="s">
        <v>110</v>
      </c>
      <c r="F122" s="97">
        <v>10</v>
      </c>
      <c r="G122" s="98"/>
      <c r="H122" s="99">
        <f t="shared" si="10"/>
        <v>0</v>
      </c>
      <c r="J122" s="75" t="s">
        <v>1</v>
      </c>
      <c r="K122" s="76" t="s">
        <v>38</v>
      </c>
      <c r="L122" s="77">
        <v>0</v>
      </c>
      <c r="M122" s="77">
        <f t="shared" si="11"/>
        <v>0</v>
      </c>
      <c r="N122" s="77">
        <v>0</v>
      </c>
      <c r="O122" s="77">
        <f t="shared" si="12"/>
        <v>0</v>
      </c>
      <c r="P122" s="77">
        <v>0</v>
      </c>
      <c r="Q122" s="78">
        <f t="shared" si="13"/>
        <v>0</v>
      </c>
      <c r="AO122" s="79" t="s">
        <v>95</v>
      </c>
      <c r="AQ122" s="79" t="s">
        <v>94</v>
      </c>
      <c r="AR122" s="79" t="s">
        <v>72</v>
      </c>
      <c r="AV122" s="9" t="s">
        <v>96</v>
      </c>
      <c r="BB122" s="80">
        <f t="shared" si="14"/>
        <v>0</v>
      </c>
      <c r="BC122" s="80">
        <f t="shared" si="15"/>
        <v>0</v>
      </c>
      <c r="BD122" s="80">
        <f t="shared" si="16"/>
        <v>0</v>
      </c>
      <c r="BE122" s="80">
        <f t="shared" si="17"/>
        <v>0</v>
      </c>
      <c r="BF122" s="80">
        <f t="shared" si="18"/>
        <v>0</v>
      </c>
      <c r="BG122" s="9" t="s">
        <v>97</v>
      </c>
      <c r="BH122" s="80">
        <f t="shared" si="19"/>
        <v>0</v>
      </c>
      <c r="BI122" s="9" t="s">
        <v>95</v>
      </c>
      <c r="BJ122" s="79" t="s">
        <v>308</v>
      </c>
    </row>
    <row r="123" spans="2:62" s="1" customFormat="1" ht="11.4">
      <c r="B123" s="93">
        <v>106</v>
      </c>
      <c r="C123" s="94" t="s">
        <v>94</v>
      </c>
      <c r="D123" s="95" t="s">
        <v>136</v>
      </c>
      <c r="E123" s="96" t="s">
        <v>110</v>
      </c>
      <c r="F123" s="97">
        <v>136.989</v>
      </c>
      <c r="G123" s="98"/>
      <c r="H123" s="99">
        <f t="shared" si="10"/>
        <v>0</v>
      </c>
      <c r="J123" s="75" t="s">
        <v>1</v>
      </c>
      <c r="K123" s="76" t="s">
        <v>38</v>
      </c>
      <c r="L123" s="77">
        <v>0</v>
      </c>
      <c r="M123" s="77">
        <f t="shared" si="11"/>
        <v>0</v>
      </c>
      <c r="N123" s="77">
        <v>0</v>
      </c>
      <c r="O123" s="77">
        <f t="shared" si="12"/>
        <v>0</v>
      </c>
      <c r="P123" s="77">
        <v>0</v>
      </c>
      <c r="Q123" s="78">
        <f t="shared" si="13"/>
        <v>0</v>
      </c>
      <c r="AO123" s="79" t="s">
        <v>95</v>
      </c>
      <c r="AQ123" s="79" t="s">
        <v>94</v>
      </c>
      <c r="AR123" s="79" t="s">
        <v>72</v>
      </c>
      <c r="AV123" s="9" t="s">
        <v>96</v>
      </c>
      <c r="BB123" s="80">
        <f t="shared" si="14"/>
        <v>0</v>
      </c>
      <c r="BC123" s="80">
        <f t="shared" si="15"/>
        <v>0</v>
      </c>
      <c r="BD123" s="80">
        <f t="shared" si="16"/>
        <v>0</v>
      </c>
      <c r="BE123" s="80">
        <f t="shared" si="17"/>
        <v>0</v>
      </c>
      <c r="BF123" s="80">
        <f t="shared" si="18"/>
        <v>0</v>
      </c>
      <c r="BG123" s="9" t="s">
        <v>97</v>
      </c>
      <c r="BH123" s="80">
        <f t="shared" si="19"/>
        <v>0</v>
      </c>
      <c r="BI123" s="9" t="s">
        <v>95</v>
      </c>
      <c r="BJ123" s="79" t="s">
        <v>309</v>
      </c>
    </row>
    <row r="124" spans="2:62" s="1" customFormat="1" ht="11.4">
      <c r="B124" s="93">
        <v>107</v>
      </c>
      <c r="C124" s="94" t="s">
        <v>94</v>
      </c>
      <c r="D124" s="95" t="s">
        <v>310</v>
      </c>
      <c r="E124" s="96" t="s">
        <v>139</v>
      </c>
      <c r="F124" s="97">
        <v>273.97800000000001</v>
      </c>
      <c r="G124" s="98"/>
      <c r="H124" s="99">
        <f t="shared" si="10"/>
        <v>0</v>
      </c>
      <c r="J124" s="75" t="s">
        <v>1</v>
      </c>
      <c r="K124" s="76" t="s">
        <v>38</v>
      </c>
      <c r="L124" s="77">
        <v>0</v>
      </c>
      <c r="M124" s="77">
        <f t="shared" si="11"/>
        <v>0</v>
      </c>
      <c r="N124" s="77">
        <v>0</v>
      </c>
      <c r="O124" s="77">
        <f t="shared" si="12"/>
        <v>0</v>
      </c>
      <c r="P124" s="77">
        <v>0</v>
      </c>
      <c r="Q124" s="78">
        <f t="shared" si="13"/>
        <v>0</v>
      </c>
      <c r="AO124" s="79" t="s">
        <v>95</v>
      </c>
      <c r="AQ124" s="79" t="s">
        <v>94</v>
      </c>
      <c r="AR124" s="79" t="s">
        <v>72</v>
      </c>
      <c r="AV124" s="9" t="s">
        <v>96</v>
      </c>
      <c r="BB124" s="80">
        <f t="shared" si="14"/>
        <v>0</v>
      </c>
      <c r="BC124" s="80">
        <f t="shared" si="15"/>
        <v>0</v>
      </c>
      <c r="BD124" s="80">
        <f t="shared" si="16"/>
        <v>0</v>
      </c>
      <c r="BE124" s="80">
        <f t="shared" si="17"/>
        <v>0</v>
      </c>
      <c r="BF124" s="80">
        <f t="shared" si="18"/>
        <v>0</v>
      </c>
      <c r="BG124" s="9" t="s">
        <v>97</v>
      </c>
      <c r="BH124" s="80">
        <f t="shared" si="19"/>
        <v>0</v>
      </c>
      <c r="BI124" s="9" t="s">
        <v>95</v>
      </c>
      <c r="BJ124" s="79" t="s">
        <v>311</v>
      </c>
    </row>
    <row r="125" spans="2:62" s="1" customFormat="1" ht="22.8">
      <c r="B125" s="93">
        <v>108</v>
      </c>
      <c r="C125" s="94" t="s">
        <v>94</v>
      </c>
      <c r="D125" s="95" t="s">
        <v>312</v>
      </c>
      <c r="E125" s="96" t="s">
        <v>110</v>
      </c>
      <c r="F125" s="97">
        <v>1047.6980000000001</v>
      </c>
      <c r="G125" s="98"/>
      <c r="H125" s="99">
        <f t="shared" si="10"/>
        <v>0</v>
      </c>
      <c r="J125" s="75" t="s">
        <v>1</v>
      </c>
      <c r="K125" s="76" t="s">
        <v>38</v>
      </c>
      <c r="L125" s="77">
        <v>0</v>
      </c>
      <c r="M125" s="77">
        <f t="shared" si="11"/>
        <v>0</v>
      </c>
      <c r="N125" s="77">
        <v>0</v>
      </c>
      <c r="O125" s="77">
        <f t="shared" si="12"/>
        <v>0</v>
      </c>
      <c r="P125" s="77">
        <v>0</v>
      </c>
      <c r="Q125" s="78">
        <f t="shared" si="13"/>
        <v>0</v>
      </c>
      <c r="AO125" s="79" t="s">
        <v>95</v>
      </c>
      <c r="AQ125" s="79" t="s">
        <v>94</v>
      </c>
      <c r="AR125" s="79" t="s">
        <v>72</v>
      </c>
      <c r="AV125" s="9" t="s">
        <v>96</v>
      </c>
      <c r="BB125" s="80">
        <f t="shared" si="14"/>
        <v>0</v>
      </c>
      <c r="BC125" s="80">
        <f t="shared" si="15"/>
        <v>0</v>
      </c>
      <c r="BD125" s="80">
        <f t="shared" si="16"/>
        <v>0</v>
      </c>
      <c r="BE125" s="80">
        <f t="shared" si="17"/>
        <v>0</v>
      </c>
      <c r="BF125" s="80">
        <f t="shared" si="18"/>
        <v>0</v>
      </c>
      <c r="BG125" s="9" t="s">
        <v>97</v>
      </c>
      <c r="BH125" s="80">
        <f t="shared" si="19"/>
        <v>0</v>
      </c>
      <c r="BI125" s="9" t="s">
        <v>95</v>
      </c>
      <c r="BJ125" s="79" t="s">
        <v>313</v>
      </c>
    </row>
    <row r="126" spans="2:62" s="1" customFormat="1" ht="22.8">
      <c r="B126" s="93">
        <v>109</v>
      </c>
      <c r="C126" s="94" t="s">
        <v>94</v>
      </c>
      <c r="D126" s="95" t="s">
        <v>312</v>
      </c>
      <c r="E126" s="96" t="s">
        <v>110</v>
      </c>
      <c r="F126" s="97">
        <v>94.527000000000001</v>
      </c>
      <c r="G126" s="98"/>
      <c r="H126" s="99">
        <f t="shared" si="10"/>
        <v>0</v>
      </c>
      <c r="J126" s="75" t="s">
        <v>1</v>
      </c>
      <c r="K126" s="76" t="s">
        <v>38</v>
      </c>
      <c r="L126" s="77">
        <v>0</v>
      </c>
      <c r="M126" s="77">
        <f t="shared" si="11"/>
        <v>0</v>
      </c>
      <c r="N126" s="77">
        <v>0</v>
      </c>
      <c r="O126" s="77">
        <f t="shared" si="12"/>
        <v>0</v>
      </c>
      <c r="P126" s="77">
        <v>0</v>
      </c>
      <c r="Q126" s="78">
        <f t="shared" si="13"/>
        <v>0</v>
      </c>
      <c r="AO126" s="79" t="s">
        <v>95</v>
      </c>
      <c r="AQ126" s="79" t="s">
        <v>94</v>
      </c>
      <c r="AR126" s="79" t="s">
        <v>72</v>
      </c>
      <c r="AV126" s="9" t="s">
        <v>96</v>
      </c>
      <c r="BB126" s="80">
        <f t="shared" si="14"/>
        <v>0</v>
      </c>
      <c r="BC126" s="80">
        <f t="shared" si="15"/>
        <v>0</v>
      </c>
      <c r="BD126" s="80">
        <f t="shared" si="16"/>
        <v>0</v>
      </c>
      <c r="BE126" s="80">
        <f t="shared" si="17"/>
        <v>0</v>
      </c>
      <c r="BF126" s="80">
        <f t="shared" si="18"/>
        <v>0</v>
      </c>
      <c r="BG126" s="9" t="s">
        <v>97</v>
      </c>
      <c r="BH126" s="80">
        <f t="shared" si="19"/>
        <v>0</v>
      </c>
      <c r="BI126" s="9" t="s">
        <v>95</v>
      </c>
      <c r="BJ126" s="79" t="s">
        <v>314</v>
      </c>
    </row>
    <row r="127" spans="2:62" s="1" customFormat="1" ht="11.4">
      <c r="B127" s="93">
        <v>110</v>
      </c>
      <c r="C127" s="100" t="s">
        <v>145</v>
      </c>
      <c r="D127" s="101" t="s">
        <v>146</v>
      </c>
      <c r="E127" s="102" t="s">
        <v>139</v>
      </c>
      <c r="F127" s="103">
        <v>40.57</v>
      </c>
      <c r="G127" s="104"/>
      <c r="H127" s="105">
        <f t="shared" si="10"/>
        <v>0</v>
      </c>
      <c r="I127" s="85"/>
      <c r="J127" s="81" t="s">
        <v>1</v>
      </c>
      <c r="K127" s="82" t="s">
        <v>38</v>
      </c>
      <c r="L127" s="77">
        <v>0</v>
      </c>
      <c r="M127" s="77">
        <f t="shared" si="11"/>
        <v>0</v>
      </c>
      <c r="N127" s="77">
        <v>0</v>
      </c>
      <c r="O127" s="77">
        <f t="shared" si="12"/>
        <v>0</v>
      </c>
      <c r="P127" s="77">
        <v>0</v>
      </c>
      <c r="Q127" s="78">
        <f t="shared" si="13"/>
        <v>0</v>
      </c>
      <c r="AO127" s="79" t="s">
        <v>99</v>
      </c>
      <c r="AQ127" s="79" t="s">
        <v>145</v>
      </c>
      <c r="AR127" s="79" t="s">
        <v>72</v>
      </c>
      <c r="AV127" s="9" t="s">
        <v>96</v>
      </c>
      <c r="BB127" s="80">
        <f t="shared" si="14"/>
        <v>0</v>
      </c>
      <c r="BC127" s="80">
        <f t="shared" si="15"/>
        <v>0</v>
      </c>
      <c r="BD127" s="80">
        <f t="shared" si="16"/>
        <v>0</v>
      </c>
      <c r="BE127" s="80">
        <f t="shared" si="17"/>
        <v>0</v>
      </c>
      <c r="BF127" s="80">
        <f t="shared" si="18"/>
        <v>0</v>
      </c>
      <c r="BG127" s="9" t="s">
        <v>97</v>
      </c>
      <c r="BH127" s="80">
        <f t="shared" si="19"/>
        <v>0</v>
      </c>
      <c r="BI127" s="9" t="s">
        <v>95</v>
      </c>
      <c r="BJ127" s="79" t="s">
        <v>315</v>
      </c>
    </row>
    <row r="128" spans="2:62" s="1" customFormat="1" ht="22.8">
      <c r="B128" s="93">
        <v>111</v>
      </c>
      <c r="C128" s="94" t="s">
        <v>94</v>
      </c>
      <c r="D128" s="95" t="s">
        <v>143</v>
      </c>
      <c r="E128" s="96" t="s">
        <v>110</v>
      </c>
      <c r="F128" s="97">
        <v>251.87</v>
      </c>
      <c r="G128" s="98"/>
      <c r="H128" s="99">
        <f t="shared" si="10"/>
        <v>0</v>
      </c>
      <c r="J128" s="75" t="s">
        <v>1</v>
      </c>
      <c r="K128" s="76" t="s">
        <v>38</v>
      </c>
      <c r="L128" s="77">
        <v>0</v>
      </c>
      <c r="M128" s="77">
        <f t="shared" si="11"/>
        <v>0</v>
      </c>
      <c r="N128" s="77">
        <v>0</v>
      </c>
      <c r="O128" s="77">
        <f t="shared" si="12"/>
        <v>0</v>
      </c>
      <c r="P128" s="77">
        <v>0</v>
      </c>
      <c r="Q128" s="78">
        <f t="shared" si="13"/>
        <v>0</v>
      </c>
      <c r="AO128" s="79" t="s">
        <v>95</v>
      </c>
      <c r="AQ128" s="79" t="s">
        <v>94</v>
      </c>
      <c r="AR128" s="79" t="s">
        <v>72</v>
      </c>
      <c r="AV128" s="9" t="s">
        <v>96</v>
      </c>
      <c r="BB128" s="80">
        <f t="shared" si="14"/>
        <v>0</v>
      </c>
      <c r="BC128" s="80">
        <f t="shared" si="15"/>
        <v>0</v>
      </c>
      <c r="BD128" s="80">
        <f t="shared" si="16"/>
        <v>0</v>
      </c>
      <c r="BE128" s="80">
        <f t="shared" si="17"/>
        <v>0</v>
      </c>
      <c r="BF128" s="80">
        <f t="shared" si="18"/>
        <v>0</v>
      </c>
      <c r="BG128" s="9" t="s">
        <v>97</v>
      </c>
      <c r="BH128" s="80">
        <f t="shared" si="19"/>
        <v>0</v>
      </c>
      <c r="BI128" s="9" t="s">
        <v>95</v>
      </c>
      <c r="BJ128" s="79" t="s">
        <v>316</v>
      </c>
    </row>
    <row r="129" spans="2:62" s="1" customFormat="1" ht="22.8">
      <c r="B129" s="93">
        <v>112</v>
      </c>
      <c r="C129" s="94" t="s">
        <v>94</v>
      </c>
      <c r="D129" s="95" t="s">
        <v>317</v>
      </c>
      <c r="E129" s="96" t="s">
        <v>110</v>
      </c>
      <c r="F129" s="97">
        <v>61.628</v>
      </c>
      <c r="G129" s="98"/>
      <c r="H129" s="99">
        <f t="shared" si="10"/>
        <v>0</v>
      </c>
      <c r="J129" s="75" t="s">
        <v>1</v>
      </c>
      <c r="K129" s="76" t="s">
        <v>38</v>
      </c>
      <c r="L129" s="77">
        <v>0</v>
      </c>
      <c r="M129" s="77">
        <f t="shared" si="11"/>
        <v>0</v>
      </c>
      <c r="N129" s="77">
        <v>0</v>
      </c>
      <c r="O129" s="77">
        <f t="shared" si="12"/>
        <v>0</v>
      </c>
      <c r="P129" s="77">
        <v>0</v>
      </c>
      <c r="Q129" s="78">
        <f t="shared" si="13"/>
        <v>0</v>
      </c>
      <c r="AO129" s="79" t="s">
        <v>95</v>
      </c>
      <c r="AQ129" s="79" t="s">
        <v>94</v>
      </c>
      <c r="AR129" s="79" t="s">
        <v>72</v>
      </c>
      <c r="AV129" s="9" t="s">
        <v>96</v>
      </c>
      <c r="BB129" s="80">
        <f t="shared" si="14"/>
        <v>0</v>
      </c>
      <c r="BC129" s="80">
        <f t="shared" si="15"/>
        <v>0</v>
      </c>
      <c r="BD129" s="80">
        <f t="shared" si="16"/>
        <v>0</v>
      </c>
      <c r="BE129" s="80">
        <f t="shared" si="17"/>
        <v>0</v>
      </c>
      <c r="BF129" s="80">
        <f t="shared" si="18"/>
        <v>0</v>
      </c>
      <c r="BG129" s="9" t="s">
        <v>97</v>
      </c>
      <c r="BH129" s="80">
        <f t="shared" si="19"/>
        <v>0</v>
      </c>
      <c r="BI129" s="9" t="s">
        <v>95</v>
      </c>
      <c r="BJ129" s="79" t="s">
        <v>318</v>
      </c>
    </row>
    <row r="130" spans="2:62" s="1" customFormat="1" ht="22.8">
      <c r="B130" s="93">
        <v>113</v>
      </c>
      <c r="C130" s="94" t="s">
        <v>94</v>
      </c>
      <c r="D130" s="95" t="s">
        <v>148</v>
      </c>
      <c r="E130" s="96" t="s">
        <v>149</v>
      </c>
      <c r="F130" s="97">
        <v>19</v>
      </c>
      <c r="G130" s="98"/>
      <c r="H130" s="99">
        <f t="shared" si="10"/>
        <v>0</v>
      </c>
      <c r="J130" s="75" t="s">
        <v>1</v>
      </c>
      <c r="K130" s="76" t="s">
        <v>38</v>
      </c>
      <c r="L130" s="77">
        <v>0</v>
      </c>
      <c r="M130" s="77">
        <f t="shared" si="11"/>
        <v>0</v>
      </c>
      <c r="N130" s="77">
        <v>0</v>
      </c>
      <c r="O130" s="77">
        <f t="shared" si="12"/>
        <v>0</v>
      </c>
      <c r="P130" s="77">
        <v>0</v>
      </c>
      <c r="Q130" s="78">
        <f t="shared" si="13"/>
        <v>0</v>
      </c>
      <c r="AO130" s="79" t="s">
        <v>95</v>
      </c>
      <c r="AQ130" s="79" t="s">
        <v>94</v>
      </c>
      <c r="AR130" s="79" t="s">
        <v>72</v>
      </c>
      <c r="AV130" s="9" t="s">
        <v>96</v>
      </c>
      <c r="BB130" s="80">
        <f t="shared" si="14"/>
        <v>0</v>
      </c>
      <c r="BC130" s="80">
        <f t="shared" si="15"/>
        <v>0</v>
      </c>
      <c r="BD130" s="80">
        <f t="shared" si="16"/>
        <v>0</v>
      </c>
      <c r="BE130" s="80">
        <f t="shared" si="17"/>
        <v>0</v>
      </c>
      <c r="BF130" s="80">
        <f t="shared" si="18"/>
        <v>0</v>
      </c>
      <c r="BG130" s="9" t="s">
        <v>97</v>
      </c>
      <c r="BH130" s="80">
        <f t="shared" si="19"/>
        <v>0</v>
      </c>
      <c r="BI130" s="9" t="s">
        <v>95</v>
      </c>
      <c r="BJ130" s="79" t="s">
        <v>319</v>
      </c>
    </row>
    <row r="131" spans="2:62" s="1" customFormat="1" ht="22.8">
      <c r="B131" s="93">
        <v>114</v>
      </c>
      <c r="C131" s="94" t="s">
        <v>94</v>
      </c>
      <c r="D131" s="95" t="s">
        <v>320</v>
      </c>
      <c r="E131" s="96" t="s">
        <v>110</v>
      </c>
      <c r="F131" s="97">
        <v>6.48</v>
      </c>
      <c r="G131" s="98"/>
      <c r="H131" s="99">
        <f t="shared" si="10"/>
        <v>0</v>
      </c>
      <c r="J131" s="75" t="s">
        <v>1</v>
      </c>
      <c r="K131" s="76" t="s">
        <v>38</v>
      </c>
      <c r="L131" s="77">
        <v>0</v>
      </c>
      <c r="M131" s="77">
        <f t="shared" si="11"/>
        <v>0</v>
      </c>
      <c r="N131" s="77">
        <v>0</v>
      </c>
      <c r="O131" s="77">
        <f t="shared" si="12"/>
        <v>0</v>
      </c>
      <c r="P131" s="77">
        <v>0</v>
      </c>
      <c r="Q131" s="78">
        <f t="shared" si="13"/>
        <v>0</v>
      </c>
      <c r="AO131" s="79" t="s">
        <v>95</v>
      </c>
      <c r="AQ131" s="79" t="s">
        <v>94</v>
      </c>
      <c r="AR131" s="79" t="s">
        <v>72</v>
      </c>
      <c r="AV131" s="9" t="s">
        <v>96</v>
      </c>
      <c r="BB131" s="80">
        <f t="shared" si="14"/>
        <v>0</v>
      </c>
      <c r="BC131" s="80">
        <f t="shared" si="15"/>
        <v>0</v>
      </c>
      <c r="BD131" s="80">
        <f t="shared" si="16"/>
        <v>0</v>
      </c>
      <c r="BE131" s="80">
        <f t="shared" si="17"/>
        <v>0</v>
      </c>
      <c r="BF131" s="80">
        <f t="shared" si="18"/>
        <v>0</v>
      </c>
      <c r="BG131" s="9" t="s">
        <v>97</v>
      </c>
      <c r="BH131" s="80">
        <f t="shared" si="19"/>
        <v>0</v>
      </c>
      <c r="BI131" s="9" t="s">
        <v>95</v>
      </c>
      <c r="BJ131" s="79" t="s">
        <v>321</v>
      </c>
    </row>
    <row r="132" spans="2:62" s="1" customFormat="1" ht="22.8">
      <c r="B132" s="93">
        <v>115</v>
      </c>
      <c r="C132" s="94" t="s">
        <v>94</v>
      </c>
      <c r="D132" s="95" t="s">
        <v>151</v>
      </c>
      <c r="E132" s="96" t="s">
        <v>110</v>
      </c>
      <c r="F132" s="97">
        <v>83.88</v>
      </c>
      <c r="G132" s="98"/>
      <c r="H132" s="99">
        <f t="shared" si="10"/>
        <v>0</v>
      </c>
      <c r="J132" s="75" t="s">
        <v>1</v>
      </c>
      <c r="K132" s="76" t="s">
        <v>38</v>
      </c>
      <c r="L132" s="77">
        <v>0</v>
      </c>
      <c r="M132" s="77">
        <f t="shared" si="11"/>
        <v>0</v>
      </c>
      <c r="N132" s="77">
        <v>0</v>
      </c>
      <c r="O132" s="77">
        <f t="shared" si="12"/>
        <v>0</v>
      </c>
      <c r="P132" s="77">
        <v>0</v>
      </c>
      <c r="Q132" s="78">
        <f t="shared" si="13"/>
        <v>0</v>
      </c>
      <c r="AO132" s="79" t="s">
        <v>95</v>
      </c>
      <c r="AQ132" s="79" t="s">
        <v>94</v>
      </c>
      <c r="AR132" s="79" t="s">
        <v>72</v>
      </c>
      <c r="AV132" s="9" t="s">
        <v>96</v>
      </c>
      <c r="BB132" s="80">
        <f t="shared" si="14"/>
        <v>0</v>
      </c>
      <c r="BC132" s="80">
        <f t="shared" si="15"/>
        <v>0</v>
      </c>
      <c r="BD132" s="80">
        <f t="shared" si="16"/>
        <v>0</v>
      </c>
      <c r="BE132" s="80">
        <f t="shared" si="17"/>
        <v>0</v>
      </c>
      <c r="BF132" s="80">
        <f t="shared" si="18"/>
        <v>0</v>
      </c>
      <c r="BG132" s="9" t="s">
        <v>97</v>
      </c>
      <c r="BH132" s="80">
        <f t="shared" si="19"/>
        <v>0</v>
      </c>
      <c r="BI132" s="9" t="s">
        <v>95</v>
      </c>
      <c r="BJ132" s="79" t="s">
        <v>322</v>
      </c>
    </row>
    <row r="133" spans="2:62" s="1" customFormat="1" ht="22.8">
      <c r="B133" s="93">
        <v>116</v>
      </c>
      <c r="C133" s="94" t="s">
        <v>94</v>
      </c>
      <c r="D133" s="95" t="s">
        <v>323</v>
      </c>
      <c r="E133" s="96" t="s">
        <v>101</v>
      </c>
      <c r="F133" s="97">
        <v>3</v>
      </c>
      <c r="G133" s="98"/>
      <c r="H133" s="99">
        <f t="shared" si="10"/>
        <v>0</v>
      </c>
      <c r="J133" s="75" t="s">
        <v>1</v>
      </c>
      <c r="K133" s="76" t="s">
        <v>38</v>
      </c>
      <c r="L133" s="77">
        <v>0</v>
      </c>
      <c r="M133" s="77">
        <f t="shared" si="11"/>
        <v>0</v>
      </c>
      <c r="N133" s="77">
        <v>0</v>
      </c>
      <c r="O133" s="77">
        <f t="shared" si="12"/>
        <v>0</v>
      </c>
      <c r="P133" s="77">
        <v>0</v>
      </c>
      <c r="Q133" s="78">
        <f t="shared" si="13"/>
        <v>0</v>
      </c>
      <c r="AO133" s="79" t="s">
        <v>95</v>
      </c>
      <c r="AQ133" s="79" t="s">
        <v>94</v>
      </c>
      <c r="AR133" s="79" t="s">
        <v>72</v>
      </c>
      <c r="AV133" s="9" t="s">
        <v>96</v>
      </c>
      <c r="BB133" s="80">
        <f t="shared" si="14"/>
        <v>0</v>
      </c>
      <c r="BC133" s="80">
        <f t="shared" si="15"/>
        <v>0</v>
      </c>
      <c r="BD133" s="80">
        <f t="shared" si="16"/>
        <v>0</v>
      </c>
      <c r="BE133" s="80">
        <f t="shared" si="17"/>
        <v>0</v>
      </c>
      <c r="BF133" s="80">
        <f t="shared" si="18"/>
        <v>0</v>
      </c>
      <c r="BG133" s="9" t="s">
        <v>97</v>
      </c>
      <c r="BH133" s="80">
        <f t="shared" si="19"/>
        <v>0</v>
      </c>
      <c r="BI133" s="9" t="s">
        <v>95</v>
      </c>
      <c r="BJ133" s="79" t="s">
        <v>324</v>
      </c>
    </row>
    <row r="134" spans="2:62" s="1" customFormat="1" ht="11.4">
      <c r="B134" s="93">
        <v>117</v>
      </c>
      <c r="C134" s="94" t="s">
        <v>94</v>
      </c>
      <c r="D134" s="95" t="s">
        <v>325</v>
      </c>
      <c r="E134" s="96" t="s">
        <v>149</v>
      </c>
      <c r="F134" s="97">
        <v>2</v>
      </c>
      <c r="G134" s="98"/>
      <c r="H134" s="99">
        <f t="shared" si="10"/>
        <v>0</v>
      </c>
      <c r="J134" s="75" t="s">
        <v>1</v>
      </c>
      <c r="K134" s="76" t="s">
        <v>38</v>
      </c>
      <c r="L134" s="77">
        <v>0</v>
      </c>
      <c r="M134" s="77">
        <f t="shared" si="11"/>
        <v>0</v>
      </c>
      <c r="N134" s="77">
        <v>0</v>
      </c>
      <c r="O134" s="77">
        <f t="shared" si="12"/>
        <v>0</v>
      </c>
      <c r="P134" s="77">
        <v>0</v>
      </c>
      <c r="Q134" s="78">
        <f t="shared" si="13"/>
        <v>0</v>
      </c>
      <c r="AO134" s="79" t="s">
        <v>95</v>
      </c>
      <c r="AQ134" s="79" t="s">
        <v>94</v>
      </c>
      <c r="AR134" s="79" t="s">
        <v>72</v>
      </c>
      <c r="AV134" s="9" t="s">
        <v>96</v>
      </c>
      <c r="BB134" s="80">
        <f t="shared" si="14"/>
        <v>0</v>
      </c>
      <c r="BC134" s="80">
        <f t="shared" si="15"/>
        <v>0</v>
      </c>
      <c r="BD134" s="80">
        <f t="shared" si="16"/>
        <v>0</v>
      </c>
      <c r="BE134" s="80">
        <f t="shared" si="17"/>
        <v>0</v>
      </c>
      <c r="BF134" s="80">
        <f t="shared" si="18"/>
        <v>0</v>
      </c>
      <c r="BG134" s="9" t="s">
        <v>97</v>
      </c>
      <c r="BH134" s="80">
        <f t="shared" si="19"/>
        <v>0</v>
      </c>
      <c r="BI134" s="9" t="s">
        <v>95</v>
      </c>
      <c r="BJ134" s="79" t="s">
        <v>326</v>
      </c>
    </row>
    <row r="135" spans="2:62" s="1" customFormat="1" ht="11.4">
      <c r="B135" s="93">
        <v>118</v>
      </c>
      <c r="C135" s="100" t="s">
        <v>145</v>
      </c>
      <c r="D135" s="101" t="s">
        <v>327</v>
      </c>
      <c r="E135" s="102" t="s">
        <v>149</v>
      </c>
      <c r="F135" s="103">
        <v>2</v>
      </c>
      <c r="G135" s="104"/>
      <c r="H135" s="105">
        <f t="shared" si="10"/>
        <v>0</v>
      </c>
      <c r="I135" s="85"/>
      <c r="J135" s="81" t="s">
        <v>1</v>
      </c>
      <c r="K135" s="82" t="s">
        <v>38</v>
      </c>
      <c r="L135" s="77">
        <v>0</v>
      </c>
      <c r="M135" s="77">
        <f t="shared" si="11"/>
        <v>0</v>
      </c>
      <c r="N135" s="77">
        <v>0</v>
      </c>
      <c r="O135" s="77">
        <f t="shared" si="12"/>
        <v>0</v>
      </c>
      <c r="P135" s="77">
        <v>0</v>
      </c>
      <c r="Q135" s="78">
        <f t="shared" si="13"/>
        <v>0</v>
      </c>
      <c r="AO135" s="79" t="s">
        <v>99</v>
      </c>
      <c r="AQ135" s="79" t="s">
        <v>145</v>
      </c>
      <c r="AR135" s="79" t="s">
        <v>72</v>
      </c>
      <c r="AV135" s="9" t="s">
        <v>96</v>
      </c>
      <c r="BB135" s="80">
        <f t="shared" si="14"/>
        <v>0</v>
      </c>
      <c r="BC135" s="80">
        <f t="shared" si="15"/>
        <v>0</v>
      </c>
      <c r="BD135" s="80">
        <f t="shared" si="16"/>
        <v>0</v>
      </c>
      <c r="BE135" s="80">
        <f t="shared" si="17"/>
        <v>0</v>
      </c>
      <c r="BF135" s="80">
        <f t="shared" si="18"/>
        <v>0</v>
      </c>
      <c r="BG135" s="9" t="s">
        <v>97</v>
      </c>
      <c r="BH135" s="80">
        <f t="shared" si="19"/>
        <v>0</v>
      </c>
      <c r="BI135" s="9" t="s">
        <v>95</v>
      </c>
      <c r="BJ135" s="79" t="s">
        <v>328</v>
      </c>
    </row>
    <row r="136" spans="2:62" s="1" customFormat="1" ht="11.4">
      <c r="B136" s="93">
        <v>119</v>
      </c>
      <c r="C136" s="94" t="s">
        <v>94</v>
      </c>
      <c r="D136" s="95" t="s">
        <v>329</v>
      </c>
      <c r="E136" s="96" t="s">
        <v>110</v>
      </c>
      <c r="F136" s="97">
        <v>1.296</v>
      </c>
      <c r="G136" s="98"/>
      <c r="H136" s="99">
        <f t="shared" si="10"/>
        <v>0</v>
      </c>
      <c r="J136" s="75" t="s">
        <v>1</v>
      </c>
      <c r="K136" s="76" t="s">
        <v>38</v>
      </c>
      <c r="L136" s="77">
        <v>0</v>
      </c>
      <c r="M136" s="77">
        <f t="shared" si="11"/>
        <v>0</v>
      </c>
      <c r="N136" s="77">
        <v>0</v>
      </c>
      <c r="O136" s="77">
        <f t="shared" si="12"/>
        <v>0</v>
      </c>
      <c r="P136" s="77">
        <v>0</v>
      </c>
      <c r="Q136" s="78">
        <f t="shared" si="13"/>
        <v>0</v>
      </c>
      <c r="AO136" s="79" t="s">
        <v>95</v>
      </c>
      <c r="AQ136" s="79" t="s">
        <v>94</v>
      </c>
      <c r="AR136" s="79" t="s">
        <v>72</v>
      </c>
      <c r="AV136" s="9" t="s">
        <v>96</v>
      </c>
      <c r="BB136" s="80">
        <f t="shared" si="14"/>
        <v>0</v>
      </c>
      <c r="BC136" s="80">
        <f t="shared" si="15"/>
        <v>0</v>
      </c>
      <c r="BD136" s="80">
        <f t="shared" si="16"/>
        <v>0</v>
      </c>
      <c r="BE136" s="80">
        <f t="shared" si="17"/>
        <v>0</v>
      </c>
      <c r="BF136" s="80">
        <f t="shared" si="18"/>
        <v>0</v>
      </c>
      <c r="BG136" s="9" t="s">
        <v>97</v>
      </c>
      <c r="BH136" s="80">
        <f t="shared" si="19"/>
        <v>0</v>
      </c>
      <c r="BI136" s="9" t="s">
        <v>95</v>
      </c>
      <c r="BJ136" s="79" t="s">
        <v>330</v>
      </c>
    </row>
    <row r="137" spans="2:62" s="1" customFormat="1" ht="22.8">
      <c r="B137" s="93">
        <v>120</v>
      </c>
      <c r="C137" s="94" t="s">
        <v>94</v>
      </c>
      <c r="D137" s="95" t="s">
        <v>331</v>
      </c>
      <c r="E137" s="96" t="s">
        <v>110</v>
      </c>
      <c r="F137" s="97">
        <v>18</v>
      </c>
      <c r="G137" s="98"/>
      <c r="H137" s="99">
        <f t="shared" si="10"/>
        <v>0</v>
      </c>
      <c r="J137" s="75" t="s">
        <v>1</v>
      </c>
      <c r="K137" s="76" t="s">
        <v>38</v>
      </c>
      <c r="L137" s="77">
        <v>0</v>
      </c>
      <c r="M137" s="77">
        <f t="shared" si="11"/>
        <v>0</v>
      </c>
      <c r="N137" s="77">
        <v>0</v>
      </c>
      <c r="O137" s="77">
        <f t="shared" si="12"/>
        <v>0</v>
      </c>
      <c r="P137" s="77">
        <v>0</v>
      </c>
      <c r="Q137" s="78">
        <f t="shared" si="13"/>
        <v>0</v>
      </c>
      <c r="AO137" s="79" t="s">
        <v>95</v>
      </c>
      <c r="AQ137" s="79" t="s">
        <v>94</v>
      </c>
      <c r="AR137" s="79" t="s">
        <v>72</v>
      </c>
      <c r="AV137" s="9" t="s">
        <v>96</v>
      </c>
      <c r="BB137" s="80">
        <f t="shared" si="14"/>
        <v>0</v>
      </c>
      <c r="BC137" s="80">
        <f t="shared" si="15"/>
        <v>0</v>
      </c>
      <c r="BD137" s="80">
        <f t="shared" si="16"/>
        <v>0</v>
      </c>
      <c r="BE137" s="80">
        <f t="shared" si="17"/>
        <v>0</v>
      </c>
      <c r="BF137" s="80">
        <f t="shared" si="18"/>
        <v>0</v>
      </c>
      <c r="BG137" s="9" t="s">
        <v>97</v>
      </c>
      <c r="BH137" s="80">
        <f t="shared" si="19"/>
        <v>0</v>
      </c>
      <c r="BI137" s="9" t="s">
        <v>95</v>
      </c>
      <c r="BJ137" s="79" t="s">
        <v>332</v>
      </c>
    </row>
    <row r="138" spans="2:62" s="1" customFormat="1" ht="22.8">
      <c r="B138" s="93">
        <v>121</v>
      </c>
      <c r="C138" s="94" t="s">
        <v>94</v>
      </c>
      <c r="D138" s="95" t="s">
        <v>333</v>
      </c>
      <c r="E138" s="96" t="s">
        <v>101</v>
      </c>
      <c r="F138" s="97">
        <v>45</v>
      </c>
      <c r="G138" s="98"/>
      <c r="H138" s="99">
        <f t="shared" si="10"/>
        <v>0</v>
      </c>
      <c r="J138" s="75" t="s">
        <v>1</v>
      </c>
      <c r="K138" s="76" t="s">
        <v>38</v>
      </c>
      <c r="L138" s="77">
        <v>0</v>
      </c>
      <c r="M138" s="77">
        <f t="shared" si="11"/>
        <v>0</v>
      </c>
      <c r="N138" s="77">
        <v>0</v>
      </c>
      <c r="O138" s="77">
        <f t="shared" si="12"/>
        <v>0</v>
      </c>
      <c r="P138" s="77">
        <v>0</v>
      </c>
      <c r="Q138" s="78">
        <f t="shared" si="13"/>
        <v>0</v>
      </c>
      <c r="AO138" s="79" t="s">
        <v>95</v>
      </c>
      <c r="AQ138" s="79" t="s">
        <v>94</v>
      </c>
      <c r="AR138" s="79" t="s">
        <v>72</v>
      </c>
      <c r="AV138" s="9" t="s">
        <v>96</v>
      </c>
      <c r="BB138" s="80">
        <f t="shared" si="14"/>
        <v>0</v>
      </c>
      <c r="BC138" s="80">
        <f t="shared" si="15"/>
        <v>0</v>
      </c>
      <c r="BD138" s="80">
        <f t="shared" si="16"/>
        <v>0</v>
      </c>
      <c r="BE138" s="80">
        <f t="shared" si="17"/>
        <v>0</v>
      </c>
      <c r="BF138" s="80">
        <f t="shared" si="18"/>
        <v>0</v>
      </c>
      <c r="BG138" s="9" t="s">
        <v>97</v>
      </c>
      <c r="BH138" s="80">
        <f t="shared" si="19"/>
        <v>0</v>
      </c>
      <c r="BI138" s="9" t="s">
        <v>95</v>
      </c>
      <c r="BJ138" s="79" t="s">
        <v>334</v>
      </c>
    </row>
    <row r="139" spans="2:62" s="1" customFormat="1" ht="22.8">
      <c r="B139" s="93">
        <v>122</v>
      </c>
      <c r="C139" s="94" t="s">
        <v>94</v>
      </c>
      <c r="D139" s="95" t="s">
        <v>335</v>
      </c>
      <c r="E139" s="96" t="s">
        <v>101</v>
      </c>
      <c r="F139" s="97">
        <v>17.916</v>
      </c>
      <c r="G139" s="98"/>
      <c r="H139" s="99">
        <f t="shared" si="10"/>
        <v>0</v>
      </c>
      <c r="J139" s="75" t="s">
        <v>1</v>
      </c>
      <c r="K139" s="76" t="s">
        <v>38</v>
      </c>
      <c r="L139" s="77">
        <v>0</v>
      </c>
      <c r="M139" s="77">
        <f t="shared" si="11"/>
        <v>0</v>
      </c>
      <c r="N139" s="77">
        <v>0</v>
      </c>
      <c r="O139" s="77">
        <f t="shared" si="12"/>
        <v>0</v>
      </c>
      <c r="P139" s="77">
        <v>0</v>
      </c>
      <c r="Q139" s="78">
        <f t="shared" si="13"/>
        <v>0</v>
      </c>
      <c r="AO139" s="79" t="s">
        <v>95</v>
      </c>
      <c r="AQ139" s="79" t="s">
        <v>94</v>
      </c>
      <c r="AR139" s="79" t="s">
        <v>72</v>
      </c>
      <c r="AV139" s="9" t="s">
        <v>96</v>
      </c>
      <c r="BB139" s="80">
        <f t="shared" si="14"/>
        <v>0</v>
      </c>
      <c r="BC139" s="80">
        <f t="shared" si="15"/>
        <v>0</v>
      </c>
      <c r="BD139" s="80">
        <f t="shared" si="16"/>
        <v>0</v>
      </c>
      <c r="BE139" s="80">
        <f t="shared" si="17"/>
        <v>0</v>
      </c>
      <c r="BF139" s="80">
        <f t="shared" si="18"/>
        <v>0</v>
      </c>
      <c r="BG139" s="9" t="s">
        <v>97</v>
      </c>
      <c r="BH139" s="80">
        <f t="shared" si="19"/>
        <v>0</v>
      </c>
      <c r="BI139" s="9" t="s">
        <v>95</v>
      </c>
      <c r="BJ139" s="79" t="s">
        <v>336</v>
      </c>
    </row>
    <row r="140" spans="2:62" s="1" customFormat="1" ht="22.8">
      <c r="B140" s="93">
        <v>123</v>
      </c>
      <c r="C140" s="94" t="s">
        <v>94</v>
      </c>
      <c r="D140" s="95" t="s">
        <v>159</v>
      </c>
      <c r="E140" s="96" t="s">
        <v>101</v>
      </c>
      <c r="F140" s="97">
        <v>17.916</v>
      </c>
      <c r="G140" s="98"/>
      <c r="H140" s="99">
        <f t="shared" ref="H140:H203" si="20">ROUND(G140*F140,2)</f>
        <v>0</v>
      </c>
      <c r="J140" s="75" t="s">
        <v>1</v>
      </c>
      <c r="K140" s="76" t="s">
        <v>38</v>
      </c>
      <c r="L140" s="77">
        <v>0</v>
      </c>
      <c r="M140" s="77">
        <f t="shared" si="11"/>
        <v>0</v>
      </c>
      <c r="N140" s="77">
        <v>0</v>
      </c>
      <c r="O140" s="77">
        <f t="shared" si="12"/>
        <v>0</v>
      </c>
      <c r="P140" s="77">
        <v>0</v>
      </c>
      <c r="Q140" s="78">
        <f t="shared" si="13"/>
        <v>0</v>
      </c>
      <c r="AO140" s="79" t="s">
        <v>95</v>
      </c>
      <c r="AQ140" s="79" t="s">
        <v>94</v>
      </c>
      <c r="AR140" s="79" t="s">
        <v>72</v>
      </c>
      <c r="AV140" s="9" t="s">
        <v>96</v>
      </c>
      <c r="BB140" s="80">
        <f t="shared" si="14"/>
        <v>0</v>
      </c>
      <c r="BC140" s="80">
        <f t="shared" si="15"/>
        <v>0</v>
      </c>
      <c r="BD140" s="80">
        <f t="shared" si="16"/>
        <v>0</v>
      </c>
      <c r="BE140" s="80">
        <f t="shared" si="17"/>
        <v>0</v>
      </c>
      <c r="BF140" s="80">
        <f t="shared" si="18"/>
        <v>0</v>
      </c>
      <c r="BG140" s="9" t="s">
        <v>97</v>
      </c>
      <c r="BH140" s="80">
        <f t="shared" si="19"/>
        <v>0</v>
      </c>
      <c r="BI140" s="9" t="s">
        <v>95</v>
      </c>
      <c r="BJ140" s="79" t="s">
        <v>337</v>
      </c>
    </row>
    <row r="141" spans="2:62" s="1" customFormat="1" ht="22.8">
      <c r="B141" s="93">
        <v>124</v>
      </c>
      <c r="C141" s="94" t="s">
        <v>94</v>
      </c>
      <c r="D141" s="95" t="s">
        <v>165</v>
      </c>
      <c r="E141" s="96" t="s">
        <v>101</v>
      </c>
      <c r="F141" s="97">
        <v>17.916</v>
      </c>
      <c r="G141" s="98"/>
      <c r="H141" s="99">
        <f t="shared" si="20"/>
        <v>0</v>
      </c>
      <c r="J141" s="75" t="s">
        <v>1</v>
      </c>
      <c r="K141" s="76" t="s">
        <v>38</v>
      </c>
      <c r="L141" s="77">
        <v>0</v>
      </c>
      <c r="M141" s="77">
        <f t="shared" si="11"/>
        <v>0</v>
      </c>
      <c r="N141" s="77">
        <v>0</v>
      </c>
      <c r="O141" s="77">
        <f t="shared" si="12"/>
        <v>0</v>
      </c>
      <c r="P141" s="77">
        <v>0</v>
      </c>
      <c r="Q141" s="78">
        <f t="shared" si="13"/>
        <v>0</v>
      </c>
      <c r="AO141" s="79" t="s">
        <v>95</v>
      </c>
      <c r="AQ141" s="79" t="s">
        <v>94</v>
      </c>
      <c r="AR141" s="79" t="s">
        <v>72</v>
      </c>
      <c r="AV141" s="9" t="s">
        <v>96</v>
      </c>
      <c r="BB141" s="80">
        <f t="shared" si="14"/>
        <v>0</v>
      </c>
      <c r="BC141" s="80">
        <f t="shared" si="15"/>
        <v>0</v>
      </c>
      <c r="BD141" s="80">
        <f t="shared" si="16"/>
        <v>0</v>
      </c>
      <c r="BE141" s="80">
        <f t="shared" si="17"/>
        <v>0</v>
      </c>
      <c r="BF141" s="80">
        <f t="shared" si="18"/>
        <v>0</v>
      </c>
      <c r="BG141" s="9" t="s">
        <v>97</v>
      </c>
      <c r="BH141" s="80">
        <f t="shared" si="19"/>
        <v>0</v>
      </c>
      <c r="BI141" s="9" t="s">
        <v>95</v>
      </c>
      <c r="BJ141" s="79" t="s">
        <v>338</v>
      </c>
    </row>
    <row r="142" spans="2:62" s="1" customFormat="1" ht="11.4">
      <c r="B142" s="93">
        <v>125</v>
      </c>
      <c r="C142" s="94" t="s">
        <v>94</v>
      </c>
      <c r="D142" s="95" t="s">
        <v>167</v>
      </c>
      <c r="E142" s="96" t="s">
        <v>101</v>
      </c>
      <c r="F142" s="97">
        <v>17.916</v>
      </c>
      <c r="G142" s="98"/>
      <c r="H142" s="99">
        <f t="shared" si="20"/>
        <v>0</v>
      </c>
      <c r="J142" s="75" t="s">
        <v>1</v>
      </c>
      <c r="K142" s="76" t="s">
        <v>38</v>
      </c>
      <c r="L142" s="77">
        <v>0</v>
      </c>
      <c r="M142" s="77">
        <f t="shared" si="11"/>
        <v>0</v>
      </c>
      <c r="N142" s="77">
        <v>0</v>
      </c>
      <c r="O142" s="77">
        <f t="shared" si="12"/>
        <v>0</v>
      </c>
      <c r="P142" s="77">
        <v>0</v>
      </c>
      <c r="Q142" s="78">
        <f t="shared" si="13"/>
        <v>0</v>
      </c>
      <c r="AO142" s="79" t="s">
        <v>95</v>
      </c>
      <c r="AQ142" s="79" t="s">
        <v>94</v>
      </c>
      <c r="AR142" s="79" t="s">
        <v>72</v>
      </c>
      <c r="AV142" s="9" t="s">
        <v>96</v>
      </c>
      <c r="BB142" s="80">
        <f t="shared" si="14"/>
        <v>0</v>
      </c>
      <c r="BC142" s="80">
        <f t="shared" si="15"/>
        <v>0</v>
      </c>
      <c r="BD142" s="80">
        <f t="shared" si="16"/>
        <v>0</v>
      </c>
      <c r="BE142" s="80">
        <f t="shared" si="17"/>
        <v>0</v>
      </c>
      <c r="BF142" s="80">
        <f t="shared" si="18"/>
        <v>0</v>
      </c>
      <c r="BG142" s="9" t="s">
        <v>97</v>
      </c>
      <c r="BH142" s="80">
        <f t="shared" si="19"/>
        <v>0</v>
      </c>
      <c r="BI142" s="9" t="s">
        <v>95</v>
      </c>
      <c r="BJ142" s="79" t="s">
        <v>339</v>
      </c>
    </row>
    <row r="143" spans="2:62" s="1" customFormat="1" ht="22.8">
      <c r="B143" s="93">
        <v>126</v>
      </c>
      <c r="C143" s="94" t="s">
        <v>94</v>
      </c>
      <c r="D143" s="95" t="s">
        <v>340</v>
      </c>
      <c r="E143" s="96" t="s">
        <v>101</v>
      </c>
      <c r="F143" s="97">
        <v>12</v>
      </c>
      <c r="G143" s="98"/>
      <c r="H143" s="99">
        <f t="shared" si="20"/>
        <v>0</v>
      </c>
      <c r="J143" s="75" t="s">
        <v>1</v>
      </c>
      <c r="K143" s="76" t="s">
        <v>38</v>
      </c>
      <c r="L143" s="77">
        <v>0</v>
      </c>
      <c r="M143" s="77">
        <f t="shared" si="11"/>
        <v>0</v>
      </c>
      <c r="N143" s="77">
        <v>0</v>
      </c>
      <c r="O143" s="77">
        <f t="shared" si="12"/>
        <v>0</v>
      </c>
      <c r="P143" s="77">
        <v>0</v>
      </c>
      <c r="Q143" s="78">
        <f t="shared" si="13"/>
        <v>0</v>
      </c>
      <c r="AO143" s="79" t="s">
        <v>95</v>
      </c>
      <c r="AQ143" s="79" t="s">
        <v>94</v>
      </c>
      <c r="AR143" s="79" t="s">
        <v>72</v>
      </c>
      <c r="AV143" s="9" t="s">
        <v>96</v>
      </c>
      <c r="BB143" s="80">
        <f t="shared" si="14"/>
        <v>0</v>
      </c>
      <c r="BC143" s="80">
        <f t="shared" si="15"/>
        <v>0</v>
      </c>
      <c r="BD143" s="80">
        <f t="shared" si="16"/>
        <v>0</v>
      </c>
      <c r="BE143" s="80">
        <f t="shared" si="17"/>
        <v>0</v>
      </c>
      <c r="BF143" s="80">
        <f t="shared" si="18"/>
        <v>0</v>
      </c>
      <c r="BG143" s="9" t="s">
        <v>97</v>
      </c>
      <c r="BH143" s="80">
        <f t="shared" si="19"/>
        <v>0</v>
      </c>
      <c r="BI143" s="9" t="s">
        <v>95</v>
      </c>
      <c r="BJ143" s="79" t="s">
        <v>341</v>
      </c>
    </row>
    <row r="144" spans="2:62" s="1" customFormat="1" ht="11.4">
      <c r="B144" s="93">
        <v>127</v>
      </c>
      <c r="C144" s="94" t="s">
        <v>94</v>
      </c>
      <c r="D144" s="95" t="s">
        <v>342</v>
      </c>
      <c r="E144" s="96" t="s">
        <v>101</v>
      </c>
      <c r="F144" s="97">
        <v>17.916</v>
      </c>
      <c r="G144" s="98"/>
      <c r="H144" s="99">
        <f t="shared" si="20"/>
        <v>0</v>
      </c>
      <c r="J144" s="75" t="s">
        <v>1</v>
      </c>
      <c r="K144" s="76" t="s">
        <v>38</v>
      </c>
      <c r="L144" s="77">
        <v>0</v>
      </c>
      <c r="M144" s="77">
        <f t="shared" ref="M144:M207" si="21">L144*F144</f>
        <v>0</v>
      </c>
      <c r="N144" s="77">
        <v>0</v>
      </c>
      <c r="O144" s="77">
        <f t="shared" ref="O144:O207" si="22">N144*F144</f>
        <v>0</v>
      </c>
      <c r="P144" s="77">
        <v>0</v>
      </c>
      <c r="Q144" s="78">
        <f t="shared" ref="Q144:Q207" si="23">P144*F144</f>
        <v>0</v>
      </c>
      <c r="AO144" s="79" t="s">
        <v>95</v>
      </c>
      <c r="AQ144" s="79" t="s">
        <v>94</v>
      </c>
      <c r="AR144" s="79" t="s">
        <v>72</v>
      </c>
      <c r="AV144" s="9" t="s">
        <v>96</v>
      </c>
      <c r="BB144" s="80">
        <f t="shared" ref="BB144:BB207" si="24">IF(K144="základná",H144,0)</f>
        <v>0</v>
      </c>
      <c r="BC144" s="80">
        <f t="shared" ref="BC144:BC207" si="25">IF(K144="znížená",H144,0)</f>
        <v>0</v>
      </c>
      <c r="BD144" s="80">
        <f t="shared" ref="BD144:BD207" si="26">IF(K144="zákl. prenesená",H144,0)</f>
        <v>0</v>
      </c>
      <c r="BE144" s="80">
        <f t="shared" ref="BE144:BE207" si="27">IF(K144="zníž. prenesená",H144,0)</f>
        <v>0</v>
      </c>
      <c r="BF144" s="80">
        <f t="shared" ref="BF144:BF207" si="28">IF(K144="nulová",H144,0)</f>
        <v>0</v>
      </c>
      <c r="BG144" s="9" t="s">
        <v>97</v>
      </c>
      <c r="BH144" s="80">
        <f t="shared" ref="BH144:BH207" si="29">ROUND(G144*F144,2)</f>
        <v>0</v>
      </c>
      <c r="BI144" s="9" t="s">
        <v>95</v>
      </c>
      <c r="BJ144" s="79" t="s">
        <v>343</v>
      </c>
    </row>
    <row r="145" spans="2:62" s="1" customFormat="1" ht="22.8">
      <c r="B145" s="93">
        <v>128</v>
      </c>
      <c r="C145" s="94" t="s">
        <v>94</v>
      </c>
      <c r="D145" s="95" t="s">
        <v>344</v>
      </c>
      <c r="E145" s="96" t="s">
        <v>101</v>
      </c>
      <c r="F145" s="97">
        <v>3</v>
      </c>
      <c r="G145" s="98"/>
      <c r="H145" s="99">
        <f t="shared" si="20"/>
        <v>0</v>
      </c>
      <c r="J145" s="75" t="s">
        <v>1</v>
      </c>
      <c r="K145" s="76" t="s">
        <v>38</v>
      </c>
      <c r="L145" s="77">
        <v>0</v>
      </c>
      <c r="M145" s="77">
        <f t="shared" si="21"/>
        <v>0</v>
      </c>
      <c r="N145" s="77">
        <v>0</v>
      </c>
      <c r="O145" s="77">
        <f t="shared" si="22"/>
        <v>0</v>
      </c>
      <c r="P145" s="77">
        <v>0</v>
      </c>
      <c r="Q145" s="78">
        <f t="shared" si="23"/>
        <v>0</v>
      </c>
      <c r="AO145" s="79" t="s">
        <v>95</v>
      </c>
      <c r="AQ145" s="79" t="s">
        <v>94</v>
      </c>
      <c r="AR145" s="79" t="s">
        <v>72</v>
      </c>
      <c r="AV145" s="9" t="s">
        <v>96</v>
      </c>
      <c r="BB145" s="80">
        <f t="shared" si="24"/>
        <v>0</v>
      </c>
      <c r="BC145" s="80">
        <f t="shared" si="25"/>
        <v>0</v>
      </c>
      <c r="BD145" s="80">
        <f t="shared" si="26"/>
        <v>0</v>
      </c>
      <c r="BE145" s="80">
        <f t="shared" si="27"/>
        <v>0</v>
      </c>
      <c r="BF145" s="80">
        <f t="shared" si="28"/>
        <v>0</v>
      </c>
      <c r="BG145" s="9" t="s">
        <v>97</v>
      </c>
      <c r="BH145" s="80">
        <f t="shared" si="29"/>
        <v>0</v>
      </c>
      <c r="BI145" s="9" t="s">
        <v>95</v>
      </c>
      <c r="BJ145" s="79" t="s">
        <v>345</v>
      </c>
    </row>
    <row r="146" spans="2:62" s="1" customFormat="1" ht="11.4">
      <c r="B146" s="93">
        <v>129</v>
      </c>
      <c r="C146" s="100" t="s">
        <v>145</v>
      </c>
      <c r="D146" s="101" t="s">
        <v>346</v>
      </c>
      <c r="E146" s="102" t="s">
        <v>101</v>
      </c>
      <c r="F146" s="103">
        <v>3</v>
      </c>
      <c r="G146" s="104"/>
      <c r="H146" s="105">
        <f t="shared" si="20"/>
        <v>0</v>
      </c>
      <c r="I146" s="85"/>
      <c r="J146" s="81" t="s">
        <v>1</v>
      </c>
      <c r="K146" s="82" t="s">
        <v>38</v>
      </c>
      <c r="L146" s="77">
        <v>0</v>
      </c>
      <c r="M146" s="77">
        <f t="shared" si="21"/>
        <v>0</v>
      </c>
      <c r="N146" s="77">
        <v>0</v>
      </c>
      <c r="O146" s="77">
        <f t="shared" si="22"/>
        <v>0</v>
      </c>
      <c r="P146" s="77">
        <v>0</v>
      </c>
      <c r="Q146" s="78">
        <f t="shared" si="23"/>
        <v>0</v>
      </c>
      <c r="AO146" s="79" t="s">
        <v>99</v>
      </c>
      <c r="AQ146" s="79" t="s">
        <v>145</v>
      </c>
      <c r="AR146" s="79" t="s">
        <v>72</v>
      </c>
      <c r="AV146" s="9" t="s">
        <v>96</v>
      </c>
      <c r="BB146" s="80">
        <f t="shared" si="24"/>
        <v>0</v>
      </c>
      <c r="BC146" s="80">
        <f t="shared" si="25"/>
        <v>0</v>
      </c>
      <c r="BD146" s="80">
        <f t="shared" si="26"/>
        <v>0</v>
      </c>
      <c r="BE146" s="80">
        <f t="shared" si="27"/>
        <v>0</v>
      </c>
      <c r="BF146" s="80">
        <f t="shared" si="28"/>
        <v>0</v>
      </c>
      <c r="BG146" s="9" t="s">
        <v>97</v>
      </c>
      <c r="BH146" s="80">
        <f t="shared" si="29"/>
        <v>0</v>
      </c>
      <c r="BI146" s="9" t="s">
        <v>95</v>
      </c>
      <c r="BJ146" s="79" t="s">
        <v>347</v>
      </c>
    </row>
    <row r="147" spans="2:62" s="1" customFormat="1" ht="11.4">
      <c r="B147" s="93">
        <v>130</v>
      </c>
      <c r="C147" s="94" t="s">
        <v>94</v>
      </c>
      <c r="D147" s="95" t="s">
        <v>171</v>
      </c>
      <c r="E147" s="96" t="s">
        <v>149</v>
      </c>
      <c r="F147" s="97">
        <v>8</v>
      </c>
      <c r="G147" s="98"/>
      <c r="H147" s="99">
        <f t="shared" si="20"/>
        <v>0</v>
      </c>
      <c r="J147" s="75" t="s">
        <v>1</v>
      </c>
      <c r="K147" s="76" t="s">
        <v>38</v>
      </c>
      <c r="L147" s="77">
        <v>0</v>
      </c>
      <c r="M147" s="77">
        <f t="shared" si="21"/>
        <v>0</v>
      </c>
      <c r="N147" s="77">
        <v>0</v>
      </c>
      <c r="O147" s="77">
        <f t="shared" si="22"/>
        <v>0</v>
      </c>
      <c r="P147" s="77">
        <v>0</v>
      </c>
      <c r="Q147" s="78">
        <f t="shared" si="23"/>
        <v>0</v>
      </c>
      <c r="AO147" s="79" t="s">
        <v>95</v>
      </c>
      <c r="AQ147" s="79" t="s">
        <v>94</v>
      </c>
      <c r="AR147" s="79" t="s">
        <v>72</v>
      </c>
      <c r="AV147" s="9" t="s">
        <v>96</v>
      </c>
      <c r="BB147" s="80">
        <f t="shared" si="24"/>
        <v>0</v>
      </c>
      <c r="BC147" s="80">
        <f t="shared" si="25"/>
        <v>0</v>
      </c>
      <c r="BD147" s="80">
        <f t="shared" si="26"/>
        <v>0</v>
      </c>
      <c r="BE147" s="80">
        <f t="shared" si="27"/>
        <v>0</v>
      </c>
      <c r="BF147" s="80">
        <f t="shared" si="28"/>
        <v>0</v>
      </c>
      <c r="BG147" s="9" t="s">
        <v>97</v>
      </c>
      <c r="BH147" s="80">
        <f t="shared" si="29"/>
        <v>0</v>
      </c>
      <c r="BI147" s="9" t="s">
        <v>95</v>
      </c>
      <c r="BJ147" s="79" t="s">
        <v>348</v>
      </c>
    </row>
    <row r="148" spans="2:62" s="1" customFormat="1" ht="11.4">
      <c r="B148" s="93">
        <v>131</v>
      </c>
      <c r="C148" s="100" t="s">
        <v>145</v>
      </c>
      <c r="D148" s="101" t="s">
        <v>173</v>
      </c>
      <c r="E148" s="102" t="s">
        <v>149</v>
      </c>
      <c r="F148" s="103">
        <v>2</v>
      </c>
      <c r="G148" s="104"/>
      <c r="H148" s="105">
        <f t="shared" si="20"/>
        <v>0</v>
      </c>
      <c r="I148" s="85"/>
      <c r="J148" s="81" t="s">
        <v>1</v>
      </c>
      <c r="K148" s="82" t="s">
        <v>38</v>
      </c>
      <c r="L148" s="77">
        <v>0</v>
      </c>
      <c r="M148" s="77">
        <f t="shared" si="21"/>
        <v>0</v>
      </c>
      <c r="N148" s="77">
        <v>0</v>
      </c>
      <c r="O148" s="77">
        <f t="shared" si="22"/>
        <v>0</v>
      </c>
      <c r="P148" s="77">
        <v>0</v>
      </c>
      <c r="Q148" s="78">
        <f t="shared" si="23"/>
        <v>0</v>
      </c>
      <c r="AO148" s="79" t="s">
        <v>99</v>
      </c>
      <c r="AQ148" s="79" t="s">
        <v>145</v>
      </c>
      <c r="AR148" s="79" t="s">
        <v>72</v>
      </c>
      <c r="AV148" s="9" t="s">
        <v>96</v>
      </c>
      <c r="BB148" s="80">
        <f t="shared" si="24"/>
        <v>0</v>
      </c>
      <c r="BC148" s="80">
        <f t="shared" si="25"/>
        <v>0</v>
      </c>
      <c r="BD148" s="80">
        <f t="shared" si="26"/>
        <v>0</v>
      </c>
      <c r="BE148" s="80">
        <f t="shared" si="27"/>
        <v>0</v>
      </c>
      <c r="BF148" s="80">
        <f t="shared" si="28"/>
        <v>0</v>
      </c>
      <c r="BG148" s="9" t="s">
        <v>97</v>
      </c>
      <c r="BH148" s="80">
        <f t="shared" si="29"/>
        <v>0</v>
      </c>
      <c r="BI148" s="9" t="s">
        <v>95</v>
      </c>
      <c r="BJ148" s="79" t="s">
        <v>349</v>
      </c>
    </row>
    <row r="149" spans="2:62" s="1" customFormat="1" ht="34.200000000000003">
      <c r="B149" s="93">
        <v>132</v>
      </c>
      <c r="C149" s="100" t="s">
        <v>145</v>
      </c>
      <c r="D149" s="101" t="s">
        <v>350</v>
      </c>
      <c r="E149" s="102" t="s">
        <v>149</v>
      </c>
      <c r="F149" s="103">
        <v>2</v>
      </c>
      <c r="G149" s="104"/>
      <c r="H149" s="105">
        <f t="shared" si="20"/>
        <v>0</v>
      </c>
      <c r="I149" s="85"/>
      <c r="J149" s="81" t="s">
        <v>1</v>
      </c>
      <c r="K149" s="82" t="s">
        <v>38</v>
      </c>
      <c r="L149" s="77">
        <v>0</v>
      </c>
      <c r="M149" s="77">
        <f t="shared" si="21"/>
        <v>0</v>
      </c>
      <c r="N149" s="77">
        <v>0</v>
      </c>
      <c r="O149" s="77">
        <f t="shared" si="22"/>
        <v>0</v>
      </c>
      <c r="P149" s="77">
        <v>0</v>
      </c>
      <c r="Q149" s="78">
        <f t="shared" si="23"/>
        <v>0</v>
      </c>
      <c r="AO149" s="79" t="s">
        <v>99</v>
      </c>
      <c r="AQ149" s="79" t="s">
        <v>145</v>
      </c>
      <c r="AR149" s="79" t="s">
        <v>72</v>
      </c>
      <c r="AV149" s="9" t="s">
        <v>96</v>
      </c>
      <c r="BB149" s="80">
        <f t="shared" si="24"/>
        <v>0</v>
      </c>
      <c r="BC149" s="80">
        <f t="shared" si="25"/>
        <v>0</v>
      </c>
      <c r="BD149" s="80">
        <f t="shared" si="26"/>
        <v>0</v>
      </c>
      <c r="BE149" s="80">
        <f t="shared" si="27"/>
        <v>0</v>
      </c>
      <c r="BF149" s="80">
        <f t="shared" si="28"/>
        <v>0</v>
      </c>
      <c r="BG149" s="9" t="s">
        <v>97</v>
      </c>
      <c r="BH149" s="80">
        <f t="shared" si="29"/>
        <v>0</v>
      </c>
      <c r="BI149" s="9" t="s">
        <v>95</v>
      </c>
      <c r="BJ149" s="79" t="s">
        <v>351</v>
      </c>
    </row>
    <row r="150" spans="2:62" s="1" customFormat="1" ht="11.4">
      <c r="B150" s="93">
        <v>133</v>
      </c>
      <c r="C150" s="100" t="s">
        <v>145</v>
      </c>
      <c r="D150" s="101" t="s">
        <v>352</v>
      </c>
      <c r="E150" s="102" t="s">
        <v>149</v>
      </c>
      <c r="F150" s="103">
        <v>1</v>
      </c>
      <c r="G150" s="104"/>
      <c r="H150" s="105">
        <f t="shared" si="20"/>
        <v>0</v>
      </c>
      <c r="I150" s="85"/>
      <c r="J150" s="81" t="s">
        <v>1</v>
      </c>
      <c r="K150" s="82" t="s">
        <v>38</v>
      </c>
      <c r="L150" s="77">
        <v>0</v>
      </c>
      <c r="M150" s="77">
        <f t="shared" si="21"/>
        <v>0</v>
      </c>
      <c r="N150" s="77">
        <v>0</v>
      </c>
      <c r="O150" s="77">
        <f t="shared" si="22"/>
        <v>0</v>
      </c>
      <c r="P150" s="77">
        <v>0</v>
      </c>
      <c r="Q150" s="78">
        <f t="shared" si="23"/>
        <v>0</v>
      </c>
      <c r="AO150" s="79" t="s">
        <v>99</v>
      </c>
      <c r="AQ150" s="79" t="s">
        <v>145</v>
      </c>
      <c r="AR150" s="79" t="s">
        <v>72</v>
      </c>
      <c r="AV150" s="9" t="s">
        <v>96</v>
      </c>
      <c r="BB150" s="80">
        <f t="shared" si="24"/>
        <v>0</v>
      </c>
      <c r="BC150" s="80">
        <f t="shared" si="25"/>
        <v>0</v>
      </c>
      <c r="BD150" s="80">
        <f t="shared" si="26"/>
        <v>0</v>
      </c>
      <c r="BE150" s="80">
        <f t="shared" si="27"/>
        <v>0</v>
      </c>
      <c r="BF150" s="80">
        <f t="shared" si="28"/>
        <v>0</v>
      </c>
      <c r="BG150" s="9" t="s">
        <v>97</v>
      </c>
      <c r="BH150" s="80">
        <f t="shared" si="29"/>
        <v>0</v>
      </c>
      <c r="BI150" s="9" t="s">
        <v>95</v>
      </c>
      <c r="BJ150" s="79" t="s">
        <v>353</v>
      </c>
    </row>
    <row r="151" spans="2:62" s="1" customFormat="1" ht="11.4">
      <c r="B151" s="93">
        <v>134</v>
      </c>
      <c r="C151" s="100" t="s">
        <v>145</v>
      </c>
      <c r="D151" s="101" t="s">
        <v>354</v>
      </c>
      <c r="E151" s="102" t="s">
        <v>149</v>
      </c>
      <c r="F151" s="103">
        <v>1</v>
      </c>
      <c r="G151" s="104"/>
      <c r="H151" s="105">
        <f t="shared" si="20"/>
        <v>0</v>
      </c>
      <c r="I151" s="85"/>
      <c r="J151" s="81" t="s">
        <v>1</v>
      </c>
      <c r="K151" s="82" t="s">
        <v>38</v>
      </c>
      <c r="L151" s="77">
        <v>0</v>
      </c>
      <c r="M151" s="77">
        <f t="shared" si="21"/>
        <v>0</v>
      </c>
      <c r="N151" s="77">
        <v>0</v>
      </c>
      <c r="O151" s="77">
        <f t="shared" si="22"/>
        <v>0</v>
      </c>
      <c r="P151" s="77">
        <v>0</v>
      </c>
      <c r="Q151" s="78">
        <f t="shared" si="23"/>
        <v>0</v>
      </c>
      <c r="AO151" s="79" t="s">
        <v>99</v>
      </c>
      <c r="AQ151" s="79" t="s">
        <v>145</v>
      </c>
      <c r="AR151" s="79" t="s">
        <v>72</v>
      </c>
      <c r="AV151" s="9" t="s">
        <v>96</v>
      </c>
      <c r="BB151" s="80">
        <f t="shared" si="24"/>
        <v>0</v>
      </c>
      <c r="BC151" s="80">
        <f t="shared" si="25"/>
        <v>0</v>
      </c>
      <c r="BD151" s="80">
        <f t="shared" si="26"/>
        <v>0</v>
      </c>
      <c r="BE151" s="80">
        <f t="shared" si="27"/>
        <v>0</v>
      </c>
      <c r="BF151" s="80">
        <f t="shared" si="28"/>
        <v>0</v>
      </c>
      <c r="BG151" s="9" t="s">
        <v>97</v>
      </c>
      <c r="BH151" s="80">
        <f t="shared" si="29"/>
        <v>0</v>
      </c>
      <c r="BI151" s="9" t="s">
        <v>95</v>
      </c>
      <c r="BJ151" s="79" t="s">
        <v>355</v>
      </c>
    </row>
    <row r="152" spans="2:62" s="1" customFormat="1" ht="11.4">
      <c r="B152" s="93">
        <v>135</v>
      </c>
      <c r="C152" s="100" t="s">
        <v>145</v>
      </c>
      <c r="D152" s="101" t="s">
        <v>356</v>
      </c>
      <c r="E152" s="102" t="s">
        <v>149</v>
      </c>
      <c r="F152" s="103">
        <v>2</v>
      </c>
      <c r="G152" s="104"/>
      <c r="H152" s="105">
        <f t="shared" si="20"/>
        <v>0</v>
      </c>
      <c r="I152" s="85"/>
      <c r="J152" s="81" t="s">
        <v>1</v>
      </c>
      <c r="K152" s="82" t="s">
        <v>38</v>
      </c>
      <c r="L152" s="77">
        <v>0</v>
      </c>
      <c r="M152" s="77">
        <f t="shared" si="21"/>
        <v>0</v>
      </c>
      <c r="N152" s="77">
        <v>0</v>
      </c>
      <c r="O152" s="77">
        <f t="shared" si="22"/>
        <v>0</v>
      </c>
      <c r="P152" s="77">
        <v>0</v>
      </c>
      <c r="Q152" s="78">
        <f t="shared" si="23"/>
        <v>0</v>
      </c>
      <c r="AO152" s="79" t="s">
        <v>99</v>
      </c>
      <c r="AQ152" s="79" t="s">
        <v>145</v>
      </c>
      <c r="AR152" s="79" t="s">
        <v>72</v>
      </c>
      <c r="AV152" s="9" t="s">
        <v>96</v>
      </c>
      <c r="BB152" s="80">
        <f t="shared" si="24"/>
        <v>0</v>
      </c>
      <c r="BC152" s="80">
        <f t="shared" si="25"/>
        <v>0</v>
      </c>
      <c r="BD152" s="80">
        <f t="shared" si="26"/>
        <v>0</v>
      </c>
      <c r="BE152" s="80">
        <f t="shared" si="27"/>
        <v>0</v>
      </c>
      <c r="BF152" s="80">
        <f t="shared" si="28"/>
        <v>0</v>
      </c>
      <c r="BG152" s="9" t="s">
        <v>97</v>
      </c>
      <c r="BH152" s="80">
        <f t="shared" si="29"/>
        <v>0</v>
      </c>
      <c r="BI152" s="9" t="s">
        <v>95</v>
      </c>
      <c r="BJ152" s="79" t="s">
        <v>357</v>
      </c>
    </row>
    <row r="153" spans="2:62" s="1" customFormat="1" ht="22.8">
      <c r="B153" s="93">
        <v>136</v>
      </c>
      <c r="C153" s="94" t="s">
        <v>94</v>
      </c>
      <c r="D153" s="95" t="s">
        <v>358</v>
      </c>
      <c r="E153" s="96" t="s">
        <v>149</v>
      </c>
      <c r="F153" s="97">
        <v>2</v>
      </c>
      <c r="G153" s="98"/>
      <c r="H153" s="99">
        <f t="shared" si="20"/>
        <v>0</v>
      </c>
      <c r="J153" s="75" t="s">
        <v>1</v>
      </c>
      <c r="K153" s="76" t="s">
        <v>38</v>
      </c>
      <c r="L153" s="77">
        <v>0</v>
      </c>
      <c r="M153" s="77">
        <f t="shared" si="21"/>
        <v>0</v>
      </c>
      <c r="N153" s="77">
        <v>0</v>
      </c>
      <c r="O153" s="77">
        <f t="shared" si="22"/>
        <v>0</v>
      </c>
      <c r="P153" s="77">
        <v>0</v>
      </c>
      <c r="Q153" s="78">
        <f t="shared" si="23"/>
        <v>0</v>
      </c>
      <c r="AO153" s="79" t="s">
        <v>95</v>
      </c>
      <c r="AQ153" s="79" t="s">
        <v>94</v>
      </c>
      <c r="AR153" s="79" t="s">
        <v>72</v>
      </c>
      <c r="AV153" s="9" t="s">
        <v>96</v>
      </c>
      <c r="BB153" s="80">
        <f t="shared" si="24"/>
        <v>0</v>
      </c>
      <c r="BC153" s="80">
        <f t="shared" si="25"/>
        <v>0</v>
      </c>
      <c r="BD153" s="80">
        <f t="shared" si="26"/>
        <v>0</v>
      </c>
      <c r="BE153" s="80">
        <f t="shared" si="27"/>
        <v>0</v>
      </c>
      <c r="BF153" s="80">
        <f t="shared" si="28"/>
        <v>0</v>
      </c>
      <c r="BG153" s="9" t="s">
        <v>97</v>
      </c>
      <c r="BH153" s="80">
        <f t="shared" si="29"/>
        <v>0</v>
      </c>
      <c r="BI153" s="9" t="s">
        <v>95</v>
      </c>
      <c r="BJ153" s="79" t="s">
        <v>359</v>
      </c>
    </row>
    <row r="154" spans="2:62" s="1" customFormat="1" ht="11.4">
      <c r="B154" s="93">
        <v>137</v>
      </c>
      <c r="C154" s="100" t="s">
        <v>145</v>
      </c>
      <c r="D154" s="101" t="s">
        <v>360</v>
      </c>
      <c r="E154" s="102" t="s">
        <v>149</v>
      </c>
      <c r="F154" s="103">
        <v>2</v>
      </c>
      <c r="G154" s="104"/>
      <c r="H154" s="105">
        <f t="shared" si="20"/>
        <v>0</v>
      </c>
      <c r="I154" s="85"/>
      <c r="J154" s="81" t="s">
        <v>1</v>
      </c>
      <c r="K154" s="82" t="s">
        <v>38</v>
      </c>
      <c r="L154" s="77">
        <v>0</v>
      </c>
      <c r="M154" s="77">
        <f t="shared" si="21"/>
        <v>0</v>
      </c>
      <c r="N154" s="77">
        <v>0</v>
      </c>
      <c r="O154" s="77">
        <f t="shared" si="22"/>
        <v>0</v>
      </c>
      <c r="P154" s="77">
        <v>0</v>
      </c>
      <c r="Q154" s="78">
        <f t="shared" si="23"/>
        <v>0</v>
      </c>
      <c r="AO154" s="79" t="s">
        <v>99</v>
      </c>
      <c r="AQ154" s="79" t="s">
        <v>145</v>
      </c>
      <c r="AR154" s="79" t="s">
        <v>72</v>
      </c>
      <c r="AV154" s="9" t="s">
        <v>96</v>
      </c>
      <c r="BB154" s="80">
        <f t="shared" si="24"/>
        <v>0</v>
      </c>
      <c r="BC154" s="80">
        <f t="shared" si="25"/>
        <v>0</v>
      </c>
      <c r="BD154" s="80">
        <f t="shared" si="26"/>
        <v>0</v>
      </c>
      <c r="BE154" s="80">
        <f t="shared" si="27"/>
        <v>0</v>
      </c>
      <c r="BF154" s="80">
        <f t="shared" si="28"/>
        <v>0</v>
      </c>
      <c r="BG154" s="9" t="s">
        <v>97</v>
      </c>
      <c r="BH154" s="80">
        <f t="shared" si="29"/>
        <v>0</v>
      </c>
      <c r="BI154" s="9" t="s">
        <v>95</v>
      </c>
      <c r="BJ154" s="79" t="s">
        <v>361</v>
      </c>
    </row>
    <row r="155" spans="2:62" s="1" customFormat="1" ht="22.8">
      <c r="B155" s="93">
        <v>138</v>
      </c>
      <c r="C155" s="94" t="s">
        <v>94</v>
      </c>
      <c r="D155" s="95" t="s">
        <v>362</v>
      </c>
      <c r="E155" s="96" t="s">
        <v>149</v>
      </c>
      <c r="F155" s="97">
        <v>4</v>
      </c>
      <c r="G155" s="98"/>
      <c r="H155" s="99">
        <f t="shared" si="20"/>
        <v>0</v>
      </c>
      <c r="J155" s="75" t="s">
        <v>1</v>
      </c>
      <c r="K155" s="76" t="s">
        <v>38</v>
      </c>
      <c r="L155" s="77">
        <v>0</v>
      </c>
      <c r="M155" s="77">
        <f t="shared" si="21"/>
        <v>0</v>
      </c>
      <c r="N155" s="77">
        <v>0</v>
      </c>
      <c r="O155" s="77">
        <f t="shared" si="22"/>
        <v>0</v>
      </c>
      <c r="P155" s="77">
        <v>0</v>
      </c>
      <c r="Q155" s="78">
        <f t="shared" si="23"/>
        <v>0</v>
      </c>
      <c r="AO155" s="79" t="s">
        <v>95</v>
      </c>
      <c r="AQ155" s="79" t="s">
        <v>94</v>
      </c>
      <c r="AR155" s="79" t="s">
        <v>72</v>
      </c>
      <c r="AV155" s="9" t="s">
        <v>96</v>
      </c>
      <c r="BB155" s="80">
        <f t="shared" si="24"/>
        <v>0</v>
      </c>
      <c r="BC155" s="80">
        <f t="shared" si="25"/>
        <v>0</v>
      </c>
      <c r="BD155" s="80">
        <f t="shared" si="26"/>
        <v>0</v>
      </c>
      <c r="BE155" s="80">
        <f t="shared" si="27"/>
        <v>0</v>
      </c>
      <c r="BF155" s="80">
        <f t="shared" si="28"/>
        <v>0</v>
      </c>
      <c r="BG155" s="9" t="s">
        <v>97</v>
      </c>
      <c r="BH155" s="80">
        <f t="shared" si="29"/>
        <v>0</v>
      </c>
      <c r="BI155" s="9" t="s">
        <v>95</v>
      </c>
      <c r="BJ155" s="79" t="s">
        <v>363</v>
      </c>
    </row>
    <row r="156" spans="2:62" s="1" customFormat="1" ht="11.4">
      <c r="B156" s="93">
        <v>139</v>
      </c>
      <c r="C156" s="100" t="s">
        <v>145</v>
      </c>
      <c r="D156" s="101" t="s">
        <v>364</v>
      </c>
      <c r="E156" s="102" t="s">
        <v>149</v>
      </c>
      <c r="F156" s="103">
        <v>3</v>
      </c>
      <c r="G156" s="104"/>
      <c r="H156" s="105">
        <f t="shared" si="20"/>
        <v>0</v>
      </c>
      <c r="I156" s="85"/>
      <c r="J156" s="81" t="s">
        <v>1</v>
      </c>
      <c r="K156" s="82" t="s">
        <v>38</v>
      </c>
      <c r="L156" s="77">
        <v>0</v>
      </c>
      <c r="M156" s="77">
        <f t="shared" si="21"/>
        <v>0</v>
      </c>
      <c r="N156" s="77">
        <v>0</v>
      </c>
      <c r="O156" s="77">
        <f t="shared" si="22"/>
        <v>0</v>
      </c>
      <c r="P156" s="77">
        <v>0</v>
      </c>
      <c r="Q156" s="78">
        <f t="shared" si="23"/>
        <v>0</v>
      </c>
      <c r="AO156" s="79" t="s">
        <v>99</v>
      </c>
      <c r="AQ156" s="79" t="s">
        <v>145</v>
      </c>
      <c r="AR156" s="79" t="s">
        <v>72</v>
      </c>
      <c r="AV156" s="9" t="s">
        <v>96</v>
      </c>
      <c r="BB156" s="80">
        <f t="shared" si="24"/>
        <v>0</v>
      </c>
      <c r="BC156" s="80">
        <f t="shared" si="25"/>
        <v>0</v>
      </c>
      <c r="BD156" s="80">
        <f t="shared" si="26"/>
        <v>0</v>
      </c>
      <c r="BE156" s="80">
        <f t="shared" si="27"/>
        <v>0</v>
      </c>
      <c r="BF156" s="80">
        <f t="shared" si="28"/>
        <v>0</v>
      </c>
      <c r="BG156" s="9" t="s">
        <v>97</v>
      </c>
      <c r="BH156" s="80">
        <f t="shared" si="29"/>
        <v>0</v>
      </c>
      <c r="BI156" s="9" t="s">
        <v>95</v>
      </c>
      <c r="BJ156" s="79" t="s">
        <v>365</v>
      </c>
    </row>
    <row r="157" spans="2:62" s="1" customFormat="1" ht="34.200000000000003">
      <c r="B157" s="93">
        <v>140</v>
      </c>
      <c r="C157" s="100" t="s">
        <v>145</v>
      </c>
      <c r="D157" s="101" t="s">
        <v>366</v>
      </c>
      <c r="E157" s="102" t="s">
        <v>149</v>
      </c>
      <c r="F157" s="103">
        <v>1</v>
      </c>
      <c r="G157" s="104"/>
      <c r="H157" s="105">
        <f t="shared" si="20"/>
        <v>0</v>
      </c>
      <c r="I157" s="85"/>
      <c r="J157" s="81" t="s">
        <v>1</v>
      </c>
      <c r="K157" s="82" t="s">
        <v>38</v>
      </c>
      <c r="L157" s="77">
        <v>0</v>
      </c>
      <c r="M157" s="77">
        <f t="shared" si="21"/>
        <v>0</v>
      </c>
      <c r="N157" s="77">
        <v>0</v>
      </c>
      <c r="O157" s="77">
        <f t="shared" si="22"/>
        <v>0</v>
      </c>
      <c r="P157" s="77">
        <v>0</v>
      </c>
      <c r="Q157" s="78">
        <f t="shared" si="23"/>
        <v>0</v>
      </c>
      <c r="AO157" s="79" t="s">
        <v>99</v>
      </c>
      <c r="AQ157" s="79" t="s">
        <v>145</v>
      </c>
      <c r="AR157" s="79" t="s">
        <v>72</v>
      </c>
      <c r="AV157" s="9" t="s">
        <v>96</v>
      </c>
      <c r="BB157" s="80">
        <f t="shared" si="24"/>
        <v>0</v>
      </c>
      <c r="BC157" s="80">
        <f t="shared" si="25"/>
        <v>0</v>
      </c>
      <c r="BD157" s="80">
        <f t="shared" si="26"/>
        <v>0</v>
      </c>
      <c r="BE157" s="80">
        <f t="shared" si="27"/>
        <v>0</v>
      </c>
      <c r="BF157" s="80">
        <f t="shared" si="28"/>
        <v>0</v>
      </c>
      <c r="BG157" s="9" t="s">
        <v>97</v>
      </c>
      <c r="BH157" s="80">
        <f t="shared" si="29"/>
        <v>0</v>
      </c>
      <c r="BI157" s="9" t="s">
        <v>95</v>
      </c>
      <c r="BJ157" s="79" t="s">
        <v>367</v>
      </c>
    </row>
    <row r="158" spans="2:62" s="1" customFormat="1" ht="34.200000000000003">
      <c r="B158" s="93">
        <v>141</v>
      </c>
      <c r="C158" s="94" t="s">
        <v>94</v>
      </c>
      <c r="D158" s="95" t="s">
        <v>368</v>
      </c>
      <c r="E158" s="96" t="s">
        <v>149</v>
      </c>
      <c r="F158" s="97">
        <v>1</v>
      </c>
      <c r="G158" s="98"/>
      <c r="H158" s="99">
        <f t="shared" si="20"/>
        <v>0</v>
      </c>
      <c r="J158" s="75" t="s">
        <v>1</v>
      </c>
      <c r="K158" s="76" t="s">
        <v>38</v>
      </c>
      <c r="L158" s="77">
        <v>0</v>
      </c>
      <c r="M158" s="77">
        <f t="shared" si="21"/>
        <v>0</v>
      </c>
      <c r="N158" s="77">
        <v>0</v>
      </c>
      <c r="O158" s="77">
        <f t="shared" si="22"/>
        <v>0</v>
      </c>
      <c r="P158" s="77">
        <v>0</v>
      </c>
      <c r="Q158" s="78">
        <f t="shared" si="23"/>
        <v>0</v>
      </c>
      <c r="AO158" s="79" t="s">
        <v>95</v>
      </c>
      <c r="AQ158" s="79" t="s">
        <v>94</v>
      </c>
      <c r="AR158" s="79" t="s">
        <v>72</v>
      </c>
      <c r="AV158" s="9" t="s">
        <v>96</v>
      </c>
      <c r="BB158" s="80">
        <f t="shared" si="24"/>
        <v>0</v>
      </c>
      <c r="BC158" s="80">
        <f t="shared" si="25"/>
        <v>0</v>
      </c>
      <c r="BD158" s="80">
        <f t="shared" si="26"/>
        <v>0</v>
      </c>
      <c r="BE158" s="80">
        <f t="shared" si="27"/>
        <v>0</v>
      </c>
      <c r="BF158" s="80">
        <f t="shared" si="28"/>
        <v>0</v>
      </c>
      <c r="BG158" s="9" t="s">
        <v>97</v>
      </c>
      <c r="BH158" s="80">
        <f t="shared" si="29"/>
        <v>0</v>
      </c>
      <c r="BI158" s="9" t="s">
        <v>95</v>
      </c>
      <c r="BJ158" s="79" t="s">
        <v>369</v>
      </c>
    </row>
    <row r="159" spans="2:62" s="1" customFormat="1" ht="34.200000000000003">
      <c r="B159" s="93">
        <v>142</v>
      </c>
      <c r="C159" s="100" t="s">
        <v>145</v>
      </c>
      <c r="D159" s="101" t="s">
        <v>370</v>
      </c>
      <c r="E159" s="102" t="s">
        <v>149</v>
      </c>
      <c r="F159" s="103">
        <v>1</v>
      </c>
      <c r="G159" s="104"/>
      <c r="H159" s="105">
        <f t="shared" si="20"/>
        <v>0</v>
      </c>
      <c r="I159" s="85"/>
      <c r="J159" s="81" t="s">
        <v>1</v>
      </c>
      <c r="K159" s="82" t="s">
        <v>38</v>
      </c>
      <c r="L159" s="77">
        <v>0</v>
      </c>
      <c r="M159" s="77">
        <f t="shared" si="21"/>
        <v>0</v>
      </c>
      <c r="N159" s="77">
        <v>0</v>
      </c>
      <c r="O159" s="77">
        <f t="shared" si="22"/>
        <v>0</v>
      </c>
      <c r="P159" s="77">
        <v>0</v>
      </c>
      <c r="Q159" s="78">
        <f t="shared" si="23"/>
        <v>0</v>
      </c>
      <c r="AO159" s="79" t="s">
        <v>99</v>
      </c>
      <c r="AQ159" s="79" t="s">
        <v>145</v>
      </c>
      <c r="AR159" s="79" t="s">
        <v>72</v>
      </c>
      <c r="AV159" s="9" t="s">
        <v>96</v>
      </c>
      <c r="BB159" s="80">
        <f t="shared" si="24"/>
        <v>0</v>
      </c>
      <c r="BC159" s="80">
        <f t="shared" si="25"/>
        <v>0</v>
      </c>
      <c r="BD159" s="80">
        <f t="shared" si="26"/>
        <v>0</v>
      </c>
      <c r="BE159" s="80">
        <f t="shared" si="27"/>
        <v>0</v>
      </c>
      <c r="BF159" s="80">
        <f t="shared" si="28"/>
        <v>0</v>
      </c>
      <c r="BG159" s="9" t="s">
        <v>97</v>
      </c>
      <c r="BH159" s="80">
        <f t="shared" si="29"/>
        <v>0</v>
      </c>
      <c r="BI159" s="9" t="s">
        <v>95</v>
      </c>
      <c r="BJ159" s="79" t="s">
        <v>371</v>
      </c>
    </row>
    <row r="160" spans="2:62" s="1" customFormat="1" ht="11.4">
      <c r="B160" s="93">
        <v>143</v>
      </c>
      <c r="C160" s="94" t="s">
        <v>94</v>
      </c>
      <c r="D160" s="95" t="s">
        <v>179</v>
      </c>
      <c r="E160" s="96" t="s">
        <v>149</v>
      </c>
      <c r="F160" s="97">
        <v>6</v>
      </c>
      <c r="G160" s="98"/>
      <c r="H160" s="99">
        <f t="shared" si="20"/>
        <v>0</v>
      </c>
      <c r="J160" s="75" t="s">
        <v>1</v>
      </c>
      <c r="K160" s="76" t="s">
        <v>38</v>
      </c>
      <c r="L160" s="77">
        <v>0</v>
      </c>
      <c r="M160" s="77">
        <f t="shared" si="21"/>
        <v>0</v>
      </c>
      <c r="N160" s="77">
        <v>0</v>
      </c>
      <c r="O160" s="77">
        <f t="shared" si="22"/>
        <v>0</v>
      </c>
      <c r="P160" s="77">
        <v>0</v>
      </c>
      <c r="Q160" s="78">
        <f t="shared" si="23"/>
        <v>0</v>
      </c>
      <c r="AO160" s="79" t="s">
        <v>95</v>
      </c>
      <c r="AQ160" s="79" t="s">
        <v>94</v>
      </c>
      <c r="AR160" s="79" t="s">
        <v>72</v>
      </c>
      <c r="AV160" s="9" t="s">
        <v>96</v>
      </c>
      <c r="BB160" s="80">
        <f t="shared" si="24"/>
        <v>0</v>
      </c>
      <c r="BC160" s="80">
        <f t="shared" si="25"/>
        <v>0</v>
      </c>
      <c r="BD160" s="80">
        <f t="shared" si="26"/>
        <v>0</v>
      </c>
      <c r="BE160" s="80">
        <f t="shared" si="27"/>
        <v>0</v>
      </c>
      <c r="BF160" s="80">
        <f t="shared" si="28"/>
        <v>0</v>
      </c>
      <c r="BG160" s="9" t="s">
        <v>97</v>
      </c>
      <c r="BH160" s="80">
        <f t="shared" si="29"/>
        <v>0</v>
      </c>
      <c r="BI160" s="9" t="s">
        <v>95</v>
      </c>
      <c r="BJ160" s="79" t="s">
        <v>372</v>
      </c>
    </row>
    <row r="161" spans="2:62" s="1" customFormat="1" ht="34.200000000000003">
      <c r="B161" s="93">
        <v>144</v>
      </c>
      <c r="C161" s="100" t="s">
        <v>145</v>
      </c>
      <c r="D161" s="101" t="s">
        <v>373</v>
      </c>
      <c r="E161" s="102" t="s">
        <v>149</v>
      </c>
      <c r="F161" s="103">
        <v>3</v>
      </c>
      <c r="G161" s="104"/>
      <c r="H161" s="105">
        <f t="shared" si="20"/>
        <v>0</v>
      </c>
      <c r="I161" s="85"/>
      <c r="J161" s="81" t="s">
        <v>1</v>
      </c>
      <c r="K161" s="82" t="s">
        <v>38</v>
      </c>
      <c r="L161" s="77">
        <v>0</v>
      </c>
      <c r="M161" s="77">
        <f t="shared" si="21"/>
        <v>0</v>
      </c>
      <c r="N161" s="77">
        <v>0</v>
      </c>
      <c r="O161" s="77">
        <f t="shared" si="22"/>
        <v>0</v>
      </c>
      <c r="P161" s="77">
        <v>0</v>
      </c>
      <c r="Q161" s="78">
        <f t="shared" si="23"/>
        <v>0</v>
      </c>
      <c r="AO161" s="79" t="s">
        <v>99</v>
      </c>
      <c r="AQ161" s="79" t="s">
        <v>145</v>
      </c>
      <c r="AR161" s="79" t="s">
        <v>72</v>
      </c>
      <c r="AV161" s="9" t="s">
        <v>96</v>
      </c>
      <c r="BB161" s="80">
        <f t="shared" si="24"/>
        <v>0</v>
      </c>
      <c r="BC161" s="80">
        <f t="shared" si="25"/>
        <v>0</v>
      </c>
      <c r="BD161" s="80">
        <f t="shared" si="26"/>
        <v>0</v>
      </c>
      <c r="BE161" s="80">
        <f t="shared" si="27"/>
        <v>0</v>
      </c>
      <c r="BF161" s="80">
        <f t="shared" si="28"/>
        <v>0</v>
      </c>
      <c r="BG161" s="9" t="s">
        <v>97</v>
      </c>
      <c r="BH161" s="80">
        <f t="shared" si="29"/>
        <v>0</v>
      </c>
      <c r="BI161" s="9" t="s">
        <v>95</v>
      </c>
      <c r="BJ161" s="79" t="s">
        <v>374</v>
      </c>
    </row>
    <row r="162" spans="2:62" s="1" customFormat="1" ht="34.200000000000003">
      <c r="B162" s="93">
        <v>145</v>
      </c>
      <c r="C162" s="100" t="s">
        <v>145</v>
      </c>
      <c r="D162" s="101" t="s">
        <v>375</v>
      </c>
      <c r="E162" s="102" t="s">
        <v>149</v>
      </c>
      <c r="F162" s="103">
        <v>3</v>
      </c>
      <c r="G162" s="104"/>
      <c r="H162" s="105">
        <f t="shared" si="20"/>
        <v>0</v>
      </c>
      <c r="I162" s="85"/>
      <c r="J162" s="81" t="s">
        <v>1</v>
      </c>
      <c r="K162" s="82" t="s">
        <v>38</v>
      </c>
      <c r="L162" s="77">
        <v>0</v>
      </c>
      <c r="M162" s="77">
        <f t="shared" si="21"/>
        <v>0</v>
      </c>
      <c r="N162" s="77">
        <v>0</v>
      </c>
      <c r="O162" s="77">
        <f t="shared" si="22"/>
        <v>0</v>
      </c>
      <c r="P162" s="77">
        <v>0</v>
      </c>
      <c r="Q162" s="78">
        <f t="shared" si="23"/>
        <v>0</v>
      </c>
      <c r="AO162" s="79" t="s">
        <v>99</v>
      </c>
      <c r="AQ162" s="79" t="s">
        <v>145</v>
      </c>
      <c r="AR162" s="79" t="s">
        <v>72</v>
      </c>
      <c r="AV162" s="9" t="s">
        <v>96</v>
      </c>
      <c r="BB162" s="80">
        <f t="shared" si="24"/>
        <v>0</v>
      </c>
      <c r="BC162" s="80">
        <f t="shared" si="25"/>
        <v>0</v>
      </c>
      <c r="BD162" s="80">
        <f t="shared" si="26"/>
        <v>0</v>
      </c>
      <c r="BE162" s="80">
        <f t="shared" si="27"/>
        <v>0</v>
      </c>
      <c r="BF162" s="80">
        <f t="shared" si="28"/>
        <v>0</v>
      </c>
      <c r="BG162" s="9" t="s">
        <v>97</v>
      </c>
      <c r="BH162" s="80">
        <f t="shared" si="29"/>
        <v>0</v>
      </c>
      <c r="BI162" s="9" t="s">
        <v>95</v>
      </c>
      <c r="BJ162" s="79" t="s">
        <v>376</v>
      </c>
    </row>
    <row r="163" spans="2:62" s="1" customFormat="1" ht="22.8">
      <c r="B163" s="93">
        <v>146</v>
      </c>
      <c r="C163" s="94" t="s">
        <v>94</v>
      </c>
      <c r="D163" s="95" t="s">
        <v>183</v>
      </c>
      <c r="E163" s="96" t="s">
        <v>149</v>
      </c>
      <c r="F163" s="97">
        <v>4</v>
      </c>
      <c r="G163" s="98"/>
      <c r="H163" s="99">
        <f t="shared" si="20"/>
        <v>0</v>
      </c>
      <c r="J163" s="75" t="s">
        <v>1</v>
      </c>
      <c r="K163" s="76" t="s">
        <v>38</v>
      </c>
      <c r="L163" s="77">
        <v>0</v>
      </c>
      <c r="M163" s="77">
        <f t="shared" si="21"/>
        <v>0</v>
      </c>
      <c r="N163" s="77">
        <v>0</v>
      </c>
      <c r="O163" s="77">
        <f t="shared" si="22"/>
        <v>0</v>
      </c>
      <c r="P163" s="77">
        <v>0</v>
      </c>
      <c r="Q163" s="78">
        <f t="shared" si="23"/>
        <v>0</v>
      </c>
      <c r="AO163" s="79" t="s">
        <v>95</v>
      </c>
      <c r="AQ163" s="79" t="s">
        <v>94</v>
      </c>
      <c r="AR163" s="79" t="s">
        <v>72</v>
      </c>
      <c r="AV163" s="9" t="s">
        <v>96</v>
      </c>
      <c r="BB163" s="80">
        <f t="shared" si="24"/>
        <v>0</v>
      </c>
      <c r="BC163" s="80">
        <f t="shared" si="25"/>
        <v>0</v>
      </c>
      <c r="BD163" s="80">
        <f t="shared" si="26"/>
        <v>0</v>
      </c>
      <c r="BE163" s="80">
        <f t="shared" si="27"/>
        <v>0</v>
      </c>
      <c r="BF163" s="80">
        <f t="shared" si="28"/>
        <v>0</v>
      </c>
      <c r="BG163" s="9" t="s">
        <v>97</v>
      </c>
      <c r="BH163" s="80">
        <f t="shared" si="29"/>
        <v>0</v>
      </c>
      <c r="BI163" s="9" t="s">
        <v>95</v>
      </c>
      <c r="BJ163" s="79" t="s">
        <v>377</v>
      </c>
    </row>
    <row r="164" spans="2:62" s="1" customFormat="1" ht="34.200000000000003">
      <c r="B164" s="93">
        <v>147</v>
      </c>
      <c r="C164" s="100" t="s">
        <v>145</v>
      </c>
      <c r="D164" s="101" t="s">
        <v>378</v>
      </c>
      <c r="E164" s="102" t="s">
        <v>149</v>
      </c>
      <c r="F164" s="103">
        <v>2</v>
      </c>
      <c r="G164" s="104"/>
      <c r="H164" s="105">
        <f t="shared" si="20"/>
        <v>0</v>
      </c>
      <c r="I164" s="85"/>
      <c r="J164" s="81" t="s">
        <v>1</v>
      </c>
      <c r="K164" s="82" t="s">
        <v>38</v>
      </c>
      <c r="L164" s="77">
        <v>0</v>
      </c>
      <c r="M164" s="77">
        <f t="shared" si="21"/>
        <v>0</v>
      </c>
      <c r="N164" s="77">
        <v>0</v>
      </c>
      <c r="O164" s="77">
        <f t="shared" si="22"/>
        <v>0</v>
      </c>
      <c r="P164" s="77">
        <v>0</v>
      </c>
      <c r="Q164" s="78">
        <f t="shared" si="23"/>
        <v>0</v>
      </c>
      <c r="AO164" s="79" t="s">
        <v>99</v>
      </c>
      <c r="AQ164" s="79" t="s">
        <v>145</v>
      </c>
      <c r="AR164" s="79" t="s">
        <v>72</v>
      </c>
      <c r="AV164" s="9" t="s">
        <v>96</v>
      </c>
      <c r="BB164" s="80">
        <f t="shared" si="24"/>
        <v>0</v>
      </c>
      <c r="BC164" s="80">
        <f t="shared" si="25"/>
        <v>0</v>
      </c>
      <c r="BD164" s="80">
        <f t="shared" si="26"/>
        <v>0</v>
      </c>
      <c r="BE164" s="80">
        <f t="shared" si="27"/>
        <v>0</v>
      </c>
      <c r="BF164" s="80">
        <f t="shared" si="28"/>
        <v>0</v>
      </c>
      <c r="BG164" s="9" t="s">
        <v>97</v>
      </c>
      <c r="BH164" s="80">
        <f t="shared" si="29"/>
        <v>0</v>
      </c>
      <c r="BI164" s="9" t="s">
        <v>95</v>
      </c>
      <c r="BJ164" s="79" t="s">
        <v>379</v>
      </c>
    </row>
    <row r="165" spans="2:62" s="1" customFormat="1" ht="11.4">
      <c r="B165" s="93">
        <v>148</v>
      </c>
      <c r="C165" s="100" t="s">
        <v>145</v>
      </c>
      <c r="D165" s="101" t="s">
        <v>380</v>
      </c>
      <c r="E165" s="102" t="s">
        <v>149</v>
      </c>
      <c r="F165" s="103">
        <v>2</v>
      </c>
      <c r="G165" s="104"/>
      <c r="H165" s="105">
        <f t="shared" si="20"/>
        <v>0</v>
      </c>
      <c r="I165" s="85"/>
      <c r="J165" s="81" t="s">
        <v>1</v>
      </c>
      <c r="K165" s="82" t="s">
        <v>38</v>
      </c>
      <c r="L165" s="77">
        <v>0</v>
      </c>
      <c r="M165" s="77">
        <f t="shared" si="21"/>
        <v>0</v>
      </c>
      <c r="N165" s="77">
        <v>0</v>
      </c>
      <c r="O165" s="77">
        <f t="shared" si="22"/>
        <v>0</v>
      </c>
      <c r="P165" s="77">
        <v>0</v>
      </c>
      <c r="Q165" s="78">
        <f t="shared" si="23"/>
        <v>0</v>
      </c>
      <c r="AO165" s="79" t="s">
        <v>99</v>
      </c>
      <c r="AQ165" s="79" t="s">
        <v>145</v>
      </c>
      <c r="AR165" s="79" t="s">
        <v>72</v>
      </c>
      <c r="AV165" s="9" t="s">
        <v>96</v>
      </c>
      <c r="BB165" s="80">
        <f t="shared" si="24"/>
        <v>0</v>
      </c>
      <c r="BC165" s="80">
        <f t="shared" si="25"/>
        <v>0</v>
      </c>
      <c r="BD165" s="80">
        <f t="shared" si="26"/>
        <v>0</v>
      </c>
      <c r="BE165" s="80">
        <f t="shared" si="27"/>
        <v>0</v>
      </c>
      <c r="BF165" s="80">
        <f t="shared" si="28"/>
        <v>0</v>
      </c>
      <c r="BG165" s="9" t="s">
        <v>97</v>
      </c>
      <c r="BH165" s="80">
        <f t="shared" si="29"/>
        <v>0</v>
      </c>
      <c r="BI165" s="9" t="s">
        <v>95</v>
      </c>
      <c r="BJ165" s="79" t="s">
        <v>381</v>
      </c>
    </row>
    <row r="166" spans="2:62" s="1" customFormat="1" ht="11.4">
      <c r="B166" s="93">
        <v>149</v>
      </c>
      <c r="C166" s="94" t="s">
        <v>94</v>
      </c>
      <c r="D166" s="95" t="s">
        <v>223</v>
      </c>
      <c r="E166" s="96" t="s">
        <v>149</v>
      </c>
      <c r="F166" s="97">
        <v>4</v>
      </c>
      <c r="G166" s="98"/>
      <c r="H166" s="99">
        <f t="shared" si="20"/>
        <v>0</v>
      </c>
      <c r="J166" s="75" t="s">
        <v>1</v>
      </c>
      <c r="K166" s="76" t="s">
        <v>38</v>
      </c>
      <c r="L166" s="77">
        <v>0</v>
      </c>
      <c r="M166" s="77">
        <f t="shared" si="21"/>
        <v>0</v>
      </c>
      <c r="N166" s="77">
        <v>0</v>
      </c>
      <c r="O166" s="77">
        <f t="shared" si="22"/>
        <v>0</v>
      </c>
      <c r="P166" s="77">
        <v>0</v>
      </c>
      <c r="Q166" s="78">
        <f t="shared" si="23"/>
        <v>0</v>
      </c>
      <c r="AO166" s="79" t="s">
        <v>95</v>
      </c>
      <c r="AQ166" s="79" t="s">
        <v>94</v>
      </c>
      <c r="AR166" s="79" t="s">
        <v>72</v>
      </c>
      <c r="AV166" s="9" t="s">
        <v>96</v>
      </c>
      <c r="BB166" s="80">
        <f t="shared" si="24"/>
        <v>0</v>
      </c>
      <c r="BC166" s="80">
        <f t="shared" si="25"/>
        <v>0</v>
      </c>
      <c r="BD166" s="80">
        <f t="shared" si="26"/>
        <v>0</v>
      </c>
      <c r="BE166" s="80">
        <f t="shared" si="27"/>
        <v>0</v>
      </c>
      <c r="BF166" s="80">
        <f t="shared" si="28"/>
        <v>0</v>
      </c>
      <c r="BG166" s="9" t="s">
        <v>97</v>
      </c>
      <c r="BH166" s="80">
        <f t="shared" si="29"/>
        <v>0</v>
      </c>
      <c r="BI166" s="9" t="s">
        <v>95</v>
      </c>
      <c r="BJ166" s="79" t="s">
        <v>382</v>
      </c>
    </row>
    <row r="167" spans="2:62" s="1" customFormat="1" ht="11.4">
      <c r="B167" s="93">
        <v>150</v>
      </c>
      <c r="C167" s="100" t="s">
        <v>145</v>
      </c>
      <c r="D167" s="101" t="s">
        <v>383</v>
      </c>
      <c r="E167" s="102" t="s">
        <v>149</v>
      </c>
      <c r="F167" s="103">
        <v>3</v>
      </c>
      <c r="G167" s="104"/>
      <c r="H167" s="105">
        <f t="shared" si="20"/>
        <v>0</v>
      </c>
      <c r="I167" s="85"/>
      <c r="J167" s="81" t="s">
        <v>1</v>
      </c>
      <c r="K167" s="82" t="s">
        <v>38</v>
      </c>
      <c r="L167" s="77">
        <v>0</v>
      </c>
      <c r="M167" s="77">
        <f t="shared" si="21"/>
        <v>0</v>
      </c>
      <c r="N167" s="77">
        <v>0</v>
      </c>
      <c r="O167" s="77">
        <f t="shared" si="22"/>
        <v>0</v>
      </c>
      <c r="P167" s="77">
        <v>0</v>
      </c>
      <c r="Q167" s="78">
        <f t="shared" si="23"/>
        <v>0</v>
      </c>
      <c r="AO167" s="79" t="s">
        <v>99</v>
      </c>
      <c r="AQ167" s="79" t="s">
        <v>145</v>
      </c>
      <c r="AR167" s="79" t="s">
        <v>72</v>
      </c>
      <c r="AV167" s="9" t="s">
        <v>96</v>
      </c>
      <c r="BB167" s="80">
        <f t="shared" si="24"/>
        <v>0</v>
      </c>
      <c r="BC167" s="80">
        <f t="shared" si="25"/>
        <v>0</v>
      </c>
      <c r="BD167" s="80">
        <f t="shared" si="26"/>
        <v>0</v>
      </c>
      <c r="BE167" s="80">
        <f t="shared" si="27"/>
        <v>0</v>
      </c>
      <c r="BF167" s="80">
        <f t="shared" si="28"/>
        <v>0</v>
      </c>
      <c r="BG167" s="9" t="s">
        <v>97</v>
      </c>
      <c r="BH167" s="80">
        <f t="shared" si="29"/>
        <v>0</v>
      </c>
      <c r="BI167" s="9" t="s">
        <v>95</v>
      </c>
      <c r="BJ167" s="79" t="s">
        <v>384</v>
      </c>
    </row>
    <row r="168" spans="2:62" s="1" customFormat="1" ht="34.200000000000003">
      <c r="B168" s="93">
        <v>151</v>
      </c>
      <c r="C168" s="100" t="s">
        <v>145</v>
      </c>
      <c r="D168" s="101" t="s">
        <v>385</v>
      </c>
      <c r="E168" s="102" t="s">
        <v>149</v>
      </c>
      <c r="F168" s="103">
        <v>1</v>
      </c>
      <c r="G168" s="104"/>
      <c r="H168" s="105">
        <f t="shared" si="20"/>
        <v>0</v>
      </c>
      <c r="I168" s="85"/>
      <c r="J168" s="81" t="s">
        <v>1</v>
      </c>
      <c r="K168" s="82" t="s">
        <v>38</v>
      </c>
      <c r="L168" s="77">
        <v>0</v>
      </c>
      <c r="M168" s="77">
        <f t="shared" si="21"/>
        <v>0</v>
      </c>
      <c r="N168" s="77">
        <v>0</v>
      </c>
      <c r="O168" s="77">
        <f t="shared" si="22"/>
        <v>0</v>
      </c>
      <c r="P168" s="77">
        <v>0</v>
      </c>
      <c r="Q168" s="78">
        <f t="shared" si="23"/>
        <v>0</v>
      </c>
      <c r="AO168" s="79" t="s">
        <v>99</v>
      </c>
      <c r="AQ168" s="79" t="s">
        <v>145</v>
      </c>
      <c r="AR168" s="79" t="s">
        <v>72</v>
      </c>
      <c r="AV168" s="9" t="s">
        <v>96</v>
      </c>
      <c r="BB168" s="80">
        <f t="shared" si="24"/>
        <v>0</v>
      </c>
      <c r="BC168" s="80">
        <f t="shared" si="25"/>
        <v>0</v>
      </c>
      <c r="BD168" s="80">
        <f t="shared" si="26"/>
        <v>0</v>
      </c>
      <c r="BE168" s="80">
        <f t="shared" si="27"/>
        <v>0</v>
      </c>
      <c r="BF168" s="80">
        <f t="shared" si="28"/>
        <v>0</v>
      </c>
      <c r="BG168" s="9" t="s">
        <v>97</v>
      </c>
      <c r="BH168" s="80">
        <f t="shared" si="29"/>
        <v>0</v>
      </c>
      <c r="BI168" s="9" t="s">
        <v>95</v>
      </c>
      <c r="BJ168" s="79" t="s">
        <v>386</v>
      </c>
    </row>
    <row r="169" spans="2:62" s="1" customFormat="1" ht="11.4">
      <c r="B169" s="93">
        <v>152</v>
      </c>
      <c r="C169" s="94" t="s">
        <v>94</v>
      </c>
      <c r="D169" s="95" t="s">
        <v>387</v>
      </c>
      <c r="E169" s="96" t="s">
        <v>149</v>
      </c>
      <c r="F169" s="97">
        <v>1</v>
      </c>
      <c r="G169" s="98"/>
      <c r="H169" s="99">
        <f t="shared" si="20"/>
        <v>0</v>
      </c>
      <c r="J169" s="75" t="s">
        <v>1</v>
      </c>
      <c r="K169" s="76" t="s">
        <v>38</v>
      </c>
      <c r="L169" s="77">
        <v>0</v>
      </c>
      <c r="M169" s="77">
        <f t="shared" si="21"/>
        <v>0</v>
      </c>
      <c r="N169" s="77">
        <v>0</v>
      </c>
      <c r="O169" s="77">
        <f t="shared" si="22"/>
        <v>0</v>
      </c>
      <c r="P169" s="77">
        <v>0</v>
      </c>
      <c r="Q169" s="78">
        <f t="shared" si="23"/>
        <v>0</v>
      </c>
      <c r="AO169" s="79" t="s">
        <v>95</v>
      </c>
      <c r="AQ169" s="79" t="s">
        <v>94</v>
      </c>
      <c r="AR169" s="79" t="s">
        <v>72</v>
      </c>
      <c r="AV169" s="9" t="s">
        <v>96</v>
      </c>
      <c r="BB169" s="80">
        <f t="shared" si="24"/>
        <v>0</v>
      </c>
      <c r="BC169" s="80">
        <f t="shared" si="25"/>
        <v>0</v>
      </c>
      <c r="BD169" s="80">
        <f t="shared" si="26"/>
        <v>0</v>
      </c>
      <c r="BE169" s="80">
        <f t="shared" si="27"/>
        <v>0</v>
      </c>
      <c r="BF169" s="80">
        <f t="shared" si="28"/>
        <v>0</v>
      </c>
      <c r="BG169" s="9" t="s">
        <v>97</v>
      </c>
      <c r="BH169" s="80">
        <f t="shared" si="29"/>
        <v>0</v>
      </c>
      <c r="BI169" s="9" t="s">
        <v>95</v>
      </c>
      <c r="BJ169" s="79" t="s">
        <v>388</v>
      </c>
    </row>
    <row r="170" spans="2:62" s="1" customFormat="1" ht="11.4">
      <c r="B170" s="93">
        <v>153</v>
      </c>
      <c r="C170" s="100" t="s">
        <v>145</v>
      </c>
      <c r="D170" s="101" t="s">
        <v>389</v>
      </c>
      <c r="E170" s="102" t="s">
        <v>149</v>
      </c>
      <c r="F170" s="103">
        <v>1</v>
      </c>
      <c r="G170" s="104"/>
      <c r="H170" s="105">
        <f t="shared" si="20"/>
        <v>0</v>
      </c>
      <c r="I170" s="85"/>
      <c r="J170" s="81" t="s">
        <v>1</v>
      </c>
      <c r="K170" s="82" t="s">
        <v>38</v>
      </c>
      <c r="L170" s="77">
        <v>0</v>
      </c>
      <c r="M170" s="77">
        <f t="shared" si="21"/>
        <v>0</v>
      </c>
      <c r="N170" s="77">
        <v>0</v>
      </c>
      <c r="O170" s="77">
        <f t="shared" si="22"/>
        <v>0</v>
      </c>
      <c r="P170" s="77">
        <v>0</v>
      </c>
      <c r="Q170" s="78">
        <f t="shared" si="23"/>
        <v>0</v>
      </c>
      <c r="AO170" s="79" t="s">
        <v>99</v>
      </c>
      <c r="AQ170" s="79" t="s">
        <v>145</v>
      </c>
      <c r="AR170" s="79" t="s">
        <v>72</v>
      </c>
      <c r="AV170" s="9" t="s">
        <v>96</v>
      </c>
      <c r="BB170" s="80">
        <f t="shared" si="24"/>
        <v>0</v>
      </c>
      <c r="BC170" s="80">
        <f t="shared" si="25"/>
        <v>0</v>
      </c>
      <c r="BD170" s="80">
        <f t="shared" si="26"/>
        <v>0</v>
      </c>
      <c r="BE170" s="80">
        <f t="shared" si="27"/>
        <v>0</v>
      </c>
      <c r="BF170" s="80">
        <f t="shared" si="28"/>
        <v>0</v>
      </c>
      <c r="BG170" s="9" t="s">
        <v>97</v>
      </c>
      <c r="BH170" s="80">
        <f t="shared" si="29"/>
        <v>0</v>
      </c>
      <c r="BI170" s="9" t="s">
        <v>95</v>
      </c>
      <c r="BJ170" s="79" t="s">
        <v>390</v>
      </c>
    </row>
    <row r="171" spans="2:62" s="1" customFormat="1" ht="11.4">
      <c r="B171" s="93">
        <v>154</v>
      </c>
      <c r="C171" s="94" t="s">
        <v>94</v>
      </c>
      <c r="D171" s="95" t="s">
        <v>391</v>
      </c>
      <c r="E171" s="96" t="s">
        <v>149</v>
      </c>
      <c r="F171" s="97">
        <v>2</v>
      </c>
      <c r="G171" s="98"/>
      <c r="H171" s="99">
        <f t="shared" si="20"/>
        <v>0</v>
      </c>
      <c r="J171" s="75" t="s">
        <v>1</v>
      </c>
      <c r="K171" s="76" t="s">
        <v>38</v>
      </c>
      <c r="L171" s="77">
        <v>0</v>
      </c>
      <c r="M171" s="77">
        <f t="shared" si="21"/>
        <v>0</v>
      </c>
      <c r="N171" s="77">
        <v>0</v>
      </c>
      <c r="O171" s="77">
        <f t="shared" si="22"/>
        <v>0</v>
      </c>
      <c r="P171" s="77">
        <v>0</v>
      </c>
      <c r="Q171" s="78">
        <f t="shared" si="23"/>
        <v>0</v>
      </c>
      <c r="AO171" s="79" t="s">
        <v>95</v>
      </c>
      <c r="AQ171" s="79" t="s">
        <v>94</v>
      </c>
      <c r="AR171" s="79" t="s">
        <v>72</v>
      </c>
      <c r="AV171" s="9" t="s">
        <v>96</v>
      </c>
      <c r="BB171" s="80">
        <f t="shared" si="24"/>
        <v>0</v>
      </c>
      <c r="BC171" s="80">
        <f t="shared" si="25"/>
        <v>0</v>
      </c>
      <c r="BD171" s="80">
        <f t="shared" si="26"/>
        <v>0</v>
      </c>
      <c r="BE171" s="80">
        <f t="shared" si="27"/>
        <v>0</v>
      </c>
      <c r="BF171" s="80">
        <f t="shared" si="28"/>
        <v>0</v>
      </c>
      <c r="BG171" s="9" t="s">
        <v>97</v>
      </c>
      <c r="BH171" s="80">
        <f t="shared" si="29"/>
        <v>0</v>
      </c>
      <c r="BI171" s="9" t="s">
        <v>95</v>
      </c>
      <c r="BJ171" s="79" t="s">
        <v>392</v>
      </c>
    </row>
    <row r="172" spans="2:62" s="1" customFormat="1" ht="11.4">
      <c r="B172" s="93">
        <v>155</v>
      </c>
      <c r="C172" s="100" t="s">
        <v>145</v>
      </c>
      <c r="D172" s="101" t="s">
        <v>393</v>
      </c>
      <c r="E172" s="102" t="s">
        <v>149</v>
      </c>
      <c r="F172" s="103">
        <v>1</v>
      </c>
      <c r="G172" s="104"/>
      <c r="H172" s="105">
        <f t="shared" si="20"/>
        <v>0</v>
      </c>
      <c r="I172" s="85"/>
      <c r="J172" s="81" t="s">
        <v>1</v>
      </c>
      <c r="K172" s="82" t="s">
        <v>38</v>
      </c>
      <c r="L172" s="77">
        <v>0</v>
      </c>
      <c r="M172" s="77">
        <f t="shared" si="21"/>
        <v>0</v>
      </c>
      <c r="N172" s="77">
        <v>0</v>
      </c>
      <c r="O172" s="77">
        <f t="shared" si="22"/>
        <v>0</v>
      </c>
      <c r="P172" s="77">
        <v>0</v>
      </c>
      <c r="Q172" s="78">
        <f t="shared" si="23"/>
        <v>0</v>
      </c>
      <c r="AO172" s="79" t="s">
        <v>99</v>
      </c>
      <c r="AQ172" s="79" t="s">
        <v>145</v>
      </c>
      <c r="AR172" s="79" t="s">
        <v>72</v>
      </c>
      <c r="AV172" s="9" t="s">
        <v>96</v>
      </c>
      <c r="BB172" s="80">
        <f t="shared" si="24"/>
        <v>0</v>
      </c>
      <c r="BC172" s="80">
        <f t="shared" si="25"/>
        <v>0</v>
      </c>
      <c r="BD172" s="80">
        <f t="shared" si="26"/>
        <v>0</v>
      </c>
      <c r="BE172" s="80">
        <f t="shared" si="27"/>
        <v>0</v>
      </c>
      <c r="BF172" s="80">
        <f t="shared" si="28"/>
        <v>0</v>
      </c>
      <c r="BG172" s="9" t="s">
        <v>97</v>
      </c>
      <c r="BH172" s="80">
        <f t="shared" si="29"/>
        <v>0</v>
      </c>
      <c r="BI172" s="9" t="s">
        <v>95</v>
      </c>
      <c r="BJ172" s="79" t="s">
        <v>394</v>
      </c>
    </row>
    <row r="173" spans="2:62" s="1" customFormat="1" ht="11.4">
      <c r="B173" s="93">
        <v>156</v>
      </c>
      <c r="C173" s="100" t="s">
        <v>145</v>
      </c>
      <c r="D173" s="101" t="s">
        <v>395</v>
      </c>
      <c r="E173" s="102" t="s">
        <v>149</v>
      </c>
      <c r="F173" s="103">
        <v>1</v>
      </c>
      <c r="G173" s="104"/>
      <c r="H173" s="105">
        <f t="shared" si="20"/>
        <v>0</v>
      </c>
      <c r="I173" s="85"/>
      <c r="J173" s="81" t="s">
        <v>1</v>
      </c>
      <c r="K173" s="82" t="s">
        <v>38</v>
      </c>
      <c r="L173" s="77">
        <v>0</v>
      </c>
      <c r="M173" s="77">
        <f t="shared" si="21"/>
        <v>0</v>
      </c>
      <c r="N173" s="77">
        <v>0</v>
      </c>
      <c r="O173" s="77">
        <f t="shared" si="22"/>
        <v>0</v>
      </c>
      <c r="P173" s="77">
        <v>0</v>
      </c>
      <c r="Q173" s="78">
        <f t="shared" si="23"/>
        <v>0</v>
      </c>
      <c r="AO173" s="79" t="s">
        <v>99</v>
      </c>
      <c r="AQ173" s="79" t="s">
        <v>145</v>
      </c>
      <c r="AR173" s="79" t="s">
        <v>72</v>
      </c>
      <c r="AV173" s="9" t="s">
        <v>96</v>
      </c>
      <c r="BB173" s="80">
        <f t="shared" si="24"/>
        <v>0</v>
      </c>
      <c r="BC173" s="80">
        <f t="shared" si="25"/>
        <v>0</v>
      </c>
      <c r="BD173" s="80">
        <f t="shared" si="26"/>
        <v>0</v>
      </c>
      <c r="BE173" s="80">
        <f t="shared" si="27"/>
        <v>0</v>
      </c>
      <c r="BF173" s="80">
        <f t="shared" si="28"/>
        <v>0</v>
      </c>
      <c r="BG173" s="9" t="s">
        <v>97</v>
      </c>
      <c r="BH173" s="80">
        <f t="shared" si="29"/>
        <v>0</v>
      </c>
      <c r="BI173" s="9" t="s">
        <v>95</v>
      </c>
      <c r="BJ173" s="79" t="s">
        <v>396</v>
      </c>
    </row>
    <row r="174" spans="2:62" s="1" customFormat="1" ht="11.4">
      <c r="B174" s="93">
        <v>157</v>
      </c>
      <c r="C174" s="94" t="s">
        <v>94</v>
      </c>
      <c r="D174" s="95" t="s">
        <v>397</v>
      </c>
      <c r="E174" s="96" t="s">
        <v>149</v>
      </c>
      <c r="F174" s="97">
        <v>2</v>
      </c>
      <c r="G174" s="98"/>
      <c r="H174" s="99">
        <f t="shared" si="20"/>
        <v>0</v>
      </c>
      <c r="J174" s="75" t="s">
        <v>1</v>
      </c>
      <c r="K174" s="76" t="s">
        <v>38</v>
      </c>
      <c r="L174" s="77">
        <v>0</v>
      </c>
      <c r="M174" s="77">
        <f t="shared" si="21"/>
        <v>0</v>
      </c>
      <c r="N174" s="77">
        <v>0</v>
      </c>
      <c r="O174" s="77">
        <f t="shared" si="22"/>
        <v>0</v>
      </c>
      <c r="P174" s="77">
        <v>0</v>
      </c>
      <c r="Q174" s="78">
        <f t="shared" si="23"/>
        <v>0</v>
      </c>
      <c r="AO174" s="79" t="s">
        <v>95</v>
      </c>
      <c r="AQ174" s="79" t="s">
        <v>94</v>
      </c>
      <c r="AR174" s="79" t="s">
        <v>72</v>
      </c>
      <c r="AV174" s="9" t="s">
        <v>96</v>
      </c>
      <c r="BB174" s="80">
        <f t="shared" si="24"/>
        <v>0</v>
      </c>
      <c r="BC174" s="80">
        <f t="shared" si="25"/>
        <v>0</v>
      </c>
      <c r="BD174" s="80">
        <f t="shared" si="26"/>
        <v>0</v>
      </c>
      <c r="BE174" s="80">
        <f t="shared" si="27"/>
        <v>0</v>
      </c>
      <c r="BF174" s="80">
        <f t="shared" si="28"/>
        <v>0</v>
      </c>
      <c r="BG174" s="9" t="s">
        <v>97</v>
      </c>
      <c r="BH174" s="80">
        <f t="shared" si="29"/>
        <v>0</v>
      </c>
      <c r="BI174" s="9" t="s">
        <v>95</v>
      </c>
      <c r="BJ174" s="79" t="s">
        <v>398</v>
      </c>
    </row>
    <row r="175" spans="2:62" s="1" customFormat="1" ht="11.4">
      <c r="B175" s="93">
        <v>158</v>
      </c>
      <c r="C175" s="100" t="s">
        <v>145</v>
      </c>
      <c r="D175" s="101" t="s">
        <v>399</v>
      </c>
      <c r="E175" s="102" t="s">
        <v>149</v>
      </c>
      <c r="F175" s="103">
        <v>2</v>
      </c>
      <c r="G175" s="104"/>
      <c r="H175" s="105">
        <f t="shared" si="20"/>
        <v>0</v>
      </c>
      <c r="I175" s="85"/>
      <c r="J175" s="81" t="s">
        <v>1</v>
      </c>
      <c r="K175" s="82" t="s">
        <v>38</v>
      </c>
      <c r="L175" s="77">
        <v>0</v>
      </c>
      <c r="M175" s="77">
        <f t="shared" si="21"/>
        <v>0</v>
      </c>
      <c r="N175" s="77">
        <v>0</v>
      </c>
      <c r="O175" s="77">
        <f t="shared" si="22"/>
        <v>0</v>
      </c>
      <c r="P175" s="77">
        <v>0</v>
      </c>
      <c r="Q175" s="78">
        <f t="shared" si="23"/>
        <v>0</v>
      </c>
      <c r="AO175" s="79" t="s">
        <v>99</v>
      </c>
      <c r="AQ175" s="79" t="s">
        <v>145</v>
      </c>
      <c r="AR175" s="79" t="s">
        <v>72</v>
      </c>
      <c r="AV175" s="9" t="s">
        <v>96</v>
      </c>
      <c r="BB175" s="80">
        <f t="shared" si="24"/>
        <v>0</v>
      </c>
      <c r="BC175" s="80">
        <f t="shared" si="25"/>
        <v>0</v>
      </c>
      <c r="BD175" s="80">
        <f t="shared" si="26"/>
        <v>0</v>
      </c>
      <c r="BE175" s="80">
        <f t="shared" si="27"/>
        <v>0</v>
      </c>
      <c r="BF175" s="80">
        <f t="shared" si="28"/>
        <v>0</v>
      </c>
      <c r="BG175" s="9" t="s">
        <v>97</v>
      </c>
      <c r="BH175" s="80">
        <f t="shared" si="29"/>
        <v>0</v>
      </c>
      <c r="BI175" s="9" t="s">
        <v>95</v>
      </c>
      <c r="BJ175" s="79" t="s">
        <v>400</v>
      </c>
    </row>
    <row r="176" spans="2:62" s="1" customFormat="1" ht="22.8">
      <c r="B176" s="93">
        <v>159</v>
      </c>
      <c r="C176" s="94" t="s">
        <v>94</v>
      </c>
      <c r="D176" s="95" t="s">
        <v>205</v>
      </c>
      <c r="E176" s="96" t="s">
        <v>149</v>
      </c>
      <c r="F176" s="97">
        <v>2</v>
      </c>
      <c r="G176" s="98"/>
      <c r="H176" s="99">
        <f t="shared" si="20"/>
        <v>0</v>
      </c>
      <c r="J176" s="75" t="s">
        <v>1</v>
      </c>
      <c r="K176" s="76" t="s">
        <v>38</v>
      </c>
      <c r="L176" s="77">
        <v>0</v>
      </c>
      <c r="M176" s="77">
        <f t="shared" si="21"/>
        <v>0</v>
      </c>
      <c r="N176" s="77">
        <v>0</v>
      </c>
      <c r="O176" s="77">
        <f t="shared" si="22"/>
        <v>0</v>
      </c>
      <c r="P176" s="77">
        <v>0</v>
      </c>
      <c r="Q176" s="78">
        <f t="shared" si="23"/>
        <v>0</v>
      </c>
      <c r="AO176" s="79" t="s">
        <v>95</v>
      </c>
      <c r="AQ176" s="79" t="s">
        <v>94</v>
      </c>
      <c r="AR176" s="79" t="s">
        <v>72</v>
      </c>
      <c r="AV176" s="9" t="s">
        <v>96</v>
      </c>
      <c r="BB176" s="80">
        <f t="shared" si="24"/>
        <v>0</v>
      </c>
      <c r="BC176" s="80">
        <f t="shared" si="25"/>
        <v>0</v>
      </c>
      <c r="BD176" s="80">
        <f t="shared" si="26"/>
        <v>0</v>
      </c>
      <c r="BE176" s="80">
        <f t="shared" si="27"/>
        <v>0</v>
      </c>
      <c r="BF176" s="80">
        <f t="shared" si="28"/>
        <v>0</v>
      </c>
      <c r="BG176" s="9" t="s">
        <v>97</v>
      </c>
      <c r="BH176" s="80">
        <f t="shared" si="29"/>
        <v>0</v>
      </c>
      <c r="BI176" s="9" t="s">
        <v>95</v>
      </c>
      <c r="BJ176" s="79" t="s">
        <v>401</v>
      </c>
    </row>
    <row r="177" spans="2:62" s="1" customFormat="1" ht="22.8">
      <c r="B177" s="93">
        <v>160</v>
      </c>
      <c r="C177" s="100" t="s">
        <v>145</v>
      </c>
      <c r="D177" s="101" t="s">
        <v>402</v>
      </c>
      <c r="E177" s="102" t="s">
        <v>149</v>
      </c>
      <c r="F177" s="103">
        <v>1</v>
      </c>
      <c r="G177" s="104"/>
      <c r="H177" s="105">
        <f t="shared" si="20"/>
        <v>0</v>
      </c>
      <c r="I177" s="85"/>
      <c r="J177" s="81" t="s">
        <v>1</v>
      </c>
      <c r="K177" s="82" t="s">
        <v>38</v>
      </c>
      <c r="L177" s="77">
        <v>0</v>
      </c>
      <c r="M177" s="77">
        <f t="shared" si="21"/>
        <v>0</v>
      </c>
      <c r="N177" s="77">
        <v>0</v>
      </c>
      <c r="O177" s="77">
        <f t="shared" si="22"/>
        <v>0</v>
      </c>
      <c r="P177" s="77">
        <v>0</v>
      </c>
      <c r="Q177" s="78">
        <f t="shared" si="23"/>
        <v>0</v>
      </c>
      <c r="AO177" s="79" t="s">
        <v>99</v>
      </c>
      <c r="AQ177" s="79" t="s">
        <v>145</v>
      </c>
      <c r="AR177" s="79" t="s">
        <v>72</v>
      </c>
      <c r="AV177" s="9" t="s">
        <v>96</v>
      </c>
      <c r="BB177" s="80">
        <f t="shared" si="24"/>
        <v>0</v>
      </c>
      <c r="BC177" s="80">
        <f t="shared" si="25"/>
        <v>0</v>
      </c>
      <c r="BD177" s="80">
        <f t="shared" si="26"/>
        <v>0</v>
      </c>
      <c r="BE177" s="80">
        <f t="shared" si="27"/>
        <v>0</v>
      </c>
      <c r="BF177" s="80">
        <f t="shared" si="28"/>
        <v>0</v>
      </c>
      <c r="BG177" s="9" t="s">
        <v>97</v>
      </c>
      <c r="BH177" s="80">
        <f t="shared" si="29"/>
        <v>0</v>
      </c>
      <c r="BI177" s="9" t="s">
        <v>95</v>
      </c>
      <c r="BJ177" s="79" t="s">
        <v>403</v>
      </c>
    </row>
    <row r="178" spans="2:62" s="1" customFormat="1" ht="34.200000000000003">
      <c r="B178" s="93">
        <v>161</v>
      </c>
      <c r="C178" s="100" t="s">
        <v>145</v>
      </c>
      <c r="D178" s="101" t="s">
        <v>404</v>
      </c>
      <c r="E178" s="102" t="s">
        <v>149</v>
      </c>
      <c r="F178" s="103">
        <v>1</v>
      </c>
      <c r="G178" s="104"/>
      <c r="H178" s="105">
        <f t="shared" si="20"/>
        <v>0</v>
      </c>
      <c r="I178" s="85"/>
      <c r="J178" s="81" t="s">
        <v>1</v>
      </c>
      <c r="K178" s="82" t="s">
        <v>38</v>
      </c>
      <c r="L178" s="77">
        <v>0</v>
      </c>
      <c r="M178" s="77">
        <f t="shared" si="21"/>
        <v>0</v>
      </c>
      <c r="N178" s="77">
        <v>0</v>
      </c>
      <c r="O178" s="77">
        <f t="shared" si="22"/>
        <v>0</v>
      </c>
      <c r="P178" s="77">
        <v>0</v>
      </c>
      <c r="Q178" s="78">
        <f t="shared" si="23"/>
        <v>0</v>
      </c>
      <c r="AO178" s="79" t="s">
        <v>99</v>
      </c>
      <c r="AQ178" s="79" t="s">
        <v>145</v>
      </c>
      <c r="AR178" s="79" t="s">
        <v>72</v>
      </c>
      <c r="AV178" s="9" t="s">
        <v>96</v>
      </c>
      <c r="BB178" s="80">
        <f t="shared" si="24"/>
        <v>0</v>
      </c>
      <c r="BC178" s="80">
        <f t="shared" si="25"/>
        <v>0</v>
      </c>
      <c r="BD178" s="80">
        <f t="shared" si="26"/>
        <v>0</v>
      </c>
      <c r="BE178" s="80">
        <f t="shared" si="27"/>
        <v>0</v>
      </c>
      <c r="BF178" s="80">
        <f t="shared" si="28"/>
        <v>0</v>
      </c>
      <c r="BG178" s="9" t="s">
        <v>97</v>
      </c>
      <c r="BH178" s="80">
        <f t="shared" si="29"/>
        <v>0</v>
      </c>
      <c r="BI178" s="9" t="s">
        <v>95</v>
      </c>
      <c r="BJ178" s="79" t="s">
        <v>405</v>
      </c>
    </row>
    <row r="179" spans="2:62" s="1" customFormat="1" ht="34.200000000000003">
      <c r="B179" s="93">
        <v>162</v>
      </c>
      <c r="C179" s="100" t="s">
        <v>145</v>
      </c>
      <c r="D179" s="101" t="s">
        <v>406</v>
      </c>
      <c r="E179" s="102" t="s">
        <v>149</v>
      </c>
      <c r="F179" s="103">
        <v>2</v>
      </c>
      <c r="G179" s="104"/>
      <c r="H179" s="105">
        <f t="shared" si="20"/>
        <v>0</v>
      </c>
      <c r="I179" s="85"/>
      <c r="J179" s="81" t="s">
        <v>1</v>
      </c>
      <c r="K179" s="82" t="s">
        <v>38</v>
      </c>
      <c r="L179" s="77">
        <v>0</v>
      </c>
      <c r="M179" s="77">
        <f t="shared" si="21"/>
        <v>0</v>
      </c>
      <c r="N179" s="77">
        <v>0</v>
      </c>
      <c r="O179" s="77">
        <f t="shared" si="22"/>
        <v>0</v>
      </c>
      <c r="P179" s="77">
        <v>0</v>
      </c>
      <c r="Q179" s="78">
        <f t="shared" si="23"/>
        <v>0</v>
      </c>
      <c r="AO179" s="79" t="s">
        <v>99</v>
      </c>
      <c r="AQ179" s="79" t="s">
        <v>145</v>
      </c>
      <c r="AR179" s="79" t="s">
        <v>72</v>
      </c>
      <c r="AV179" s="9" t="s">
        <v>96</v>
      </c>
      <c r="BB179" s="80">
        <f t="shared" si="24"/>
        <v>0</v>
      </c>
      <c r="BC179" s="80">
        <f t="shared" si="25"/>
        <v>0</v>
      </c>
      <c r="BD179" s="80">
        <f t="shared" si="26"/>
        <v>0</v>
      </c>
      <c r="BE179" s="80">
        <f t="shared" si="27"/>
        <v>0</v>
      </c>
      <c r="BF179" s="80">
        <f t="shared" si="28"/>
        <v>0</v>
      </c>
      <c r="BG179" s="9" t="s">
        <v>97</v>
      </c>
      <c r="BH179" s="80">
        <f t="shared" si="29"/>
        <v>0</v>
      </c>
      <c r="BI179" s="9" t="s">
        <v>95</v>
      </c>
      <c r="BJ179" s="79" t="s">
        <v>407</v>
      </c>
    </row>
    <row r="180" spans="2:62" s="1" customFormat="1" ht="22.8">
      <c r="B180" s="93">
        <v>163</v>
      </c>
      <c r="C180" s="94" t="s">
        <v>94</v>
      </c>
      <c r="D180" s="95" t="s">
        <v>408</v>
      </c>
      <c r="E180" s="96" t="s">
        <v>149</v>
      </c>
      <c r="F180" s="97">
        <v>2</v>
      </c>
      <c r="G180" s="98"/>
      <c r="H180" s="99">
        <f t="shared" si="20"/>
        <v>0</v>
      </c>
      <c r="J180" s="75" t="s">
        <v>1</v>
      </c>
      <c r="K180" s="76" t="s">
        <v>38</v>
      </c>
      <c r="L180" s="77">
        <v>0.67</v>
      </c>
      <c r="M180" s="77">
        <f t="shared" si="21"/>
        <v>1.34</v>
      </c>
      <c r="N180" s="77">
        <v>3.4000000000000002E-4</v>
      </c>
      <c r="O180" s="77">
        <f t="shared" si="22"/>
        <v>6.8000000000000005E-4</v>
      </c>
      <c r="P180" s="77">
        <v>0</v>
      </c>
      <c r="Q180" s="78">
        <f t="shared" si="23"/>
        <v>0</v>
      </c>
      <c r="AO180" s="79" t="s">
        <v>95</v>
      </c>
      <c r="AQ180" s="79" t="s">
        <v>94</v>
      </c>
      <c r="AR180" s="79" t="s">
        <v>72</v>
      </c>
      <c r="AV180" s="9" t="s">
        <v>96</v>
      </c>
      <c r="BB180" s="80">
        <f t="shared" si="24"/>
        <v>0</v>
      </c>
      <c r="BC180" s="80">
        <f t="shared" si="25"/>
        <v>0</v>
      </c>
      <c r="BD180" s="80">
        <f t="shared" si="26"/>
        <v>0</v>
      </c>
      <c r="BE180" s="80">
        <f t="shared" si="27"/>
        <v>0</v>
      </c>
      <c r="BF180" s="80">
        <f t="shared" si="28"/>
        <v>0</v>
      </c>
      <c r="BG180" s="9" t="s">
        <v>97</v>
      </c>
      <c r="BH180" s="80">
        <f t="shared" si="29"/>
        <v>0</v>
      </c>
      <c r="BI180" s="9" t="s">
        <v>95</v>
      </c>
      <c r="BJ180" s="79" t="s">
        <v>409</v>
      </c>
    </row>
    <row r="181" spans="2:62" s="1" customFormat="1" ht="11.4">
      <c r="B181" s="93">
        <v>164</v>
      </c>
      <c r="C181" s="100" t="s">
        <v>145</v>
      </c>
      <c r="D181" s="101" t="s">
        <v>410</v>
      </c>
      <c r="E181" s="102" t="s">
        <v>149</v>
      </c>
      <c r="F181" s="103">
        <v>2</v>
      </c>
      <c r="G181" s="104"/>
      <c r="H181" s="105">
        <f t="shared" si="20"/>
        <v>0</v>
      </c>
      <c r="I181" s="85"/>
      <c r="J181" s="81" t="s">
        <v>1</v>
      </c>
      <c r="K181" s="82" t="s">
        <v>38</v>
      </c>
      <c r="L181" s="77">
        <v>0</v>
      </c>
      <c r="M181" s="77">
        <f t="shared" si="21"/>
        <v>0</v>
      </c>
      <c r="N181" s="77">
        <v>0</v>
      </c>
      <c r="O181" s="77">
        <f t="shared" si="22"/>
        <v>0</v>
      </c>
      <c r="P181" s="77">
        <v>0</v>
      </c>
      <c r="Q181" s="78">
        <f t="shared" si="23"/>
        <v>0</v>
      </c>
      <c r="AO181" s="79" t="s">
        <v>99</v>
      </c>
      <c r="AQ181" s="79" t="s">
        <v>145</v>
      </c>
      <c r="AR181" s="79" t="s">
        <v>72</v>
      </c>
      <c r="AV181" s="9" t="s">
        <v>96</v>
      </c>
      <c r="BB181" s="80">
        <f t="shared" si="24"/>
        <v>0</v>
      </c>
      <c r="BC181" s="80">
        <f t="shared" si="25"/>
        <v>0</v>
      </c>
      <c r="BD181" s="80">
        <f t="shared" si="26"/>
        <v>0</v>
      </c>
      <c r="BE181" s="80">
        <f t="shared" si="27"/>
        <v>0</v>
      </c>
      <c r="BF181" s="80">
        <f t="shared" si="28"/>
        <v>0</v>
      </c>
      <c r="BG181" s="9" t="s">
        <v>97</v>
      </c>
      <c r="BH181" s="80">
        <f t="shared" si="29"/>
        <v>0</v>
      </c>
      <c r="BI181" s="9" t="s">
        <v>95</v>
      </c>
      <c r="BJ181" s="79" t="s">
        <v>411</v>
      </c>
    </row>
    <row r="182" spans="2:62" s="1" customFormat="1" ht="34.200000000000003">
      <c r="B182" s="93">
        <v>165</v>
      </c>
      <c r="C182" s="94" t="s">
        <v>94</v>
      </c>
      <c r="D182" s="95" t="s">
        <v>412</v>
      </c>
      <c r="E182" s="96" t="s">
        <v>149</v>
      </c>
      <c r="F182" s="97">
        <v>1</v>
      </c>
      <c r="G182" s="98"/>
      <c r="H182" s="99">
        <f t="shared" si="20"/>
        <v>0</v>
      </c>
      <c r="J182" s="75" t="s">
        <v>1</v>
      </c>
      <c r="K182" s="76" t="s">
        <v>38</v>
      </c>
      <c r="L182" s="77">
        <v>0</v>
      </c>
      <c r="M182" s="77">
        <f t="shared" si="21"/>
        <v>0</v>
      </c>
      <c r="N182" s="77">
        <v>0</v>
      </c>
      <c r="O182" s="77">
        <f t="shared" si="22"/>
        <v>0</v>
      </c>
      <c r="P182" s="77">
        <v>0</v>
      </c>
      <c r="Q182" s="78">
        <f t="shared" si="23"/>
        <v>0</v>
      </c>
      <c r="AO182" s="79" t="s">
        <v>95</v>
      </c>
      <c r="AQ182" s="79" t="s">
        <v>94</v>
      </c>
      <c r="AR182" s="79" t="s">
        <v>72</v>
      </c>
      <c r="AV182" s="9" t="s">
        <v>96</v>
      </c>
      <c r="BB182" s="80">
        <f t="shared" si="24"/>
        <v>0</v>
      </c>
      <c r="BC182" s="80">
        <f t="shared" si="25"/>
        <v>0</v>
      </c>
      <c r="BD182" s="80">
        <f t="shared" si="26"/>
        <v>0</v>
      </c>
      <c r="BE182" s="80">
        <f t="shared" si="27"/>
        <v>0</v>
      </c>
      <c r="BF182" s="80">
        <f t="shared" si="28"/>
        <v>0</v>
      </c>
      <c r="BG182" s="9" t="s">
        <v>97</v>
      </c>
      <c r="BH182" s="80">
        <f t="shared" si="29"/>
        <v>0</v>
      </c>
      <c r="BI182" s="9" t="s">
        <v>95</v>
      </c>
      <c r="BJ182" s="79" t="s">
        <v>413</v>
      </c>
    </row>
    <row r="183" spans="2:62" s="1" customFormat="1" ht="22.8">
      <c r="B183" s="93">
        <v>166</v>
      </c>
      <c r="C183" s="100" t="s">
        <v>145</v>
      </c>
      <c r="D183" s="101" t="s">
        <v>414</v>
      </c>
      <c r="E183" s="102" t="s">
        <v>149</v>
      </c>
      <c r="F183" s="103">
        <v>1</v>
      </c>
      <c r="G183" s="104"/>
      <c r="H183" s="105">
        <f t="shared" si="20"/>
        <v>0</v>
      </c>
      <c r="I183" s="85"/>
      <c r="J183" s="81" t="s">
        <v>1</v>
      </c>
      <c r="K183" s="82" t="s">
        <v>38</v>
      </c>
      <c r="L183" s="77">
        <v>0</v>
      </c>
      <c r="M183" s="77">
        <f t="shared" si="21"/>
        <v>0</v>
      </c>
      <c r="N183" s="77">
        <v>0</v>
      </c>
      <c r="O183" s="77">
        <f t="shared" si="22"/>
        <v>0</v>
      </c>
      <c r="P183" s="77">
        <v>0</v>
      </c>
      <c r="Q183" s="78">
        <f t="shared" si="23"/>
        <v>0</v>
      </c>
      <c r="AO183" s="79" t="s">
        <v>99</v>
      </c>
      <c r="AQ183" s="79" t="s">
        <v>145</v>
      </c>
      <c r="AR183" s="79" t="s">
        <v>72</v>
      </c>
      <c r="AV183" s="9" t="s">
        <v>96</v>
      </c>
      <c r="BB183" s="80">
        <f t="shared" si="24"/>
        <v>0</v>
      </c>
      <c r="BC183" s="80">
        <f t="shared" si="25"/>
        <v>0</v>
      </c>
      <c r="BD183" s="80">
        <f t="shared" si="26"/>
        <v>0</v>
      </c>
      <c r="BE183" s="80">
        <f t="shared" si="27"/>
        <v>0</v>
      </c>
      <c r="BF183" s="80">
        <f t="shared" si="28"/>
        <v>0</v>
      </c>
      <c r="BG183" s="9" t="s">
        <v>97</v>
      </c>
      <c r="BH183" s="80">
        <f t="shared" si="29"/>
        <v>0</v>
      </c>
      <c r="BI183" s="9" t="s">
        <v>95</v>
      </c>
      <c r="BJ183" s="79" t="s">
        <v>415</v>
      </c>
    </row>
    <row r="184" spans="2:62" s="1" customFormat="1" ht="34.200000000000003">
      <c r="B184" s="93">
        <v>167</v>
      </c>
      <c r="C184" s="100" t="s">
        <v>145</v>
      </c>
      <c r="D184" s="101" t="s">
        <v>416</v>
      </c>
      <c r="E184" s="102" t="s">
        <v>149</v>
      </c>
      <c r="F184" s="103">
        <v>1</v>
      </c>
      <c r="G184" s="104"/>
      <c r="H184" s="105">
        <f t="shared" si="20"/>
        <v>0</v>
      </c>
      <c r="I184" s="85"/>
      <c r="J184" s="81" t="s">
        <v>1</v>
      </c>
      <c r="K184" s="82" t="s">
        <v>38</v>
      </c>
      <c r="L184" s="77">
        <v>0</v>
      </c>
      <c r="M184" s="77">
        <f t="shared" si="21"/>
        <v>0</v>
      </c>
      <c r="N184" s="77">
        <v>0</v>
      </c>
      <c r="O184" s="77">
        <f t="shared" si="22"/>
        <v>0</v>
      </c>
      <c r="P184" s="77">
        <v>0</v>
      </c>
      <c r="Q184" s="78">
        <f t="shared" si="23"/>
        <v>0</v>
      </c>
      <c r="AO184" s="79" t="s">
        <v>99</v>
      </c>
      <c r="AQ184" s="79" t="s">
        <v>145</v>
      </c>
      <c r="AR184" s="79" t="s">
        <v>72</v>
      </c>
      <c r="AV184" s="9" t="s">
        <v>96</v>
      </c>
      <c r="BB184" s="80">
        <f t="shared" si="24"/>
        <v>0</v>
      </c>
      <c r="BC184" s="80">
        <f t="shared" si="25"/>
        <v>0</v>
      </c>
      <c r="BD184" s="80">
        <f t="shared" si="26"/>
        <v>0</v>
      </c>
      <c r="BE184" s="80">
        <f t="shared" si="27"/>
        <v>0</v>
      </c>
      <c r="BF184" s="80">
        <f t="shared" si="28"/>
        <v>0</v>
      </c>
      <c r="BG184" s="9" t="s">
        <v>97</v>
      </c>
      <c r="BH184" s="80">
        <f t="shared" si="29"/>
        <v>0</v>
      </c>
      <c r="BI184" s="9" t="s">
        <v>95</v>
      </c>
      <c r="BJ184" s="79" t="s">
        <v>417</v>
      </c>
    </row>
    <row r="185" spans="2:62" s="1" customFormat="1" ht="22.8">
      <c r="B185" s="93">
        <v>168</v>
      </c>
      <c r="C185" s="94" t="s">
        <v>94</v>
      </c>
      <c r="D185" s="95" t="s">
        <v>227</v>
      </c>
      <c r="E185" s="96" t="s">
        <v>120</v>
      </c>
      <c r="F185" s="97">
        <v>932.85</v>
      </c>
      <c r="G185" s="98"/>
      <c r="H185" s="99">
        <f t="shared" si="20"/>
        <v>0</v>
      </c>
      <c r="J185" s="75" t="s">
        <v>1</v>
      </c>
      <c r="K185" s="76" t="s">
        <v>38</v>
      </c>
      <c r="L185" s="77">
        <v>0</v>
      </c>
      <c r="M185" s="77">
        <f t="shared" si="21"/>
        <v>0</v>
      </c>
      <c r="N185" s="77">
        <v>0</v>
      </c>
      <c r="O185" s="77">
        <f t="shared" si="22"/>
        <v>0</v>
      </c>
      <c r="P185" s="77">
        <v>0</v>
      </c>
      <c r="Q185" s="78">
        <f t="shared" si="23"/>
        <v>0</v>
      </c>
      <c r="AO185" s="79" t="s">
        <v>95</v>
      </c>
      <c r="AQ185" s="79" t="s">
        <v>94</v>
      </c>
      <c r="AR185" s="79" t="s">
        <v>72</v>
      </c>
      <c r="AV185" s="9" t="s">
        <v>96</v>
      </c>
      <c r="BB185" s="80">
        <f t="shared" si="24"/>
        <v>0</v>
      </c>
      <c r="BC185" s="80">
        <f t="shared" si="25"/>
        <v>0</v>
      </c>
      <c r="BD185" s="80">
        <f t="shared" si="26"/>
        <v>0</v>
      </c>
      <c r="BE185" s="80">
        <f t="shared" si="27"/>
        <v>0</v>
      </c>
      <c r="BF185" s="80">
        <f t="shared" si="28"/>
        <v>0</v>
      </c>
      <c r="BG185" s="9" t="s">
        <v>97</v>
      </c>
      <c r="BH185" s="80">
        <f t="shared" si="29"/>
        <v>0</v>
      </c>
      <c r="BI185" s="9" t="s">
        <v>95</v>
      </c>
      <c r="BJ185" s="79" t="s">
        <v>418</v>
      </c>
    </row>
    <row r="186" spans="2:62" s="1" customFormat="1" ht="11.4">
      <c r="B186" s="93">
        <v>169</v>
      </c>
      <c r="C186" s="94" t="s">
        <v>94</v>
      </c>
      <c r="D186" s="95" t="s">
        <v>229</v>
      </c>
      <c r="E186" s="96" t="s">
        <v>120</v>
      </c>
      <c r="F186" s="97">
        <v>932.85</v>
      </c>
      <c r="G186" s="98"/>
      <c r="H186" s="99">
        <f t="shared" si="20"/>
        <v>0</v>
      </c>
      <c r="J186" s="75" t="s">
        <v>1</v>
      </c>
      <c r="K186" s="76" t="s">
        <v>38</v>
      </c>
      <c r="L186" s="77">
        <v>0</v>
      </c>
      <c r="M186" s="77">
        <f t="shared" si="21"/>
        <v>0</v>
      </c>
      <c r="N186" s="77">
        <v>0</v>
      </c>
      <c r="O186" s="77">
        <f t="shared" si="22"/>
        <v>0</v>
      </c>
      <c r="P186" s="77">
        <v>0</v>
      </c>
      <c r="Q186" s="78">
        <f t="shared" si="23"/>
        <v>0</v>
      </c>
      <c r="AO186" s="79" t="s">
        <v>95</v>
      </c>
      <c r="AQ186" s="79" t="s">
        <v>94</v>
      </c>
      <c r="AR186" s="79" t="s">
        <v>72</v>
      </c>
      <c r="AV186" s="9" t="s">
        <v>96</v>
      </c>
      <c r="BB186" s="80">
        <f t="shared" si="24"/>
        <v>0</v>
      </c>
      <c r="BC186" s="80">
        <f t="shared" si="25"/>
        <v>0</v>
      </c>
      <c r="BD186" s="80">
        <f t="shared" si="26"/>
        <v>0</v>
      </c>
      <c r="BE186" s="80">
        <f t="shared" si="27"/>
        <v>0</v>
      </c>
      <c r="BF186" s="80">
        <f t="shared" si="28"/>
        <v>0</v>
      </c>
      <c r="BG186" s="9" t="s">
        <v>97</v>
      </c>
      <c r="BH186" s="80">
        <f t="shared" si="29"/>
        <v>0</v>
      </c>
      <c r="BI186" s="9" t="s">
        <v>95</v>
      </c>
      <c r="BJ186" s="79" t="s">
        <v>419</v>
      </c>
    </row>
    <row r="187" spans="2:62" s="1" customFormat="1" ht="22.8">
      <c r="B187" s="93">
        <v>170</v>
      </c>
      <c r="C187" s="94" t="s">
        <v>94</v>
      </c>
      <c r="D187" s="95" t="s">
        <v>231</v>
      </c>
      <c r="E187" s="96" t="s">
        <v>149</v>
      </c>
      <c r="F187" s="97">
        <v>2</v>
      </c>
      <c r="G187" s="98"/>
      <c r="H187" s="99">
        <f t="shared" si="20"/>
        <v>0</v>
      </c>
      <c r="J187" s="75" t="s">
        <v>1</v>
      </c>
      <c r="K187" s="76" t="s">
        <v>38</v>
      </c>
      <c r="L187" s="77">
        <v>0</v>
      </c>
      <c r="M187" s="77">
        <f t="shared" si="21"/>
        <v>0</v>
      </c>
      <c r="N187" s="77">
        <v>0</v>
      </c>
      <c r="O187" s="77">
        <f t="shared" si="22"/>
        <v>0</v>
      </c>
      <c r="P187" s="77">
        <v>0</v>
      </c>
      <c r="Q187" s="78">
        <f t="shared" si="23"/>
        <v>0</v>
      </c>
      <c r="AO187" s="79" t="s">
        <v>95</v>
      </c>
      <c r="AQ187" s="79" t="s">
        <v>94</v>
      </c>
      <c r="AR187" s="79" t="s">
        <v>72</v>
      </c>
      <c r="AV187" s="9" t="s">
        <v>96</v>
      </c>
      <c r="BB187" s="80">
        <f t="shared" si="24"/>
        <v>0</v>
      </c>
      <c r="BC187" s="80">
        <f t="shared" si="25"/>
        <v>0</v>
      </c>
      <c r="BD187" s="80">
        <f t="shared" si="26"/>
        <v>0</v>
      </c>
      <c r="BE187" s="80">
        <f t="shared" si="27"/>
        <v>0</v>
      </c>
      <c r="BF187" s="80">
        <f t="shared" si="28"/>
        <v>0</v>
      </c>
      <c r="BG187" s="9" t="s">
        <v>97</v>
      </c>
      <c r="BH187" s="80">
        <f t="shared" si="29"/>
        <v>0</v>
      </c>
      <c r="BI187" s="9" t="s">
        <v>95</v>
      </c>
      <c r="BJ187" s="79" t="s">
        <v>420</v>
      </c>
    </row>
    <row r="188" spans="2:62" s="1" customFormat="1" ht="22.8">
      <c r="B188" s="93">
        <v>171</v>
      </c>
      <c r="C188" s="94" t="s">
        <v>94</v>
      </c>
      <c r="D188" s="95" t="s">
        <v>421</v>
      </c>
      <c r="E188" s="96" t="s">
        <v>149</v>
      </c>
      <c r="F188" s="97">
        <v>1</v>
      </c>
      <c r="G188" s="98"/>
      <c r="H188" s="99">
        <f t="shared" si="20"/>
        <v>0</v>
      </c>
      <c r="J188" s="75" t="s">
        <v>1</v>
      </c>
      <c r="K188" s="76" t="s">
        <v>38</v>
      </c>
      <c r="L188" s="77">
        <v>0</v>
      </c>
      <c r="M188" s="77">
        <f t="shared" si="21"/>
        <v>0</v>
      </c>
      <c r="N188" s="77">
        <v>0</v>
      </c>
      <c r="O188" s="77">
        <f t="shared" si="22"/>
        <v>0</v>
      </c>
      <c r="P188" s="77">
        <v>0</v>
      </c>
      <c r="Q188" s="78">
        <f t="shared" si="23"/>
        <v>0</v>
      </c>
      <c r="AO188" s="79" t="s">
        <v>95</v>
      </c>
      <c r="AQ188" s="79" t="s">
        <v>94</v>
      </c>
      <c r="AR188" s="79" t="s">
        <v>72</v>
      </c>
      <c r="AV188" s="9" t="s">
        <v>96</v>
      </c>
      <c r="BB188" s="80">
        <f t="shared" si="24"/>
        <v>0</v>
      </c>
      <c r="BC188" s="80">
        <f t="shared" si="25"/>
        <v>0</v>
      </c>
      <c r="BD188" s="80">
        <f t="shared" si="26"/>
        <v>0</v>
      </c>
      <c r="BE188" s="80">
        <f t="shared" si="27"/>
        <v>0</v>
      </c>
      <c r="BF188" s="80">
        <f t="shared" si="28"/>
        <v>0</v>
      </c>
      <c r="BG188" s="9" t="s">
        <v>97</v>
      </c>
      <c r="BH188" s="80">
        <f t="shared" si="29"/>
        <v>0</v>
      </c>
      <c r="BI188" s="9" t="s">
        <v>95</v>
      </c>
      <c r="BJ188" s="79" t="s">
        <v>422</v>
      </c>
    </row>
    <row r="189" spans="2:62" s="1" customFormat="1" ht="22.8">
      <c r="B189" s="93">
        <v>172</v>
      </c>
      <c r="C189" s="94" t="s">
        <v>94</v>
      </c>
      <c r="D189" s="95" t="s">
        <v>423</v>
      </c>
      <c r="E189" s="96" t="s">
        <v>149</v>
      </c>
      <c r="F189" s="97">
        <v>5</v>
      </c>
      <c r="G189" s="98"/>
      <c r="H189" s="99">
        <f t="shared" si="20"/>
        <v>0</v>
      </c>
      <c r="J189" s="75" t="s">
        <v>1</v>
      </c>
      <c r="K189" s="76" t="s">
        <v>38</v>
      </c>
      <c r="L189" s="77">
        <v>0</v>
      </c>
      <c r="M189" s="77">
        <f t="shared" si="21"/>
        <v>0</v>
      </c>
      <c r="N189" s="77">
        <v>0</v>
      </c>
      <c r="O189" s="77">
        <f t="shared" si="22"/>
        <v>0</v>
      </c>
      <c r="P189" s="77">
        <v>0</v>
      </c>
      <c r="Q189" s="78">
        <f t="shared" si="23"/>
        <v>0</v>
      </c>
      <c r="AO189" s="79" t="s">
        <v>95</v>
      </c>
      <c r="AQ189" s="79" t="s">
        <v>94</v>
      </c>
      <c r="AR189" s="79" t="s">
        <v>72</v>
      </c>
      <c r="AV189" s="9" t="s">
        <v>96</v>
      </c>
      <c r="BB189" s="80">
        <f t="shared" si="24"/>
        <v>0</v>
      </c>
      <c r="BC189" s="80">
        <f t="shared" si="25"/>
        <v>0</v>
      </c>
      <c r="BD189" s="80">
        <f t="shared" si="26"/>
        <v>0</v>
      </c>
      <c r="BE189" s="80">
        <f t="shared" si="27"/>
        <v>0</v>
      </c>
      <c r="BF189" s="80">
        <f t="shared" si="28"/>
        <v>0</v>
      </c>
      <c r="BG189" s="9" t="s">
        <v>97</v>
      </c>
      <c r="BH189" s="80">
        <f t="shared" si="29"/>
        <v>0</v>
      </c>
      <c r="BI189" s="9" t="s">
        <v>95</v>
      </c>
      <c r="BJ189" s="79" t="s">
        <v>424</v>
      </c>
    </row>
    <row r="190" spans="2:62" s="1" customFormat="1" ht="22.8">
      <c r="B190" s="93">
        <v>173</v>
      </c>
      <c r="C190" s="100" t="s">
        <v>145</v>
      </c>
      <c r="D190" s="101" t="s">
        <v>425</v>
      </c>
      <c r="E190" s="102" t="s">
        <v>149</v>
      </c>
      <c r="F190" s="103">
        <v>5</v>
      </c>
      <c r="G190" s="104"/>
      <c r="H190" s="105">
        <f t="shared" si="20"/>
        <v>0</v>
      </c>
      <c r="I190" s="85"/>
      <c r="J190" s="81" t="s">
        <v>1</v>
      </c>
      <c r="K190" s="82" t="s">
        <v>38</v>
      </c>
      <c r="L190" s="77">
        <v>0</v>
      </c>
      <c r="M190" s="77">
        <f t="shared" si="21"/>
        <v>0</v>
      </c>
      <c r="N190" s="77">
        <v>0</v>
      </c>
      <c r="O190" s="77">
        <f t="shared" si="22"/>
        <v>0</v>
      </c>
      <c r="P190" s="77">
        <v>0</v>
      </c>
      <c r="Q190" s="78">
        <f t="shared" si="23"/>
        <v>0</v>
      </c>
      <c r="AO190" s="79" t="s">
        <v>99</v>
      </c>
      <c r="AQ190" s="79" t="s">
        <v>145</v>
      </c>
      <c r="AR190" s="79" t="s">
        <v>72</v>
      </c>
      <c r="AV190" s="9" t="s">
        <v>96</v>
      </c>
      <c r="BB190" s="80">
        <f t="shared" si="24"/>
        <v>0</v>
      </c>
      <c r="BC190" s="80">
        <f t="shared" si="25"/>
        <v>0</v>
      </c>
      <c r="BD190" s="80">
        <f t="shared" si="26"/>
        <v>0</v>
      </c>
      <c r="BE190" s="80">
        <f t="shared" si="27"/>
        <v>0</v>
      </c>
      <c r="BF190" s="80">
        <f t="shared" si="28"/>
        <v>0</v>
      </c>
      <c r="BG190" s="9" t="s">
        <v>97</v>
      </c>
      <c r="BH190" s="80">
        <f t="shared" si="29"/>
        <v>0</v>
      </c>
      <c r="BI190" s="9" t="s">
        <v>95</v>
      </c>
      <c r="BJ190" s="79" t="s">
        <v>426</v>
      </c>
    </row>
    <row r="191" spans="2:62" s="1" customFormat="1" ht="11.4">
      <c r="B191" s="93">
        <v>174</v>
      </c>
      <c r="C191" s="94" t="s">
        <v>94</v>
      </c>
      <c r="D191" s="95" t="s">
        <v>427</v>
      </c>
      <c r="E191" s="96" t="s">
        <v>149</v>
      </c>
      <c r="F191" s="97">
        <v>8</v>
      </c>
      <c r="G191" s="98"/>
      <c r="H191" s="99">
        <f t="shared" si="20"/>
        <v>0</v>
      </c>
      <c r="J191" s="75" t="s">
        <v>1</v>
      </c>
      <c r="K191" s="76" t="s">
        <v>38</v>
      </c>
      <c r="L191" s="77">
        <v>0</v>
      </c>
      <c r="M191" s="77">
        <f t="shared" si="21"/>
        <v>0</v>
      </c>
      <c r="N191" s="77">
        <v>0</v>
      </c>
      <c r="O191" s="77">
        <f t="shared" si="22"/>
        <v>0</v>
      </c>
      <c r="P191" s="77">
        <v>0</v>
      </c>
      <c r="Q191" s="78">
        <f t="shared" si="23"/>
        <v>0</v>
      </c>
      <c r="AO191" s="79" t="s">
        <v>95</v>
      </c>
      <c r="AQ191" s="79" t="s">
        <v>94</v>
      </c>
      <c r="AR191" s="79" t="s">
        <v>72</v>
      </c>
      <c r="AV191" s="9" t="s">
        <v>96</v>
      </c>
      <c r="BB191" s="80">
        <f t="shared" si="24"/>
        <v>0</v>
      </c>
      <c r="BC191" s="80">
        <f t="shared" si="25"/>
        <v>0</v>
      </c>
      <c r="BD191" s="80">
        <f t="shared" si="26"/>
        <v>0</v>
      </c>
      <c r="BE191" s="80">
        <f t="shared" si="27"/>
        <v>0</v>
      </c>
      <c r="BF191" s="80">
        <f t="shared" si="28"/>
        <v>0</v>
      </c>
      <c r="BG191" s="9" t="s">
        <v>97</v>
      </c>
      <c r="BH191" s="80">
        <f t="shared" si="29"/>
        <v>0</v>
      </c>
      <c r="BI191" s="9" t="s">
        <v>95</v>
      </c>
      <c r="BJ191" s="79" t="s">
        <v>428</v>
      </c>
    </row>
    <row r="192" spans="2:62" s="1" customFormat="1" ht="11.4">
      <c r="B192" s="93">
        <v>175</v>
      </c>
      <c r="C192" s="100" t="s">
        <v>145</v>
      </c>
      <c r="D192" s="101" t="s">
        <v>429</v>
      </c>
      <c r="E192" s="102" t="s">
        <v>149</v>
      </c>
      <c r="F192" s="103">
        <v>8</v>
      </c>
      <c r="G192" s="104"/>
      <c r="H192" s="105">
        <f t="shared" si="20"/>
        <v>0</v>
      </c>
      <c r="I192" s="85"/>
      <c r="J192" s="81" t="s">
        <v>1</v>
      </c>
      <c r="K192" s="82" t="s">
        <v>38</v>
      </c>
      <c r="L192" s="77">
        <v>0</v>
      </c>
      <c r="M192" s="77">
        <f t="shared" si="21"/>
        <v>0</v>
      </c>
      <c r="N192" s="77">
        <v>0</v>
      </c>
      <c r="O192" s="77">
        <f t="shared" si="22"/>
        <v>0</v>
      </c>
      <c r="P192" s="77">
        <v>0</v>
      </c>
      <c r="Q192" s="78">
        <f t="shared" si="23"/>
        <v>0</v>
      </c>
      <c r="AO192" s="79" t="s">
        <v>99</v>
      </c>
      <c r="AQ192" s="79" t="s">
        <v>145</v>
      </c>
      <c r="AR192" s="79" t="s">
        <v>72</v>
      </c>
      <c r="AV192" s="9" t="s">
        <v>96</v>
      </c>
      <c r="BB192" s="80">
        <f t="shared" si="24"/>
        <v>0</v>
      </c>
      <c r="BC192" s="80">
        <f t="shared" si="25"/>
        <v>0</v>
      </c>
      <c r="BD192" s="80">
        <f t="shared" si="26"/>
        <v>0</v>
      </c>
      <c r="BE192" s="80">
        <f t="shared" si="27"/>
        <v>0</v>
      </c>
      <c r="BF192" s="80">
        <f t="shared" si="28"/>
        <v>0</v>
      </c>
      <c r="BG192" s="9" t="s">
        <v>97</v>
      </c>
      <c r="BH192" s="80">
        <f t="shared" si="29"/>
        <v>0</v>
      </c>
      <c r="BI192" s="9" t="s">
        <v>95</v>
      </c>
      <c r="BJ192" s="79" t="s">
        <v>430</v>
      </c>
    </row>
    <row r="193" spans="2:62" s="1" customFormat="1" ht="22.8">
      <c r="B193" s="93">
        <v>176</v>
      </c>
      <c r="C193" s="94" t="s">
        <v>94</v>
      </c>
      <c r="D193" s="95" t="s">
        <v>431</v>
      </c>
      <c r="E193" s="96" t="s">
        <v>149</v>
      </c>
      <c r="F193" s="97">
        <v>1</v>
      </c>
      <c r="G193" s="98"/>
      <c r="H193" s="99">
        <f t="shared" si="20"/>
        <v>0</v>
      </c>
      <c r="J193" s="75" t="s">
        <v>1</v>
      </c>
      <c r="K193" s="76" t="s">
        <v>38</v>
      </c>
      <c r="L193" s="77">
        <v>0</v>
      </c>
      <c r="M193" s="77">
        <f t="shared" si="21"/>
        <v>0</v>
      </c>
      <c r="N193" s="77">
        <v>0</v>
      </c>
      <c r="O193" s="77">
        <f t="shared" si="22"/>
        <v>0</v>
      </c>
      <c r="P193" s="77">
        <v>0</v>
      </c>
      <c r="Q193" s="78">
        <f t="shared" si="23"/>
        <v>0</v>
      </c>
      <c r="AO193" s="79" t="s">
        <v>95</v>
      </c>
      <c r="AQ193" s="79" t="s">
        <v>94</v>
      </c>
      <c r="AR193" s="79" t="s">
        <v>72</v>
      </c>
      <c r="AV193" s="9" t="s">
        <v>96</v>
      </c>
      <c r="BB193" s="80">
        <f t="shared" si="24"/>
        <v>0</v>
      </c>
      <c r="BC193" s="80">
        <f t="shared" si="25"/>
        <v>0</v>
      </c>
      <c r="BD193" s="80">
        <f t="shared" si="26"/>
        <v>0</v>
      </c>
      <c r="BE193" s="80">
        <f t="shared" si="27"/>
        <v>0</v>
      </c>
      <c r="BF193" s="80">
        <f t="shared" si="28"/>
        <v>0</v>
      </c>
      <c r="BG193" s="9" t="s">
        <v>97</v>
      </c>
      <c r="BH193" s="80">
        <f t="shared" si="29"/>
        <v>0</v>
      </c>
      <c r="BI193" s="9" t="s">
        <v>95</v>
      </c>
      <c r="BJ193" s="79" t="s">
        <v>432</v>
      </c>
    </row>
    <row r="194" spans="2:62" s="1" customFormat="1" ht="11.4">
      <c r="B194" s="93">
        <v>177</v>
      </c>
      <c r="C194" s="100" t="s">
        <v>145</v>
      </c>
      <c r="D194" s="101" t="s">
        <v>433</v>
      </c>
      <c r="E194" s="102" t="s">
        <v>149</v>
      </c>
      <c r="F194" s="103">
        <v>1</v>
      </c>
      <c r="G194" s="104"/>
      <c r="H194" s="105">
        <f t="shared" si="20"/>
        <v>0</v>
      </c>
      <c r="I194" s="85"/>
      <c r="J194" s="81" t="s">
        <v>1</v>
      </c>
      <c r="K194" s="82" t="s">
        <v>38</v>
      </c>
      <c r="L194" s="77">
        <v>0</v>
      </c>
      <c r="M194" s="77">
        <f t="shared" si="21"/>
        <v>0</v>
      </c>
      <c r="N194" s="77">
        <v>0</v>
      </c>
      <c r="O194" s="77">
        <f t="shared" si="22"/>
        <v>0</v>
      </c>
      <c r="P194" s="77">
        <v>0</v>
      </c>
      <c r="Q194" s="78">
        <f t="shared" si="23"/>
        <v>0</v>
      </c>
      <c r="AO194" s="79" t="s">
        <v>99</v>
      </c>
      <c r="AQ194" s="79" t="s">
        <v>145</v>
      </c>
      <c r="AR194" s="79" t="s">
        <v>72</v>
      </c>
      <c r="AV194" s="9" t="s">
        <v>96</v>
      </c>
      <c r="BB194" s="80">
        <f t="shared" si="24"/>
        <v>0</v>
      </c>
      <c r="BC194" s="80">
        <f t="shared" si="25"/>
        <v>0</v>
      </c>
      <c r="BD194" s="80">
        <f t="shared" si="26"/>
        <v>0</v>
      </c>
      <c r="BE194" s="80">
        <f t="shared" si="27"/>
        <v>0</v>
      </c>
      <c r="BF194" s="80">
        <f t="shared" si="28"/>
        <v>0</v>
      </c>
      <c r="BG194" s="9" t="s">
        <v>97</v>
      </c>
      <c r="BH194" s="80">
        <f t="shared" si="29"/>
        <v>0</v>
      </c>
      <c r="BI194" s="9" t="s">
        <v>95</v>
      </c>
      <c r="BJ194" s="79" t="s">
        <v>434</v>
      </c>
    </row>
    <row r="195" spans="2:62" s="1" customFormat="1" ht="11.4">
      <c r="B195" s="93">
        <v>178</v>
      </c>
      <c r="C195" s="94" t="s">
        <v>94</v>
      </c>
      <c r="D195" s="95" t="s">
        <v>233</v>
      </c>
      <c r="E195" s="96" t="s">
        <v>149</v>
      </c>
      <c r="F195" s="97">
        <v>3</v>
      </c>
      <c r="G195" s="98"/>
      <c r="H195" s="99">
        <f t="shared" si="20"/>
        <v>0</v>
      </c>
      <c r="J195" s="75" t="s">
        <v>1</v>
      </c>
      <c r="K195" s="76" t="s">
        <v>38</v>
      </c>
      <c r="L195" s="77">
        <v>0</v>
      </c>
      <c r="M195" s="77">
        <f t="shared" si="21"/>
        <v>0</v>
      </c>
      <c r="N195" s="77">
        <v>0</v>
      </c>
      <c r="O195" s="77">
        <f t="shared" si="22"/>
        <v>0</v>
      </c>
      <c r="P195" s="77">
        <v>0</v>
      </c>
      <c r="Q195" s="78">
        <f t="shared" si="23"/>
        <v>0</v>
      </c>
      <c r="AO195" s="79" t="s">
        <v>95</v>
      </c>
      <c r="AQ195" s="79" t="s">
        <v>94</v>
      </c>
      <c r="AR195" s="79" t="s">
        <v>72</v>
      </c>
      <c r="AV195" s="9" t="s">
        <v>96</v>
      </c>
      <c r="BB195" s="80">
        <f t="shared" si="24"/>
        <v>0</v>
      </c>
      <c r="BC195" s="80">
        <f t="shared" si="25"/>
        <v>0</v>
      </c>
      <c r="BD195" s="80">
        <f t="shared" si="26"/>
        <v>0</v>
      </c>
      <c r="BE195" s="80">
        <f t="shared" si="27"/>
        <v>0</v>
      </c>
      <c r="BF195" s="80">
        <f t="shared" si="28"/>
        <v>0</v>
      </c>
      <c r="BG195" s="9" t="s">
        <v>97</v>
      </c>
      <c r="BH195" s="80">
        <f t="shared" si="29"/>
        <v>0</v>
      </c>
      <c r="BI195" s="9" t="s">
        <v>95</v>
      </c>
      <c r="BJ195" s="79" t="s">
        <v>435</v>
      </c>
    </row>
    <row r="196" spans="2:62" s="1" customFormat="1" ht="11.4">
      <c r="B196" s="93">
        <v>179</v>
      </c>
      <c r="C196" s="100" t="s">
        <v>145</v>
      </c>
      <c r="D196" s="101" t="s">
        <v>235</v>
      </c>
      <c r="E196" s="102" t="s">
        <v>149</v>
      </c>
      <c r="F196" s="103">
        <v>3</v>
      </c>
      <c r="G196" s="104"/>
      <c r="H196" s="105">
        <f t="shared" si="20"/>
        <v>0</v>
      </c>
      <c r="I196" s="85"/>
      <c r="J196" s="81" t="s">
        <v>1</v>
      </c>
      <c r="K196" s="82" t="s">
        <v>38</v>
      </c>
      <c r="L196" s="77">
        <v>0</v>
      </c>
      <c r="M196" s="77">
        <f t="shared" si="21"/>
        <v>0</v>
      </c>
      <c r="N196" s="77">
        <v>0</v>
      </c>
      <c r="O196" s="77">
        <f t="shared" si="22"/>
        <v>0</v>
      </c>
      <c r="P196" s="77">
        <v>0</v>
      </c>
      <c r="Q196" s="78">
        <f t="shared" si="23"/>
        <v>0</v>
      </c>
      <c r="AO196" s="79" t="s">
        <v>99</v>
      </c>
      <c r="AQ196" s="79" t="s">
        <v>145</v>
      </c>
      <c r="AR196" s="79" t="s">
        <v>72</v>
      </c>
      <c r="AV196" s="9" t="s">
        <v>96</v>
      </c>
      <c r="BB196" s="80">
        <f t="shared" si="24"/>
        <v>0</v>
      </c>
      <c r="BC196" s="80">
        <f t="shared" si="25"/>
        <v>0</v>
      </c>
      <c r="BD196" s="80">
        <f t="shared" si="26"/>
        <v>0</v>
      </c>
      <c r="BE196" s="80">
        <f t="shared" si="27"/>
        <v>0</v>
      </c>
      <c r="BF196" s="80">
        <f t="shared" si="28"/>
        <v>0</v>
      </c>
      <c r="BG196" s="9" t="s">
        <v>97</v>
      </c>
      <c r="BH196" s="80">
        <f t="shared" si="29"/>
        <v>0</v>
      </c>
      <c r="BI196" s="9" t="s">
        <v>95</v>
      </c>
      <c r="BJ196" s="79" t="s">
        <v>436</v>
      </c>
    </row>
    <row r="197" spans="2:62" s="1" customFormat="1" ht="11.4">
      <c r="B197" s="93">
        <v>180</v>
      </c>
      <c r="C197" s="94" t="s">
        <v>94</v>
      </c>
      <c r="D197" s="95" t="s">
        <v>237</v>
      </c>
      <c r="E197" s="96" t="s">
        <v>149</v>
      </c>
      <c r="F197" s="97">
        <v>2</v>
      </c>
      <c r="G197" s="98"/>
      <c r="H197" s="99">
        <f t="shared" si="20"/>
        <v>0</v>
      </c>
      <c r="J197" s="75" t="s">
        <v>1</v>
      </c>
      <c r="K197" s="76" t="s">
        <v>38</v>
      </c>
      <c r="L197" s="77">
        <v>0</v>
      </c>
      <c r="M197" s="77">
        <f t="shared" si="21"/>
        <v>0</v>
      </c>
      <c r="N197" s="77">
        <v>0</v>
      </c>
      <c r="O197" s="77">
        <f t="shared" si="22"/>
        <v>0</v>
      </c>
      <c r="P197" s="77">
        <v>0</v>
      </c>
      <c r="Q197" s="78">
        <f t="shared" si="23"/>
        <v>0</v>
      </c>
      <c r="AO197" s="79" t="s">
        <v>95</v>
      </c>
      <c r="AQ197" s="79" t="s">
        <v>94</v>
      </c>
      <c r="AR197" s="79" t="s">
        <v>72</v>
      </c>
      <c r="AV197" s="9" t="s">
        <v>96</v>
      </c>
      <c r="BB197" s="80">
        <f t="shared" si="24"/>
        <v>0</v>
      </c>
      <c r="BC197" s="80">
        <f t="shared" si="25"/>
        <v>0</v>
      </c>
      <c r="BD197" s="80">
        <f t="shared" si="26"/>
        <v>0</v>
      </c>
      <c r="BE197" s="80">
        <f t="shared" si="27"/>
        <v>0</v>
      </c>
      <c r="BF197" s="80">
        <f t="shared" si="28"/>
        <v>0</v>
      </c>
      <c r="BG197" s="9" t="s">
        <v>97</v>
      </c>
      <c r="BH197" s="80">
        <f t="shared" si="29"/>
        <v>0</v>
      </c>
      <c r="BI197" s="9" t="s">
        <v>95</v>
      </c>
      <c r="BJ197" s="79" t="s">
        <v>437</v>
      </c>
    </row>
    <row r="198" spans="2:62" s="1" customFormat="1" ht="11.4">
      <c r="B198" s="93">
        <v>181</v>
      </c>
      <c r="C198" s="100" t="s">
        <v>145</v>
      </c>
      <c r="D198" s="101" t="s">
        <v>239</v>
      </c>
      <c r="E198" s="102" t="s">
        <v>149</v>
      </c>
      <c r="F198" s="103">
        <v>2</v>
      </c>
      <c r="G198" s="104"/>
      <c r="H198" s="105">
        <f t="shared" si="20"/>
        <v>0</v>
      </c>
      <c r="I198" s="85"/>
      <c r="J198" s="81" t="s">
        <v>1</v>
      </c>
      <c r="K198" s="82" t="s">
        <v>38</v>
      </c>
      <c r="L198" s="77">
        <v>0</v>
      </c>
      <c r="M198" s="77">
        <f t="shared" si="21"/>
        <v>0</v>
      </c>
      <c r="N198" s="77">
        <v>0</v>
      </c>
      <c r="O198" s="77">
        <f t="shared" si="22"/>
        <v>0</v>
      </c>
      <c r="P198" s="77">
        <v>0</v>
      </c>
      <c r="Q198" s="78">
        <f t="shared" si="23"/>
        <v>0</v>
      </c>
      <c r="AO198" s="79" t="s">
        <v>99</v>
      </c>
      <c r="AQ198" s="79" t="s">
        <v>145</v>
      </c>
      <c r="AR198" s="79" t="s">
        <v>72</v>
      </c>
      <c r="AV198" s="9" t="s">
        <v>96</v>
      </c>
      <c r="BB198" s="80">
        <f t="shared" si="24"/>
        <v>0</v>
      </c>
      <c r="BC198" s="80">
        <f t="shared" si="25"/>
        <v>0</v>
      </c>
      <c r="BD198" s="80">
        <f t="shared" si="26"/>
        <v>0</v>
      </c>
      <c r="BE198" s="80">
        <f t="shared" si="27"/>
        <v>0</v>
      </c>
      <c r="BF198" s="80">
        <f t="shared" si="28"/>
        <v>0</v>
      </c>
      <c r="BG198" s="9" t="s">
        <v>97</v>
      </c>
      <c r="BH198" s="80">
        <f t="shared" si="29"/>
        <v>0</v>
      </c>
      <c r="BI198" s="9" t="s">
        <v>95</v>
      </c>
      <c r="BJ198" s="79" t="s">
        <v>438</v>
      </c>
    </row>
    <row r="199" spans="2:62" s="1" customFormat="1" ht="22.8">
      <c r="B199" s="93">
        <v>182</v>
      </c>
      <c r="C199" s="94" t="s">
        <v>94</v>
      </c>
      <c r="D199" s="95" t="s">
        <v>439</v>
      </c>
      <c r="E199" s="96" t="s">
        <v>110</v>
      </c>
      <c r="F199" s="97">
        <v>5.7329999999999997</v>
      </c>
      <c r="G199" s="98"/>
      <c r="H199" s="99">
        <f t="shared" si="20"/>
        <v>0</v>
      </c>
      <c r="J199" s="75" t="s">
        <v>1</v>
      </c>
      <c r="K199" s="76" t="s">
        <v>38</v>
      </c>
      <c r="L199" s="77">
        <v>0</v>
      </c>
      <c r="M199" s="77">
        <f t="shared" si="21"/>
        <v>0</v>
      </c>
      <c r="N199" s="77">
        <v>0</v>
      </c>
      <c r="O199" s="77">
        <f t="shared" si="22"/>
        <v>0</v>
      </c>
      <c r="P199" s="77">
        <v>0</v>
      </c>
      <c r="Q199" s="78">
        <f t="shared" si="23"/>
        <v>0</v>
      </c>
      <c r="AO199" s="79" t="s">
        <v>95</v>
      </c>
      <c r="AQ199" s="79" t="s">
        <v>94</v>
      </c>
      <c r="AR199" s="79" t="s">
        <v>72</v>
      </c>
      <c r="AV199" s="9" t="s">
        <v>96</v>
      </c>
      <c r="BB199" s="80">
        <f t="shared" si="24"/>
        <v>0</v>
      </c>
      <c r="BC199" s="80">
        <f t="shared" si="25"/>
        <v>0</v>
      </c>
      <c r="BD199" s="80">
        <f t="shared" si="26"/>
        <v>0</v>
      </c>
      <c r="BE199" s="80">
        <f t="shared" si="27"/>
        <v>0</v>
      </c>
      <c r="BF199" s="80">
        <f t="shared" si="28"/>
        <v>0</v>
      </c>
      <c r="BG199" s="9" t="s">
        <v>97</v>
      </c>
      <c r="BH199" s="80">
        <f t="shared" si="29"/>
        <v>0</v>
      </c>
      <c r="BI199" s="9" t="s">
        <v>95</v>
      </c>
      <c r="BJ199" s="79" t="s">
        <v>440</v>
      </c>
    </row>
    <row r="200" spans="2:62" s="1" customFormat="1" ht="11.4">
      <c r="B200" s="93">
        <v>183</v>
      </c>
      <c r="C200" s="94" t="s">
        <v>94</v>
      </c>
      <c r="D200" s="95" t="s">
        <v>241</v>
      </c>
      <c r="E200" s="96" t="s">
        <v>120</v>
      </c>
      <c r="F200" s="97">
        <v>932.85</v>
      </c>
      <c r="G200" s="98"/>
      <c r="H200" s="99">
        <f t="shared" si="20"/>
        <v>0</v>
      </c>
      <c r="J200" s="75" t="s">
        <v>1</v>
      </c>
      <c r="K200" s="76" t="s">
        <v>38</v>
      </c>
      <c r="L200" s="77">
        <v>0</v>
      </c>
      <c r="M200" s="77">
        <f t="shared" si="21"/>
        <v>0</v>
      </c>
      <c r="N200" s="77">
        <v>0</v>
      </c>
      <c r="O200" s="77">
        <f t="shared" si="22"/>
        <v>0</v>
      </c>
      <c r="P200" s="77">
        <v>0</v>
      </c>
      <c r="Q200" s="78">
        <f t="shared" si="23"/>
        <v>0</v>
      </c>
      <c r="AO200" s="79" t="s">
        <v>95</v>
      </c>
      <c r="AQ200" s="79" t="s">
        <v>94</v>
      </c>
      <c r="AR200" s="79" t="s">
        <v>72</v>
      </c>
      <c r="AV200" s="9" t="s">
        <v>96</v>
      </c>
      <c r="BB200" s="80">
        <f t="shared" si="24"/>
        <v>0</v>
      </c>
      <c r="BC200" s="80">
        <f t="shared" si="25"/>
        <v>0</v>
      </c>
      <c r="BD200" s="80">
        <f t="shared" si="26"/>
        <v>0</v>
      </c>
      <c r="BE200" s="80">
        <f t="shared" si="27"/>
        <v>0</v>
      </c>
      <c r="BF200" s="80">
        <f t="shared" si="28"/>
        <v>0</v>
      </c>
      <c r="BG200" s="9" t="s">
        <v>97</v>
      </c>
      <c r="BH200" s="80">
        <f t="shared" si="29"/>
        <v>0</v>
      </c>
      <c r="BI200" s="9" t="s">
        <v>95</v>
      </c>
      <c r="BJ200" s="79" t="s">
        <v>441</v>
      </c>
    </row>
    <row r="201" spans="2:62" s="1" customFormat="1" ht="11.4">
      <c r="B201" s="93">
        <v>184</v>
      </c>
      <c r="C201" s="94" t="s">
        <v>94</v>
      </c>
      <c r="D201" s="95" t="s">
        <v>442</v>
      </c>
      <c r="E201" s="96" t="s">
        <v>149</v>
      </c>
      <c r="F201" s="97">
        <v>1</v>
      </c>
      <c r="G201" s="98"/>
      <c r="H201" s="99">
        <f t="shared" si="20"/>
        <v>0</v>
      </c>
      <c r="J201" s="75" t="s">
        <v>1</v>
      </c>
      <c r="K201" s="76" t="s">
        <v>38</v>
      </c>
      <c r="L201" s="77">
        <v>0</v>
      </c>
      <c r="M201" s="77">
        <f t="shared" si="21"/>
        <v>0</v>
      </c>
      <c r="N201" s="77">
        <v>0</v>
      </c>
      <c r="O201" s="77">
        <f t="shared" si="22"/>
        <v>0</v>
      </c>
      <c r="P201" s="77">
        <v>0</v>
      </c>
      <c r="Q201" s="78">
        <f t="shared" si="23"/>
        <v>0</v>
      </c>
      <c r="AO201" s="79" t="s">
        <v>95</v>
      </c>
      <c r="AQ201" s="79" t="s">
        <v>94</v>
      </c>
      <c r="AR201" s="79" t="s">
        <v>72</v>
      </c>
      <c r="AV201" s="9" t="s">
        <v>96</v>
      </c>
      <c r="BB201" s="80">
        <f t="shared" si="24"/>
        <v>0</v>
      </c>
      <c r="BC201" s="80">
        <f t="shared" si="25"/>
        <v>0</v>
      </c>
      <c r="BD201" s="80">
        <f t="shared" si="26"/>
        <v>0</v>
      </c>
      <c r="BE201" s="80">
        <f t="shared" si="27"/>
        <v>0</v>
      </c>
      <c r="BF201" s="80">
        <f t="shared" si="28"/>
        <v>0</v>
      </c>
      <c r="BG201" s="9" t="s">
        <v>97</v>
      </c>
      <c r="BH201" s="80">
        <f t="shared" si="29"/>
        <v>0</v>
      </c>
      <c r="BI201" s="9" t="s">
        <v>95</v>
      </c>
      <c r="BJ201" s="79" t="s">
        <v>443</v>
      </c>
    </row>
    <row r="202" spans="2:62" s="1" customFormat="1" ht="11.4">
      <c r="B202" s="93">
        <v>185</v>
      </c>
      <c r="C202" s="94" t="s">
        <v>94</v>
      </c>
      <c r="D202" s="95" t="s">
        <v>444</v>
      </c>
      <c r="E202" s="96" t="s">
        <v>101</v>
      </c>
      <c r="F202" s="97">
        <v>12.56</v>
      </c>
      <c r="G202" s="98"/>
      <c r="H202" s="99">
        <f t="shared" si="20"/>
        <v>0</v>
      </c>
      <c r="J202" s="75" t="s">
        <v>1</v>
      </c>
      <c r="K202" s="76" t="s">
        <v>38</v>
      </c>
      <c r="L202" s="77">
        <v>0</v>
      </c>
      <c r="M202" s="77">
        <f t="shared" si="21"/>
        <v>0</v>
      </c>
      <c r="N202" s="77">
        <v>0</v>
      </c>
      <c r="O202" s="77">
        <f t="shared" si="22"/>
        <v>0</v>
      </c>
      <c r="P202" s="77">
        <v>0</v>
      </c>
      <c r="Q202" s="78">
        <f t="shared" si="23"/>
        <v>0</v>
      </c>
      <c r="AO202" s="79" t="s">
        <v>95</v>
      </c>
      <c r="AQ202" s="79" t="s">
        <v>94</v>
      </c>
      <c r="AR202" s="79" t="s">
        <v>72</v>
      </c>
      <c r="AV202" s="9" t="s">
        <v>96</v>
      </c>
      <c r="BB202" s="80">
        <f t="shared" si="24"/>
        <v>0</v>
      </c>
      <c r="BC202" s="80">
        <f t="shared" si="25"/>
        <v>0</v>
      </c>
      <c r="BD202" s="80">
        <f t="shared" si="26"/>
        <v>0</v>
      </c>
      <c r="BE202" s="80">
        <f t="shared" si="27"/>
        <v>0</v>
      </c>
      <c r="BF202" s="80">
        <f t="shared" si="28"/>
        <v>0</v>
      </c>
      <c r="BG202" s="9" t="s">
        <v>97</v>
      </c>
      <c r="BH202" s="80">
        <f t="shared" si="29"/>
        <v>0</v>
      </c>
      <c r="BI202" s="9" t="s">
        <v>95</v>
      </c>
      <c r="BJ202" s="79" t="s">
        <v>445</v>
      </c>
    </row>
    <row r="203" spans="2:62" s="1" customFormat="1" ht="11.4">
      <c r="B203" s="93">
        <v>186</v>
      </c>
      <c r="C203" s="100" t="s">
        <v>145</v>
      </c>
      <c r="D203" s="101" t="s">
        <v>446</v>
      </c>
      <c r="E203" s="102" t="s">
        <v>101</v>
      </c>
      <c r="F203" s="103">
        <v>12.56</v>
      </c>
      <c r="G203" s="104"/>
      <c r="H203" s="105">
        <f t="shared" si="20"/>
        <v>0</v>
      </c>
      <c r="I203" s="85"/>
      <c r="J203" s="81" t="s">
        <v>1</v>
      </c>
      <c r="K203" s="82" t="s">
        <v>38</v>
      </c>
      <c r="L203" s="77">
        <v>0</v>
      </c>
      <c r="M203" s="77">
        <f t="shared" si="21"/>
        <v>0</v>
      </c>
      <c r="N203" s="77">
        <v>0</v>
      </c>
      <c r="O203" s="77">
        <f t="shared" si="22"/>
        <v>0</v>
      </c>
      <c r="P203" s="77">
        <v>0</v>
      </c>
      <c r="Q203" s="78">
        <f t="shared" si="23"/>
        <v>0</v>
      </c>
      <c r="AO203" s="79" t="s">
        <v>99</v>
      </c>
      <c r="AQ203" s="79" t="s">
        <v>145</v>
      </c>
      <c r="AR203" s="79" t="s">
        <v>72</v>
      </c>
      <c r="AV203" s="9" t="s">
        <v>96</v>
      </c>
      <c r="BB203" s="80">
        <f t="shared" si="24"/>
        <v>0</v>
      </c>
      <c r="BC203" s="80">
        <f t="shared" si="25"/>
        <v>0</v>
      </c>
      <c r="BD203" s="80">
        <f t="shared" si="26"/>
        <v>0</v>
      </c>
      <c r="BE203" s="80">
        <f t="shared" si="27"/>
        <v>0</v>
      </c>
      <c r="BF203" s="80">
        <f t="shared" si="28"/>
        <v>0</v>
      </c>
      <c r="BG203" s="9" t="s">
        <v>97</v>
      </c>
      <c r="BH203" s="80">
        <f t="shared" si="29"/>
        <v>0</v>
      </c>
      <c r="BI203" s="9" t="s">
        <v>95</v>
      </c>
      <c r="BJ203" s="79" t="s">
        <v>447</v>
      </c>
    </row>
    <row r="204" spans="2:62" s="1" customFormat="1" ht="11.4">
      <c r="B204" s="93">
        <v>187</v>
      </c>
      <c r="C204" s="100" t="s">
        <v>145</v>
      </c>
      <c r="D204" s="101" t="s">
        <v>448</v>
      </c>
      <c r="E204" s="102" t="s">
        <v>101</v>
      </c>
      <c r="F204" s="103">
        <v>12.56</v>
      </c>
      <c r="G204" s="104"/>
      <c r="H204" s="105">
        <f t="shared" ref="H204:H267" si="30">ROUND(G204*F204,2)</f>
        <v>0</v>
      </c>
      <c r="I204" s="85"/>
      <c r="J204" s="81" t="s">
        <v>1</v>
      </c>
      <c r="K204" s="82" t="s">
        <v>38</v>
      </c>
      <c r="L204" s="77">
        <v>0</v>
      </c>
      <c r="M204" s="77">
        <f t="shared" si="21"/>
        <v>0</v>
      </c>
      <c r="N204" s="77">
        <v>0</v>
      </c>
      <c r="O204" s="77">
        <f t="shared" si="22"/>
        <v>0</v>
      </c>
      <c r="P204" s="77">
        <v>0</v>
      </c>
      <c r="Q204" s="78">
        <f t="shared" si="23"/>
        <v>0</v>
      </c>
      <c r="AO204" s="79" t="s">
        <v>99</v>
      </c>
      <c r="AQ204" s="79" t="s">
        <v>145</v>
      </c>
      <c r="AR204" s="79" t="s">
        <v>72</v>
      </c>
      <c r="AV204" s="9" t="s">
        <v>96</v>
      </c>
      <c r="BB204" s="80">
        <f t="shared" si="24"/>
        <v>0</v>
      </c>
      <c r="BC204" s="80">
        <f t="shared" si="25"/>
        <v>0</v>
      </c>
      <c r="BD204" s="80">
        <f t="shared" si="26"/>
        <v>0</v>
      </c>
      <c r="BE204" s="80">
        <f t="shared" si="27"/>
        <v>0</v>
      </c>
      <c r="BF204" s="80">
        <f t="shared" si="28"/>
        <v>0</v>
      </c>
      <c r="BG204" s="9" t="s">
        <v>97</v>
      </c>
      <c r="BH204" s="80">
        <f t="shared" si="29"/>
        <v>0</v>
      </c>
      <c r="BI204" s="9" t="s">
        <v>95</v>
      </c>
      <c r="BJ204" s="79" t="s">
        <v>449</v>
      </c>
    </row>
    <row r="205" spans="2:62" s="1" customFormat="1" ht="11.4">
      <c r="B205" s="93">
        <v>188</v>
      </c>
      <c r="C205" s="94" t="s">
        <v>94</v>
      </c>
      <c r="D205" s="95" t="s">
        <v>450</v>
      </c>
      <c r="E205" s="96" t="s">
        <v>149</v>
      </c>
      <c r="F205" s="97">
        <v>1</v>
      </c>
      <c r="G205" s="98"/>
      <c r="H205" s="99">
        <f t="shared" si="30"/>
        <v>0</v>
      </c>
      <c r="J205" s="75" t="s">
        <v>1</v>
      </c>
      <c r="K205" s="76" t="s">
        <v>38</v>
      </c>
      <c r="L205" s="77">
        <v>0</v>
      </c>
      <c r="M205" s="77">
        <f t="shared" si="21"/>
        <v>0</v>
      </c>
      <c r="N205" s="77">
        <v>0</v>
      </c>
      <c r="O205" s="77">
        <f t="shared" si="22"/>
        <v>0</v>
      </c>
      <c r="P205" s="77">
        <v>0</v>
      </c>
      <c r="Q205" s="78">
        <f t="shared" si="23"/>
        <v>0</v>
      </c>
      <c r="AO205" s="79" t="s">
        <v>95</v>
      </c>
      <c r="AQ205" s="79" t="s">
        <v>94</v>
      </c>
      <c r="AR205" s="79" t="s">
        <v>72</v>
      </c>
      <c r="AV205" s="9" t="s">
        <v>96</v>
      </c>
      <c r="BB205" s="80">
        <f t="shared" si="24"/>
        <v>0</v>
      </c>
      <c r="BC205" s="80">
        <f t="shared" si="25"/>
        <v>0</v>
      </c>
      <c r="BD205" s="80">
        <f t="shared" si="26"/>
        <v>0</v>
      </c>
      <c r="BE205" s="80">
        <f t="shared" si="27"/>
        <v>0</v>
      </c>
      <c r="BF205" s="80">
        <f t="shared" si="28"/>
        <v>0</v>
      </c>
      <c r="BG205" s="9" t="s">
        <v>97</v>
      </c>
      <c r="BH205" s="80">
        <f t="shared" si="29"/>
        <v>0</v>
      </c>
      <c r="BI205" s="9" t="s">
        <v>95</v>
      </c>
      <c r="BJ205" s="79" t="s">
        <v>451</v>
      </c>
    </row>
    <row r="206" spans="2:62" s="1" customFormat="1" ht="11.4">
      <c r="B206" s="93">
        <v>189</v>
      </c>
      <c r="C206" s="100" t="s">
        <v>145</v>
      </c>
      <c r="D206" s="101" t="s">
        <v>452</v>
      </c>
      <c r="E206" s="102" t="s">
        <v>149</v>
      </c>
      <c r="F206" s="103">
        <v>1</v>
      </c>
      <c r="G206" s="104"/>
      <c r="H206" s="105">
        <f t="shared" si="30"/>
        <v>0</v>
      </c>
      <c r="I206" s="85"/>
      <c r="J206" s="81" t="s">
        <v>1</v>
      </c>
      <c r="K206" s="82" t="s">
        <v>38</v>
      </c>
      <c r="L206" s="77">
        <v>0</v>
      </c>
      <c r="M206" s="77">
        <f t="shared" si="21"/>
        <v>0</v>
      </c>
      <c r="N206" s="77">
        <v>0</v>
      </c>
      <c r="O206" s="77">
        <f t="shared" si="22"/>
        <v>0</v>
      </c>
      <c r="P206" s="77">
        <v>0</v>
      </c>
      <c r="Q206" s="78">
        <f t="shared" si="23"/>
        <v>0</v>
      </c>
      <c r="AO206" s="79" t="s">
        <v>99</v>
      </c>
      <c r="AQ206" s="79" t="s">
        <v>145</v>
      </c>
      <c r="AR206" s="79" t="s">
        <v>72</v>
      </c>
      <c r="AV206" s="9" t="s">
        <v>96</v>
      </c>
      <c r="BB206" s="80">
        <f t="shared" si="24"/>
        <v>0</v>
      </c>
      <c r="BC206" s="80">
        <f t="shared" si="25"/>
        <v>0</v>
      </c>
      <c r="BD206" s="80">
        <f t="shared" si="26"/>
        <v>0</v>
      </c>
      <c r="BE206" s="80">
        <f t="shared" si="27"/>
        <v>0</v>
      </c>
      <c r="BF206" s="80">
        <f t="shared" si="28"/>
        <v>0</v>
      </c>
      <c r="BG206" s="9" t="s">
        <v>97</v>
      </c>
      <c r="BH206" s="80">
        <f t="shared" si="29"/>
        <v>0</v>
      </c>
      <c r="BI206" s="9" t="s">
        <v>95</v>
      </c>
      <c r="BJ206" s="79" t="s">
        <v>453</v>
      </c>
    </row>
    <row r="207" spans="2:62" s="1" customFormat="1" ht="11.4">
      <c r="B207" s="93">
        <v>190</v>
      </c>
      <c r="C207" s="94" t="s">
        <v>94</v>
      </c>
      <c r="D207" s="95" t="s">
        <v>454</v>
      </c>
      <c r="E207" s="96" t="s">
        <v>120</v>
      </c>
      <c r="F207" s="97">
        <v>5.6</v>
      </c>
      <c r="G207" s="98"/>
      <c r="H207" s="99">
        <f t="shared" si="30"/>
        <v>0</v>
      </c>
      <c r="J207" s="75" t="s">
        <v>1</v>
      </c>
      <c r="K207" s="76" t="s">
        <v>38</v>
      </c>
      <c r="L207" s="77">
        <v>0</v>
      </c>
      <c r="M207" s="77">
        <f t="shared" si="21"/>
        <v>0</v>
      </c>
      <c r="N207" s="77">
        <v>0</v>
      </c>
      <c r="O207" s="77">
        <f t="shared" si="22"/>
        <v>0</v>
      </c>
      <c r="P207" s="77">
        <v>0</v>
      </c>
      <c r="Q207" s="78">
        <f t="shared" si="23"/>
        <v>0</v>
      </c>
      <c r="AO207" s="79" t="s">
        <v>95</v>
      </c>
      <c r="AQ207" s="79" t="s">
        <v>94</v>
      </c>
      <c r="AR207" s="79" t="s">
        <v>72</v>
      </c>
      <c r="AV207" s="9" t="s">
        <v>96</v>
      </c>
      <c r="BB207" s="80">
        <f t="shared" si="24"/>
        <v>0</v>
      </c>
      <c r="BC207" s="80">
        <f t="shared" si="25"/>
        <v>0</v>
      </c>
      <c r="BD207" s="80">
        <f t="shared" si="26"/>
        <v>0</v>
      </c>
      <c r="BE207" s="80">
        <f t="shared" si="27"/>
        <v>0</v>
      </c>
      <c r="BF207" s="80">
        <f t="shared" si="28"/>
        <v>0</v>
      </c>
      <c r="BG207" s="9" t="s">
        <v>97</v>
      </c>
      <c r="BH207" s="80">
        <f t="shared" si="29"/>
        <v>0</v>
      </c>
      <c r="BI207" s="9" t="s">
        <v>95</v>
      </c>
      <c r="BJ207" s="79" t="s">
        <v>455</v>
      </c>
    </row>
    <row r="208" spans="2:62" s="1" customFormat="1" ht="22.8">
      <c r="B208" s="93">
        <v>191</v>
      </c>
      <c r="C208" s="100" t="s">
        <v>145</v>
      </c>
      <c r="D208" s="101" t="s">
        <v>456</v>
      </c>
      <c r="E208" s="102" t="s">
        <v>120</v>
      </c>
      <c r="F208" s="103">
        <v>5.6</v>
      </c>
      <c r="G208" s="104"/>
      <c r="H208" s="105">
        <f t="shared" si="30"/>
        <v>0</v>
      </c>
      <c r="I208" s="85"/>
      <c r="J208" s="81" t="s">
        <v>1</v>
      </c>
      <c r="K208" s="82" t="s">
        <v>38</v>
      </c>
      <c r="L208" s="77">
        <v>0</v>
      </c>
      <c r="M208" s="77">
        <f t="shared" ref="M208:M271" si="31">L208*F208</f>
        <v>0</v>
      </c>
      <c r="N208" s="77">
        <v>0</v>
      </c>
      <c r="O208" s="77">
        <f t="shared" ref="O208:O271" si="32">N208*F208</f>
        <v>0</v>
      </c>
      <c r="P208" s="77">
        <v>0</v>
      </c>
      <c r="Q208" s="78">
        <f t="shared" ref="Q208:Q271" si="33">P208*F208</f>
        <v>0</v>
      </c>
      <c r="AO208" s="79" t="s">
        <v>99</v>
      </c>
      <c r="AQ208" s="79" t="s">
        <v>145</v>
      </c>
      <c r="AR208" s="79" t="s">
        <v>72</v>
      </c>
      <c r="AV208" s="9" t="s">
        <v>96</v>
      </c>
      <c r="BB208" s="80">
        <f t="shared" ref="BB208:BB271" si="34">IF(K208="základná",H208,0)</f>
        <v>0</v>
      </c>
      <c r="BC208" s="80">
        <f t="shared" ref="BC208:BC271" si="35">IF(K208="znížená",H208,0)</f>
        <v>0</v>
      </c>
      <c r="BD208" s="80">
        <f t="shared" ref="BD208:BD271" si="36">IF(K208="zákl. prenesená",H208,0)</f>
        <v>0</v>
      </c>
      <c r="BE208" s="80">
        <f t="shared" ref="BE208:BE271" si="37">IF(K208="zníž. prenesená",H208,0)</f>
        <v>0</v>
      </c>
      <c r="BF208" s="80">
        <f t="shared" ref="BF208:BF271" si="38">IF(K208="nulová",H208,0)</f>
        <v>0</v>
      </c>
      <c r="BG208" s="9" t="s">
        <v>97</v>
      </c>
      <c r="BH208" s="80">
        <f t="shared" ref="BH208:BH271" si="39">ROUND(G208*F208,2)</f>
        <v>0</v>
      </c>
      <c r="BI208" s="9" t="s">
        <v>95</v>
      </c>
      <c r="BJ208" s="79" t="s">
        <v>457</v>
      </c>
    </row>
    <row r="209" spans="2:62" s="1" customFormat="1" ht="11.4">
      <c r="B209" s="93">
        <v>192</v>
      </c>
      <c r="C209" s="94" t="s">
        <v>94</v>
      </c>
      <c r="D209" s="95" t="s">
        <v>458</v>
      </c>
      <c r="E209" s="96" t="s">
        <v>120</v>
      </c>
      <c r="F209" s="97">
        <v>932.85</v>
      </c>
      <c r="G209" s="98"/>
      <c r="H209" s="99">
        <f t="shared" si="30"/>
        <v>0</v>
      </c>
      <c r="J209" s="75" t="s">
        <v>1</v>
      </c>
      <c r="K209" s="76" t="s">
        <v>38</v>
      </c>
      <c r="L209" s="77">
        <v>0</v>
      </c>
      <c r="M209" s="77">
        <f t="shared" si="31"/>
        <v>0</v>
      </c>
      <c r="N209" s="77">
        <v>0</v>
      </c>
      <c r="O209" s="77">
        <f t="shared" si="32"/>
        <v>0</v>
      </c>
      <c r="P209" s="77">
        <v>0</v>
      </c>
      <c r="Q209" s="78">
        <f t="shared" si="33"/>
        <v>0</v>
      </c>
      <c r="AO209" s="79" t="s">
        <v>95</v>
      </c>
      <c r="AQ209" s="79" t="s">
        <v>94</v>
      </c>
      <c r="AR209" s="79" t="s">
        <v>72</v>
      </c>
      <c r="AV209" s="9" t="s">
        <v>96</v>
      </c>
      <c r="BB209" s="80">
        <f t="shared" si="34"/>
        <v>0</v>
      </c>
      <c r="BC209" s="80">
        <f t="shared" si="35"/>
        <v>0</v>
      </c>
      <c r="BD209" s="80">
        <f t="shared" si="36"/>
        <v>0</v>
      </c>
      <c r="BE209" s="80">
        <f t="shared" si="37"/>
        <v>0</v>
      </c>
      <c r="BF209" s="80">
        <f t="shared" si="38"/>
        <v>0</v>
      </c>
      <c r="BG209" s="9" t="s">
        <v>97</v>
      </c>
      <c r="BH209" s="80">
        <f t="shared" si="39"/>
        <v>0</v>
      </c>
      <c r="BI209" s="9" t="s">
        <v>95</v>
      </c>
      <c r="BJ209" s="79" t="s">
        <v>459</v>
      </c>
    </row>
    <row r="210" spans="2:62" s="1" customFormat="1" ht="22.8">
      <c r="B210" s="93">
        <v>193</v>
      </c>
      <c r="C210" s="100" t="s">
        <v>145</v>
      </c>
      <c r="D210" s="101" t="s">
        <v>460</v>
      </c>
      <c r="E210" s="102" t="s">
        <v>120</v>
      </c>
      <c r="F210" s="103">
        <v>932.85</v>
      </c>
      <c r="G210" s="104"/>
      <c r="H210" s="105">
        <f t="shared" si="30"/>
        <v>0</v>
      </c>
      <c r="I210" s="85"/>
      <c r="J210" s="81" t="s">
        <v>1</v>
      </c>
      <c r="K210" s="82" t="s">
        <v>38</v>
      </c>
      <c r="L210" s="77">
        <v>0</v>
      </c>
      <c r="M210" s="77">
        <f t="shared" si="31"/>
        <v>0</v>
      </c>
      <c r="N210" s="77">
        <v>0</v>
      </c>
      <c r="O210" s="77">
        <f t="shared" si="32"/>
        <v>0</v>
      </c>
      <c r="P210" s="77">
        <v>0</v>
      </c>
      <c r="Q210" s="78">
        <f t="shared" si="33"/>
        <v>0</v>
      </c>
      <c r="AO210" s="79" t="s">
        <v>99</v>
      </c>
      <c r="AQ210" s="79" t="s">
        <v>145</v>
      </c>
      <c r="AR210" s="79" t="s">
        <v>72</v>
      </c>
      <c r="AV210" s="9" t="s">
        <v>96</v>
      </c>
      <c r="BB210" s="80">
        <f t="shared" si="34"/>
        <v>0</v>
      </c>
      <c r="BC210" s="80">
        <f t="shared" si="35"/>
        <v>0</v>
      </c>
      <c r="BD210" s="80">
        <f t="shared" si="36"/>
        <v>0</v>
      </c>
      <c r="BE210" s="80">
        <f t="shared" si="37"/>
        <v>0</v>
      </c>
      <c r="BF210" s="80">
        <f t="shared" si="38"/>
        <v>0</v>
      </c>
      <c r="BG210" s="9" t="s">
        <v>97</v>
      </c>
      <c r="BH210" s="80">
        <f t="shared" si="39"/>
        <v>0</v>
      </c>
      <c r="BI210" s="9" t="s">
        <v>95</v>
      </c>
      <c r="BJ210" s="79" t="s">
        <v>461</v>
      </c>
    </row>
    <row r="211" spans="2:62" s="1" customFormat="1" ht="11.4">
      <c r="B211" s="93">
        <v>194</v>
      </c>
      <c r="C211" s="94" t="s">
        <v>94</v>
      </c>
      <c r="D211" s="95" t="s">
        <v>264</v>
      </c>
      <c r="E211" s="96" t="s">
        <v>149</v>
      </c>
      <c r="F211" s="97">
        <v>19</v>
      </c>
      <c r="G211" s="98"/>
      <c r="H211" s="99">
        <f t="shared" si="30"/>
        <v>0</v>
      </c>
      <c r="J211" s="75" t="s">
        <v>1</v>
      </c>
      <c r="K211" s="76" t="s">
        <v>38</v>
      </c>
      <c r="L211" s="77">
        <v>0</v>
      </c>
      <c r="M211" s="77">
        <f t="shared" si="31"/>
        <v>0</v>
      </c>
      <c r="N211" s="77">
        <v>0</v>
      </c>
      <c r="O211" s="77">
        <f t="shared" si="32"/>
        <v>0</v>
      </c>
      <c r="P211" s="77">
        <v>0</v>
      </c>
      <c r="Q211" s="78">
        <f t="shared" si="33"/>
        <v>0</v>
      </c>
      <c r="AO211" s="79" t="s">
        <v>95</v>
      </c>
      <c r="AQ211" s="79" t="s">
        <v>94</v>
      </c>
      <c r="AR211" s="79" t="s">
        <v>72</v>
      </c>
      <c r="AV211" s="9" t="s">
        <v>96</v>
      </c>
      <c r="BB211" s="80">
        <f t="shared" si="34"/>
        <v>0</v>
      </c>
      <c r="BC211" s="80">
        <f t="shared" si="35"/>
        <v>0</v>
      </c>
      <c r="BD211" s="80">
        <f t="shared" si="36"/>
        <v>0</v>
      </c>
      <c r="BE211" s="80">
        <f t="shared" si="37"/>
        <v>0</v>
      </c>
      <c r="BF211" s="80">
        <f t="shared" si="38"/>
        <v>0</v>
      </c>
      <c r="BG211" s="9" t="s">
        <v>97</v>
      </c>
      <c r="BH211" s="80">
        <f t="shared" si="39"/>
        <v>0</v>
      </c>
      <c r="BI211" s="9" t="s">
        <v>95</v>
      </c>
      <c r="BJ211" s="79" t="s">
        <v>462</v>
      </c>
    </row>
    <row r="212" spans="2:62" s="1" customFormat="1" ht="11.4">
      <c r="B212" s="93">
        <v>195</v>
      </c>
      <c r="C212" s="100" t="s">
        <v>145</v>
      </c>
      <c r="D212" s="101" t="s">
        <v>266</v>
      </c>
      <c r="E212" s="102" t="s">
        <v>149</v>
      </c>
      <c r="F212" s="103">
        <v>19</v>
      </c>
      <c r="G212" s="104"/>
      <c r="H212" s="105">
        <f t="shared" si="30"/>
        <v>0</v>
      </c>
      <c r="I212" s="85"/>
      <c r="J212" s="81" t="s">
        <v>1</v>
      </c>
      <c r="K212" s="82" t="s">
        <v>38</v>
      </c>
      <c r="L212" s="77">
        <v>0</v>
      </c>
      <c r="M212" s="77">
        <f t="shared" si="31"/>
        <v>0</v>
      </c>
      <c r="N212" s="77">
        <v>0</v>
      </c>
      <c r="O212" s="77">
        <f t="shared" si="32"/>
        <v>0</v>
      </c>
      <c r="P212" s="77">
        <v>0</v>
      </c>
      <c r="Q212" s="78">
        <f t="shared" si="33"/>
        <v>0</v>
      </c>
      <c r="AO212" s="79" t="s">
        <v>99</v>
      </c>
      <c r="AQ212" s="79" t="s">
        <v>145</v>
      </c>
      <c r="AR212" s="79" t="s">
        <v>72</v>
      </c>
      <c r="AV212" s="9" t="s">
        <v>96</v>
      </c>
      <c r="BB212" s="80">
        <f t="shared" si="34"/>
        <v>0</v>
      </c>
      <c r="BC212" s="80">
        <f t="shared" si="35"/>
        <v>0</v>
      </c>
      <c r="BD212" s="80">
        <f t="shared" si="36"/>
        <v>0</v>
      </c>
      <c r="BE212" s="80">
        <f t="shared" si="37"/>
        <v>0</v>
      </c>
      <c r="BF212" s="80">
        <f t="shared" si="38"/>
        <v>0</v>
      </c>
      <c r="BG212" s="9" t="s">
        <v>97</v>
      </c>
      <c r="BH212" s="80">
        <f t="shared" si="39"/>
        <v>0</v>
      </c>
      <c r="BI212" s="9" t="s">
        <v>95</v>
      </c>
      <c r="BJ212" s="79" t="s">
        <v>463</v>
      </c>
    </row>
    <row r="213" spans="2:62" s="1" customFormat="1" ht="11.4">
      <c r="B213" s="93">
        <v>196</v>
      </c>
      <c r="C213" s="94" t="s">
        <v>94</v>
      </c>
      <c r="D213" s="95" t="s">
        <v>252</v>
      </c>
      <c r="E213" s="96" t="s">
        <v>120</v>
      </c>
      <c r="F213" s="97">
        <v>937.35</v>
      </c>
      <c r="G213" s="98"/>
      <c r="H213" s="99">
        <f t="shared" si="30"/>
        <v>0</v>
      </c>
      <c r="J213" s="75" t="s">
        <v>1</v>
      </c>
      <c r="K213" s="76" t="s">
        <v>38</v>
      </c>
      <c r="L213" s="77">
        <v>0</v>
      </c>
      <c r="M213" s="77">
        <f t="shared" si="31"/>
        <v>0</v>
      </c>
      <c r="N213" s="77">
        <v>0</v>
      </c>
      <c r="O213" s="77">
        <f t="shared" si="32"/>
        <v>0</v>
      </c>
      <c r="P213" s="77">
        <v>0</v>
      </c>
      <c r="Q213" s="78">
        <f t="shared" si="33"/>
        <v>0</v>
      </c>
      <c r="AO213" s="79" t="s">
        <v>95</v>
      </c>
      <c r="AQ213" s="79" t="s">
        <v>94</v>
      </c>
      <c r="AR213" s="79" t="s">
        <v>72</v>
      </c>
      <c r="AV213" s="9" t="s">
        <v>96</v>
      </c>
      <c r="BB213" s="80">
        <f t="shared" si="34"/>
        <v>0</v>
      </c>
      <c r="BC213" s="80">
        <f t="shared" si="35"/>
        <v>0</v>
      </c>
      <c r="BD213" s="80">
        <f t="shared" si="36"/>
        <v>0</v>
      </c>
      <c r="BE213" s="80">
        <f t="shared" si="37"/>
        <v>0</v>
      </c>
      <c r="BF213" s="80">
        <f t="shared" si="38"/>
        <v>0</v>
      </c>
      <c r="BG213" s="9" t="s">
        <v>97</v>
      </c>
      <c r="BH213" s="80">
        <f t="shared" si="39"/>
        <v>0</v>
      </c>
      <c r="BI213" s="9" t="s">
        <v>95</v>
      </c>
      <c r="BJ213" s="79" t="s">
        <v>464</v>
      </c>
    </row>
    <row r="214" spans="2:62" s="1" customFormat="1" ht="11.4">
      <c r="B214" s="93">
        <v>197</v>
      </c>
      <c r="C214" s="100" t="s">
        <v>145</v>
      </c>
      <c r="D214" s="101" t="s">
        <v>254</v>
      </c>
      <c r="E214" s="102" t="s">
        <v>120</v>
      </c>
      <c r="F214" s="103">
        <v>937.35</v>
      </c>
      <c r="G214" s="104"/>
      <c r="H214" s="105">
        <f t="shared" si="30"/>
        <v>0</v>
      </c>
      <c r="I214" s="85"/>
      <c r="J214" s="81" t="s">
        <v>1</v>
      </c>
      <c r="K214" s="82" t="s">
        <v>38</v>
      </c>
      <c r="L214" s="77">
        <v>0</v>
      </c>
      <c r="M214" s="77">
        <f t="shared" si="31"/>
        <v>0</v>
      </c>
      <c r="N214" s="77">
        <v>0</v>
      </c>
      <c r="O214" s="77">
        <f t="shared" si="32"/>
        <v>0</v>
      </c>
      <c r="P214" s="77">
        <v>0</v>
      </c>
      <c r="Q214" s="78">
        <f t="shared" si="33"/>
        <v>0</v>
      </c>
      <c r="AO214" s="79" t="s">
        <v>99</v>
      </c>
      <c r="AQ214" s="79" t="s">
        <v>145</v>
      </c>
      <c r="AR214" s="79" t="s">
        <v>72</v>
      </c>
      <c r="AV214" s="9" t="s">
        <v>96</v>
      </c>
      <c r="BB214" s="80">
        <f t="shared" si="34"/>
        <v>0</v>
      </c>
      <c r="BC214" s="80">
        <f t="shared" si="35"/>
        <v>0</v>
      </c>
      <c r="BD214" s="80">
        <f t="shared" si="36"/>
        <v>0</v>
      </c>
      <c r="BE214" s="80">
        <f t="shared" si="37"/>
        <v>0</v>
      </c>
      <c r="BF214" s="80">
        <f t="shared" si="38"/>
        <v>0</v>
      </c>
      <c r="BG214" s="9" t="s">
        <v>97</v>
      </c>
      <c r="BH214" s="80">
        <f t="shared" si="39"/>
        <v>0</v>
      </c>
      <c r="BI214" s="9" t="s">
        <v>95</v>
      </c>
      <c r="BJ214" s="79" t="s">
        <v>465</v>
      </c>
    </row>
    <row r="215" spans="2:62" s="1" customFormat="1" ht="11.4">
      <c r="B215" s="93">
        <v>198</v>
      </c>
      <c r="C215" s="94" t="s">
        <v>94</v>
      </c>
      <c r="D215" s="95" t="s">
        <v>466</v>
      </c>
      <c r="E215" s="96" t="s">
        <v>149</v>
      </c>
      <c r="F215" s="97">
        <v>2</v>
      </c>
      <c r="G215" s="98"/>
      <c r="H215" s="99">
        <f t="shared" si="30"/>
        <v>0</v>
      </c>
      <c r="J215" s="75" t="s">
        <v>1</v>
      </c>
      <c r="K215" s="76" t="s">
        <v>38</v>
      </c>
      <c r="L215" s="77">
        <v>0</v>
      </c>
      <c r="M215" s="77">
        <f t="shared" si="31"/>
        <v>0</v>
      </c>
      <c r="N215" s="77">
        <v>0</v>
      </c>
      <c r="O215" s="77">
        <f t="shared" si="32"/>
        <v>0</v>
      </c>
      <c r="P215" s="77">
        <v>0</v>
      </c>
      <c r="Q215" s="78">
        <f t="shared" si="33"/>
        <v>0</v>
      </c>
      <c r="AO215" s="79" t="s">
        <v>95</v>
      </c>
      <c r="AQ215" s="79" t="s">
        <v>94</v>
      </c>
      <c r="AR215" s="79" t="s">
        <v>72</v>
      </c>
      <c r="AV215" s="9" t="s">
        <v>96</v>
      </c>
      <c r="BB215" s="80">
        <f t="shared" si="34"/>
        <v>0</v>
      </c>
      <c r="BC215" s="80">
        <f t="shared" si="35"/>
        <v>0</v>
      </c>
      <c r="BD215" s="80">
        <f t="shared" si="36"/>
        <v>0</v>
      </c>
      <c r="BE215" s="80">
        <f t="shared" si="37"/>
        <v>0</v>
      </c>
      <c r="BF215" s="80">
        <f t="shared" si="38"/>
        <v>0</v>
      </c>
      <c r="BG215" s="9" t="s">
        <v>97</v>
      </c>
      <c r="BH215" s="80">
        <f t="shared" si="39"/>
        <v>0</v>
      </c>
      <c r="BI215" s="9" t="s">
        <v>95</v>
      </c>
      <c r="BJ215" s="79" t="s">
        <v>467</v>
      </c>
    </row>
    <row r="216" spans="2:62" s="1" customFormat="1" ht="11.4">
      <c r="B216" s="93">
        <v>199</v>
      </c>
      <c r="C216" s="94" t="s">
        <v>94</v>
      </c>
      <c r="D216" s="95" t="s">
        <v>468</v>
      </c>
      <c r="E216" s="96" t="s">
        <v>149</v>
      </c>
      <c r="F216" s="97">
        <v>1</v>
      </c>
      <c r="G216" s="98"/>
      <c r="H216" s="99">
        <f t="shared" si="30"/>
        <v>0</v>
      </c>
      <c r="J216" s="75" t="s">
        <v>1</v>
      </c>
      <c r="K216" s="76" t="s">
        <v>38</v>
      </c>
      <c r="L216" s="77">
        <v>0</v>
      </c>
      <c r="M216" s="77">
        <f t="shared" si="31"/>
        <v>0</v>
      </c>
      <c r="N216" s="77">
        <v>0</v>
      </c>
      <c r="O216" s="77">
        <f t="shared" si="32"/>
        <v>0</v>
      </c>
      <c r="P216" s="77">
        <v>0</v>
      </c>
      <c r="Q216" s="78">
        <f t="shared" si="33"/>
        <v>0</v>
      </c>
      <c r="AO216" s="79" t="s">
        <v>95</v>
      </c>
      <c r="AQ216" s="79" t="s">
        <v>94</v>
      </c>
      <c r="AR216" s="79" t="s">
        <v>72</v>
      </c>
      <c r="AV216" s="9" t="s">
        <v>96</v>
      </c>
      <c r="BB216" s="80">
        <f t="shared" si="34"/>
        <v>0</v>
      </c>
      <c r="BC216" s="80">
        <f t="shared" si="35"/>
        <v>0</v>
      </c>
      <c r="BD216" s="80">
        <f t="shared" si="36"/>
        <v>0</v>
      </c>
      <c r="BE216" s="80">
        <f t="shared" si="37"/>
        <v>0</v>
      </c>
      <c r="BF216" s="80">
        <f t="shared" si="38"/>
        <v>0</v>
      </c>
      <c r="BG216" s="9" t="s">
        <v>97</v>
      </c>
      <c r="BH216" s="80">
        <f t="shared" si="39"/>
        <v>0</v>
      </c>
      <c r="BI216" s="9" t="s">
        <v>95</v>
      </c>
      <c r="BJ216" s="79" t="s">
        <v>469</v>
      </c>
    </row>
    <row r="217" spans="2:62" s="1" customFormat="1" ht="11.4">
      <c r="B217" s="93">
        <v>200</v>
      </c>
      <c r="C217" s="94" t="s">
        <v>94</v>
      </c>
      <c r="D217" s="95" t="s">
        <v>470</v>
      </c>
      <c r="E217" s="96" t="s">
        <v>149</v>
      </c>
      <c r="F217" s="97">
        <v>2</v>
      </c>
      <c r="G217" s="98"/>
      <c r="H217" s="99">
        <f t="shared" si="30"/>
        <v>0</v>
      </c>
      <c r="J217" s="75" t="s">
        <v>1</v>
      </c>
      <c r="K217" s="76" t="s">
        <v>38</v>
      </c>
      <c r="L217" s="77">
        <v>0</v>
      </c>
      <c r="M217" s="77">
        <f t="shared" si="31"/>
        <v>0</v>
      </c>
      <c r="N217" s="77">
        <v>0</v>
      </c>
      <c r="O217" s="77">
        <f t="shared" si="32"/>
        <v>0</v>
      </c>
      <c r="P217" s="77">
        <v>0</v>
      </c>
      <c r="Q217" s="78">
        <f t="shared" si="33"/>
        <v>0</v>
      </c>
      <c r="AO217" s="79" t="s">
        <v>95</v>
      </c>
      <c r="AQ217" s="79" t="s">
        <v>94</v>
      </c>
      <c r="AR217" s="79" t="s">
        <v>72</v>
      </c>
      <c r="AV217" s="9" t="s">
        <v>96</v>
      </c>
      <c r="BB217" s="80">
        <f t="shared" si="34"/>
        <v>0</v>
      </c>
      <c r="BC217" s="80">
        <f t="shared" si="35"/>
        <v>0</v>
      </c>
      <c r="BD217" s="80">
        <f t="shared" si="36"/>
        <v>0</v>
      </c>
      <c r="BE217" s="80">
        <f t="shared" si="37"/>
        <v>0</v>
      </c>
      <c r="BF217" s="80">
        <f t="shared" si="38"/>
        <v>0</v>
      </c>
      <c r="BG217" s="9" t="s">
        <v>97</v>
      </c>
      <c r="BH217" s="80">
        <f t="shared" si="39"/>
        <v>0</v>
      </c>
      <c r="BI217" s="9" t="s">
        <v>95</v>
      </c>
      <c r="BJ217" s="79" t="s">
        <v>471</v>
      </c>
    </row>
    <row r="218" spans="2:62" s="1" customFormat="1" ht="11.4">
      <c r="B218" s="93">
        <v>201</v>
      </c>
      <c r="C218" s="94" t="s">
        <v>94</v>
      </c>
      <c r="D218" s="95" t="s">
        <v>472</v>
      </c>
      <c r="E218" s="96" t="s">
        <v>149</v>
      </c>
      <c r="F218" s="97">
        <v>1</v>
      </c>
      <c r="G218" s="98"/>
      <c r="H218" s="99">
        <f t="shared" si="30"/>
        <v>0</v>
      </c>
      <c r="J218" s="75" t="s">
        <v>1</v>
      </c>
      <c r="K218" s="76" t="s">
        <v>38</v>
      </c>
      <c r="L218" s="77">
        <v>0</v>
      </c>
      <c r="M218" s="77">
        <f t="shared" si="31"/>
        <v>0</v>
      </c>
      <c r="N218" s="77">
        <v>0</v>
      </c>
      <c r="O218" s="77">
        <f t="shared" si="32"/>
        <v>0</v>
      </c>
      <c r="P218" s="77">
        <v>0</v>
      </c>
      <c r="Q218" s="78">
        <f t="shared" si="33"/>
        <v>0</v>
      </c>
      <c r="AO218" s="79" t="s">
        <v>95</v>
      </c>
      <c r="AQ218" s="79" t="s">
        <v>94</v>
      </c>
      <c r="AR218" s="79" t="s">
        <v>72</v>
      </c>
      <c r="AV218" s="9" t="s">
        <v>96</v>
      </c>
      <c r="BB218" s="80">
        <f t="shared" si="34"/>
        <v>0</v>
      </c>
      <c r="BC218" s="80">
        <f t="shared" si="35"/>
        <v>0</v>
      </c>
      <c r="BD218" s="80">
        <f t="shared" si="36"/>
        <v>0</v>
      </c>
      <c r="BE218" s="80">
        <f t="shared" si="37"/>
        <v>0</v>
      </c>
      <c r="BF218" s="80">
        <f t="shared" si="38"/>
        <v>0</v>
      </c>
      <c r="BG218" s="9" t="s">
        <v>97</v>
      </c>
      <c r="BH218" s="80">
        <f t="shared" si="39"/>
        <v>0</v>
      </c>
      <c r="BI218" s="9" t="s">
        <v>95</v>
      </c>
      <c r="BJ218" s="79" t="s">
        <v>473</v>
      </c>
    </row>
    <row r="219" spans="2:62" s="1" customFormat="1" ht="11.4">
      <c r="B219" s="93">
        <v>202</v>
      </c>
      <c r="C219" s="94" t="s">
        <v>94</v>
      </c>
      <c r="D219" s="95" t="s">
        <v>474</v>
      </c>
      <c r="E219" s="96" t="s">
        <v>149</v>
      </c>
      <c r="F219" s="97">
        <v>2</v>
      </c>
      <c r="G219" s="98"/>
      <c r="H219" s="99">
        <f t="shared" si="30"/>
        <v>0</v>
      </c>
      <c r="J219" s="75" t="s">
        <v>1</v>
      </c>
      <c r="K219" s="76" t="s">
        <v>38</v>
      </c>
      <c r="L219" s="77">
        <v>0</v>
      </c>
      <c r="M219" s="77">
        <f t="shared" si="31"/>
        <v>0</v>
      </c>
      <c r="N219" s="77">
        <v>0</v>
      </c>
      <c r="O219" s="77">
        <f t="shared" si="32"/>
        <v>0</v>
      </c>
      <c r="P219" s="77">
        <v>0</v>
      </c>
      <c r="Q219" s="78">
        <f t="shared" si="33"/>
        <v>0</v>
      </c>
      <c r="AO219" s="79" t="s">
        <v>95</v>
      </c>
      <c r="AQ219" s="79" t="s">
        <v>94</v>
      </c>
      <c r="AR219" s="79" t="s">
        <v>72</v>
      </c>
      <c r="AV219" s="9" t="s">
        <v>96</v>
      </c>
      <c r="BB219" s="80">
        <f t="shared" si="34"/>
        <v>0</v>
      </c>
      <c r="BC219" s="80">
        <f t="shared" si="35"/>
        <v>0</v>
      </c>
      <c r="BD219" s="80">
        <f t="shared" si="36"/>
        <v>0</v>
      </c>
      <c r="BE219" s="80">
        <f t="shared" si="37"/>
        <v>0</v>
      </c>
      <c r="BF219" s="80">
        <f t="shared" si="38"/>
        <v>0</v>
      </c>
      <c r="BG219" s="9" t="s">
        <v>97</v>
      </c>
      <c r="BH219" s="80">
        <f t="shared" si="39"/>
        <v>0</v>
      </c>
      <c r="BI219" s="9" t="s">
        <v>95</v>
      </c>
      <c r="BJ219" s="79" t="s">
        <v>475</v>
      </c>
    </row>
    <row r="220" spans="2:62" s="1" customFormat="1" ht="22.8">
      <c r="B220" s="93">
        <v>203</v>
      </c>
      <c r="C220" s="94" t="s">
        <v>94</v>
      </c>
      <c r="D220" s="95" t="s">
        <v>476</v>
      </c>
      <c r="E220" s="96" t="s">
        <v>101</v>
      </c>
      <c r="F220" s="97">
        <v>4.9400000000000004</v>
      </c>
      <c r="G220" s="98"/>
      <c r="H220" s="99">
        <f t="shared" si="30"/>
        <v>0</v>
      </c>
      <c r="J220" s="75" t="s">
        <v>1</v>
      </c>
      <c r="K220" s="76" t="s">
        <v>38</v>
      </c>
      <c r="L220" s="77">
        <v>0</v>
      </c>
      <c r="M220" s="77">
        <f t="shared" si="31"/>
        <v>0</v>
      </c>
      <c r="N220" s="77">
        <v>0</v>
      </c>
      <c r="O220" s="77">
        <f t="shared" si="32"/>
        <v>0</v>
      </c>
      <c r="P220" s="77">
        <v>0</v>
      </c>
      <c r="Q220" s="78">
        <f t="shared" si="33"/>
        <v>0</v>
      </c>
      <c r="AO220" s="79" t="s">
        <v>95</v>
      </c>
      <c r="AQ220" s="79" t="s">
        <v>94</v>
      </c>
      <c r="AR220" s="79" t="s">
        <v>72</v>
      </c>
      <c r="AV220" s="9" t="s">
        <v>96</v>
      </c>
      <c r="BB220" s="80">
        <f t="shared" si="34"/>
        <v>0</v>
      </c>
      <c r="BC220" s="80">
        <f t="shared" si="35"/>
        <v>0</v>
      </c>
      <c r="BD220" s="80">
        <f t="shared" si="36"/>
        <v>0</v>
      </c>
      <c r="BE220" s="80">
        <f t="shared" si="37"/>
        <v>0</v>
      </c>
      <c r="BF220" s="80">
        <f t="shared" si="38"/>
        <v>0</v>
      </c>
      <c r="BG220" s="9" t="s">
        <v>97</v>
      </c>
      <c r="BH220" s="80">
        <f t="shared" si="39"/>
        <v>0</v>
      </c>
      <c r="BI220" s="9" t="s">
        <v>95</v>
      </c>
      <c r="BJ220" s="79" t="s">
        <v>477</v>
      </c>
    </row>
    <row r="221" spans="2:62" s="1" customFormat="1" ht="22.8">
      <c r="B221" s="93">
        <v>204</v>
      </c>
      <c r="C221" s="94" t="s">
        <v>94</v>
      </c>
      <c r="D221" s="95" t="s">
        <v>478</v>
      </c>
      <c r="E221" s="96" t="s">
        <v>110</v>
      </c>
      <c r="F221" s="97">
        <v>0.28299999999999997</v>
      </c>
      <c r="G221" s="98"/>
      <c r="H221" s="99">
        <f t="shared" si="30"/>
        <v>0</v>
      </c>
      <c r="J221" s="75" t="s">
        <v>1</v>
      </c>
      <c r="K221" s="76" t="s">
        <v>38</v>
      </c>
      <c r="L221" s="77">
        <v>0</v>
      </c>
      <c r="M221" s="77">
        <f t="shared" si="31"/>
        <v>0</v>
      </c>
      <c r="N221" s="77">
        <v>0</v>
      </c>
      <c r="O221" s="77">
        <f t="shared" si="32"/>
        <v>0</v>
      </c>
      <c r="P221" s="77">
        <v>0</v>
      </c>
      <c r="Q221" s="78">
        <f t="shared" si="33"/>
        <v>0</v>
      </c>
      <c r="AO221" s="79" t="s">
        <v>95</v>
      </c>
      <c r="AQ221" s="79" t="s">
        <v>94</v>
      </c>
      <c r="AR221" s="79" t="s">
        <v>72</v>
      </c>
      <c r="AV221" s="9" t="s">
        <v>96</v>
      </c>
      <c r="BB221" s="80">
        <f t="shared" si="34"/>
        <v>0</v>
      </c>
      <c r="BC221" s="80">
        <f t="shared" si="35"/>
        <v>0</v>
      </c>
      <c r="BD221" s="80">
        <f t="shared" si="36"/>
        <v>0</v>
      </c>
      <c r="BE221" s="80">
        <f t="shared" si="37"/>
        <v>0</v>
      </c>
      <c r="BF221" s="80">
        <f t="shared" si="38"/>
        <v>0</v>
      </c>
      <c r="BG221" s="9" t="s">
        <v>97</v>
      </c>
      <c r="BH221" s="80">
        <f t="shared" si="39"/>
        <v>0</v>
      </c>
      <c r="BI221" s="9" t="s">
        <v>95</v>
      </c>
      <c r="BJ221" s="79" t="s">
        <v>479</v>
      </c>
    </row>
    <row r="222" spans="2:62" s="1" customFormat="1" ht="45.6">
      <c r="B222" s="93">
        <v>205</v>
      </c>
      <c r="C222" s="94" t="s">
        <v>94</v>
      </c>
      <c r="D222" s="95" t="s">
        <v>480</v>
      </c>
      <c r="E222" s="96" t="s">
        <v>120</v>
      </c>
      <c r="F222" s="97">
        <v>15</v>
      </c>
      <c r="G222" s="98"/>
      <c r="H222" s="99">
        <f t="shared" si="30"/>
        <v>0</v>
      </c>
      <c r="J222" s="75" t="s">
        <v>1</v>
      </c>
      <c r="K222" s="76" t="s">
        <v>38</v>
      </c>
      <c r="L222" s="77">
        <v>0</v>
      </c>
      <c r="M222" s="77">
        <f t="shared" si="31"/>
        <v>0</v>
      </c>
      <c r="N222" s="77">
        <v>0</v>
      </c>
      <c r="O222" s="77">
        <f t="shared" si="32"/>
        <v>0</v>
      </c>
      <c r="P222" s="77">
        <v>0</v>
      </c>
      <c r="Q222" s="78">
        <f t="shared" si="33"/>
        <v>0</v>
      </c>
      <c r="AO222" s="79" t="s">
        <v>95</v>
      </c>
      <c r="AQ222" s="79" t="s">
        <v>94</v>
      </c>
      <c r="AR222" s="79" t="s">
        <v>72</v>
      </c>
      <c r="AV222" s="9" t="s">
        <v>96</v>
      </c>
      <c r="BB222" s="80">
        <f t="shared" si="34"/>
        <v>0</v>
      </c>
      <c r="BC222" s="80">
        <f t="shared" si="35"/>
        <v>0</v>
      </c>
      <c r="BD222" s="80">
        <f t="shared" si="36"/>
        <v>0</v>
      </c>
      <c r="BE222" s="80">
        <f t="shared" si="37"/>
        <v>0</v>
      </c>
      <c r="BF222" s="80">
        <f t="shared" si="38"/>
        <v>0</v>
      </c>
      <c r="BG222" s="9" t="s">
        <v>97</v>
      </c>
      <c r="BH222" s="80">
        <f t="shared" si="39"/>
        <v>0</v>
      </c>
      <c r="BI222" s="9" t="s">
        <v>95</v>
      </c>
      <c r="BJ222" s="79" t="s">
        <v>481</v>
      </c>
    </row>
    <row r="223" spans="2:62" s="1" customFormat="1" ht="21" customHeight="1">
      <c r="B223" s="106"/>
      <c r="C223" s="107"/>
      <c r="D223" s="108" t="s">
        <v>482</v>
      </c>
      <c r="E223" s="109" t="s">
        <v>1</v>
      </c>
      <c r="F223" s="110"/>
      <c r="G223" s="111"/>
      <c r="H223" s="112">
        <f>SUM(H224:H372)</f>
        <v>0</v>
      </c>
      <c r="J223" s="75" t="s">
        <v>1</v>
      </c>
      <c r="K223" s="76" t="s">
        <v>38</v>
      </c>
      <c r="L223" s="77">
        <v>0</v>
      </c>
      <c r="M223" s="77">
        <f t="shared" si="31"/>
        <v>0</v>
      </c>
      <c r="N223" s="77">
        <v>0</v>
      </c>
      <c r="O223" s="77">
        <f t="shared" si="32"/>
        <v>0</v>
      </c>
      <c r="P223" s="77">
        <v>0</v>
      </c>
      <c r="Q223" s="78">
        <f t="shared" si="33"/>
        <v>0</v>
      </c>
      <c r="AO223" s="79" t="s">
        <v>95</v>
      </c>
      <c r="AQ223" s="79" t="s">
        <v>94</v>
      </c>
      <c r="AR223" s="79" t="s">
        <v>72</v>
      </c>
      <c r="AV223" s="9" t="s">
        <v>96</v>
      </c>
      <c r="BB223" s="80">
        <f t="shared" si="34"/>
        <v>0</v>
      </c>
      <c r="BC223" s="80">
        <f t="shared" si="35"/>
        <v>0</v>
      </c>
      <c r="BD223" s="80">
        <f t="shared" si="36"/>
        <v>0</v>
      </c>
      <c r="BE223" s="80">
        <f t="shared" si="37"/>
        <v>0</v>
      </c>
      <c r="BF223" s="80">
        <f t="shared" si="38"/>
        <v>0</v>
      </c>
      <c r="BG223" s="9" t="s">
        <v>97</v>
      </c>
      <c r="BH223" s="80">
        <f t="shared" si="39"/>
        <v>0</v>
      </c>
      <c r="BI223" s="9" t="s">
        <v>95</v>
      </c>
      <c r="BJ223" s="79" t="s">
        <v>483</v>
      </c>
    </row>
    <row r="224" spans="2:62" s="1" customFormat="1" ht="11.4">
      <c r="B224" s="93">
        <v>206</v>
      </c>
      <c r="C224" s="94" t="s">
        <v>94</v>
      </c>
      <c r="D224" s="95" t="s">
        <v>484</v>
      </c>
      <c r="E224" s="96" t="s">
        <v>101</v>
      </c>
      <c r="F224" s="97">
        <v>423</v>
      </c>
      <c r="G224" s="98"/>
      <c r="H224" s="99">
        <f t="shared" si="30"/>
        <v>0</v>
      </c>
      <c r="J224" s="75" t="s">
        <v>1</v>
      </c>
      <c r="K224" s="76" t="s">
        <v>38</v>
      </c>
      <c r="L224" s="77">
        <v>0</v>
      </c>
      <c r="M224" s="77">
        <f t="shared" si="31"/>
        <v>0</v>
      </c>
      <c r="N224" s="77">
        <v>0</v>
      </c>
      <c r="O224" s="77">
        <f t="shared" si="32"/>
        <v>0</v>
      </c>
      <c r="P224" s="77">
        <v>0</v>
      </c>
      <c r="Q224" s="78">
        <f t="shared" si="33"/>
        <v>0</v>
      </c>
      <c r="AO224" s="79" t="s">
        <v>95</v>
      </c>
      <c r="AQ224" s="79" t="s">
        <v>94</v>
      </c>
      <c r="AR224" s="79" t="s">
        <v>72</v>
      </c>
      <c r="AV224" s="9" t="s">
        <v>96</v>
      </c>
      <c r="BB224" s="80">
        <f t="shared" si="34"/>
        <v>0</v>
      </c>
      <c r="BC224" s="80">
        <f t="shared" si="35"/>
        <v>0</v>
      </c>
      <c r="BD224" s="80">
        <f t="shared" si="36"/>
        <v>0</v>
      </c>
      <c r="BE224" s="80">
        <f t="shared" si="37"/>
        <v>0</v>
      </c>
      <c r="BF224" s="80">
        <f t="shared" si="38"/>
        <v>0</v>
      </c>
      <c r="BG224" s="9" t="s">
        <v>97</v>
      </c>
      <c r="BH224" s="80">
        <f t="shared" si="39"/>
        <v>0</v>
      </c>
      <c r="BI224" s="9" t="s">
        <v>95</v>
      </c>
      <c r="BJ224" s="79" t="s">
        <v>485</v>
      </c>
    </row>
    <row r="225" spans="2:62" s="1" customFormat="1" ht="22.8">
      <c r="B225" s="93">
        <v>207</v>
      </c>
      <c r="C225" s="94" t="s">
        <v>94</v>
      </c>
      <c r="D225" s="95" t="s">
        <v>486</v>
      </c>
      <c r="E225" s="96" t="s">
        <v>101</v>
      </c>
      <c r="F225" s="97">
        <v>75</v>
      </c>
      <c r="G225" s="98"/>
      <c r="H225" s="99">
        <f t="shared" si="30"/>
        <v>0</v>
      </c>
      <c r="J225" s="75" t="s">
        <v>1</v>
      </c>
      <c r="K225" s="76" t="s">
        <v>38</v>
      </c>
      <c r="L225" s="77">
        <v>0</v>
      </c>
      <c r="M225" s="77">
        <f t="shared" si="31"/>
        <v>0</v>
      </c>
      <c r="N225" s="77">
        <v>0</v>
      </c>
      <c r="O225" s="77">
        <f t="shared" si="32"/>
        <v>0</v>
      </c>
      <c r="P225" s="77">
        <v>0</v>
      </c>
      <c r="Q225" s="78">
        <f t="shared" si="33"/>
        <v>0</v>
      </c>
      <c r="AO225" s="79" t="s">
        <v>95</v>
      </c>
      <c r="AQ225" s="79" t="s">
        <v>94</v>
      </c>
      <c r="AR225" s="79" t="s">
        <v>72</v>
      </c>
      <c r="AV225" s="9" t="s">
        <v>96</v>
      </c>
      <c r="BB225" s="80">
        <f t="shared" si="34"/>
        <v>0</v>
      </c>
      <c r="BC225" s="80">
        <f t="shared" si="35"/>
        <v>0</v>
      </c>
      <c r="BD225" s="80">
        <f t="shared" si="36"/>
        <v>0</v>
      </c>
      <c r="BE225" s="80">
        <f t="shared" si="37"/>
        <v>0</v>
      </c>
      <c r="BF225" s="80">
        <f t="shared" si="38"/>
        <v>0</v>
      </c>
      <c r="BG225" s="9" t="s">
        <v>97</v>
      </c>
      <c r="BH225" s="80">
        <f t="shared" si="39"/>
        <v>0</v>
      </c>
      <c r="BI225" s="9" t="s">
        <v>95</v>
      </c>
      <c r="BJ225" s="79" t="s">
        <v>487</v>
      </c>
    </row>
    <row r="226" spans="2:62" s="1" customFormat="1" ht="45.6">
      <c r="B226" s="93">
        <v>208</v>
      </c>
      <c r="C226" s="94" t="s">
        <v>94</v>
      </c>
      <c r="D226" s="95" t="s">
        <v>488</v>
      </c>
      <c r="E226" s="96" t="s">
        <v>101</v>
      </c>
      <c r="F226" s="97">
        <v>8274.7999999999993</v>
      </c>
      <c r="G226" s="98"/>
      <c r="H226" s="99">
        <f t="shared" si="30"/>
        <v>0</v>
      </c>
      <c r="J226" s="75" t="s">
        <v>1</v>
      </c>
      <c r="K226" s="76" t="s">
        <v>38</v>
      </c>
      <c r="L226" s="77">
        <v>0</v>
      </c>
      <c r="M226" s="77">
        <f t="shared" si="31"/>
        <v>0</v>
      </c>
      <c r="N226" s="77">
        <v>0</v>
      </c>
      <c r="O226" s="77">
        <f t="shared" si="32"/>
        <v>0</v>
      </c>
      <c r="P226" s="77">
        <v>0</v>
      </c>
      <c r="Q226" s="78">
        <f t="shared" si="33"/>
        <v>0</v>
      </c>
      <c r="AO226" s="79" t="s">
        <v>95</v>
      </c>
      <c r="AQ226" s="79" t="s">
        <v>94</v>
      </c>
      <c r="AR226" s="79" t="s">
        <v>72</v>
      </c>
      <c r="AV226" s="9" t="s">
        <v>96</v>
      </c>
      <c r="BB226" s="80">
        <f t="shared" si="34"/>
        <v>0</v>
      </c>
      <c r="BC226" s="80">
        <f t="shared" si="35"/>
        <v>0</v>
      </c>
      <c r="BD226" s="80">
        <f t="shared" si="36"/>
        <v>0</v>
      </c>
      <c r="BE226" s="80">
        <f t="shared" si="37"/>
        <v>0</v>
      </c>
      <c r="BF226" s="80">
        <f t="shared" si="38"/>
        <v>0</v>
      </c>
      <c r="BG226" s="9" t="s">
        <v>97</v>
      </c>
      <c r="BH226" s="80">
        <f t="shared" si="39"/>
        <v>0</v>
      </c>
      <c r="BI226" s="9" t="s">
        <v>95</v>
      </c>
      <c r="BJ226" s="79" t="s">
        <v>489</v>
      </c>
    </row>
    <row r="227" spans="2:62" s="1" customFormat="1" ht="45.6">
      <c r="B227" s="93">
        <v>209</v>
      </c>
      <c r="C227" s="94" t="s">
        <v>94</v>
      </c>
      <c r="D227" s="95" t="s">
        <v>490</v>
      </c>
      <c r="E227" s="96" t="s">
        <v>101</v>
      </c>
      <c r="F227" s="97">
        <v>4964.88</v>
      </c>
      <c r="G227" s="98"/>
      <c r="H227" s="99">
        <f t="shared" si="30"/>
        <v>0</v>
      </c>
      <c r="J227" s="75" t="s">
        <v>1</v>
      </c>
      <c r="K227" s="76" t="s">
        <v>38</v>
      </c>
      <c r="L227" s="77">
        <v>0</v>
      </c>
      <c r="M227" s="77">
        <f t="shared" si="31"/>
        <v>0</v>
      </c>
      <c r="N227" s="77">
        <v>0</v>
      </c>
      <c r="O227" s="77">
        <f t="shared" si="32"/>
        <v>0</v>
      </c>
      <c r="P227" s="77">
        <v>0</v>
      </c>
      <c r="Q227" s="78">
        <f t="shared" si="33"/>
        <v>0</v>
      </c>
      <c r="AO227" s="79" t="s">
        <v>95</v>
      </c>
      <c r="AQ227" s="79" t="s">
        <v>94</v>
      </c>
      <c r="AR227" s="79" t="s">
        <v>72</v>
      </c>
      <c r="AV227" s="9" t="s">
        <v>96</v>
      </c>
      <c r="BB227" s="80">
        <f t="shared" si="34"/>
        <v>0</v>
      </c>
      <c r="BC227" s="80">
        <f t="shared" si="35"/>
        <v>0</v>
      </c>
      <c r="BD227" s="80">
        <f t="shared" si="36"/>
        <v>0</v>
      </c>
      <c r="BE227" s="80">
        <f t="shared" si="37"/>
        <v>0</v>
      </c>
      <c r="BF227" s="80">
        <f t="shared" si="38"/>
        <v>0</v>
      </c>
      <c r="BG227" s="9" t="s">
        <v>97</v>
      </c>
      <c r="BH227" s="80">
        <f t="shared" si="39"/>
        <v>0</v>
      </c>
      <c r="BI227" s="9" t="s">
        <v>95</v>
      </c>
      <c r="BJ227" s="79" t="s">
        <v>491</v>
      </c>
    </row>
    <row r="228" spans="2:62" s="1" customFormat="1" ht="57">
      <c r="B228" s="93">
        <v>210</v>
      </c>
      <c r="C228" s="94" t="s">
        <v>94</v>
      </c>
      <c r="D228" s="95" t="s">
        <v>492</v>
      </c>
      <c r="E228" s="96" t="s">
        <v>101</v>
      </c>
      <c r="F228" s="97">
        <v>3420</v>
      </c>
      <c r="G228" s="98"/>
      <c r="H228" s="99">
        <f t="shared" si="30"/>
        <v>0</v>
      </c>
      <c r="J228" s="75" t="s">
        <v>1</v>
      </c>
      <c r="K228" s="76" t="s">
        <v>38</v>
      </c>
      <c r="L228" s="77">
        <v>0</v>
      </c>
      <c r="M228" s="77">
        <f t="shared" si="31"/>
        <v>0</v>
      </c>
      <c r="N228" s="77">
        <v>0</v>
      </c>
      <c r="O228" s="77">
        <f t="shared" si="32"/>
        <v>0</v>
      </c>
      <c r="P228" s="77">
        <v>0</v>
      </c>
      <c r="Q228" s="78">
        <f t="shared" si="33"/>
        <v>0</v>
      </c>
      <c r="AO228" s="79" t="s">
        <v>95</v>
      </c>
      <c r="AQ228" s="79" t="s">
        <v>94</v>
      </c>
      <c r="AR228" s="79" t="s">
        <v>72</v>
      </c>
      <c r="AV228" s="9" t="s">
        <v>96</v>
      </c>
      <c r="BB228" s="80">
        <f t="shared" si="34"/>
        <v>0</v>
      </c>
      <c r="BC228" s="80">
        <f t="shared" si="35"/>
        <v>0</v>
      </c>
      <c r="BD228" s="80">
        <f t="shared" si="36"/>
        <v>0</v>
      </c>
      <c r="BE228" s="80">
        <f t="shared" si="37"/>
        <v>0</v>
      </c>
      <c r="BF228" s="80">
        <f t="shared" si="38"/>
        <v>0</v>
      </c>
      <c r="BG228" s="9" t="s">
        <v>97</v>
      </c>
      <c r="BH228" s="80">
        <f t="shared" si="39"/>
        <v>0</v>
      </c>
      <c r="BI228" s="9" t="s">
        <v>95</v>
      </c>
      <c r="BJ228" s="79" t="s">
        <v>493</v>
      </c>
    </row>
    <row r="229" spans="2:62" s="1" customFormat="1" ht="57">
      <c r="B229" s="93">
        <v>211</v>
      </c>
      <c r="C229" s="94" t="s">
        <v>94</v>
      </c>
      <c r="D229" s="95" t="s">
        <v>494</v>
      </c>
      <c r="E229" s="96" t="s">
        <v>101</v>
      </c>
      <c r="F229" s="97">
        <v>3600</v>
      </c>
      <c r="G229" s="98"/>
      <c r="H229" s="99">
        <f t="shared" si="30"/>
        <v>0</v>
      </c>
      <c r="J229" s="75" t="s">
        <v>1</v>
      </c>
      <c r="K229" s="76" t="s">
        <v>38</v>
      </c>
      <c r="L229" s="77">
        <v>0</v>
      </c>
      <c r="M229" s="77">
        <f t="shared" si="31"/>
        <v>0</v>
      </c>
      <c r="N229" s="77">
        <v>0</v>
      </c>
      <c r="O229" s="77">
        <f t="shared" si="32"/>
        <v>0</v>
      </c>
      <c r="P229" s="77">
        <v>0</v>
      </c>
      <c r="Q229" s="78">
        <f t="shared" si="33"/>
        <v>0</v>
      </c>
      <c r="AO229" s="79" t="s">
        <v>95</v>
      </c>
      <c r="AQ229" s="79" t="s">
        <v>94</v>
      </c>
      <c r="AR229" s="79" t="s">
        <v>72</v>
      </c>
      <c r="AV229" s="9" t="s">
        <v>96</v>
      </c>
      <c r="BB229" s="80">
        <f t="shared" si="34"/>
        <v>0</v>
      </c>
      <c r="BC229" s="80">
        <f t="shared" si="35"/>
        <v>0</v>
      </c>
      <c r="BD229" s="80">
        <f t="shared" si="36"/>
        <v>0</v>
      </c>
      <c r="BE229" s="80">
        <f t="shared" si="37"/>
        <v>0</v>
      </c>
      <c r="BF229" s="80">
        <f t="shared" si="38"/>
        <v>0</v>
      </c>
      <c r="BG229" s="9" t="s">
        <v>97</v>
      </c>
      <c r="BH229" s="80">
        <f t="shared" si="39"/>
        <v>0</v>
      </c>
      <c r="BI229" s="9" t="s">
        <v>95</v>
      </c>
      <c r="BJ229" s="79" t="s">
        <v>495</v>
      </c>
    </row>
    <row r="230" spans="2:62" s="1" customFormat="1" ht="45.6">
      <c r="B230" s="93">
        <v>212</v>
      </c>
      <c r="C230" s="94" t="s">
        <v>94</v>
      </c>
      <c r="D230" s="95" t="s">
        <v>496</v>
      </c>
      <c r="E230" s="96" t="s">
        <v>101</v>
      </c>
      <c r="F230" s="97">
        <v>3723.66</v>
      </c>
      <c r="G230" s="98"/>
      <c r="H230" s="99">
        <f t="shared" si="30"/>
        <v>0</v>
      </c>
      <c r="J230" s="75" t="s">
        <v>1</v>
      </c>
      <c r="K230" s="76" t="s">
        <v>38</v>
      </c>
      <c r="L230" s="77">
        <v>0</v>
      </c>
      <c r="M230" s="77">
        <f t="shared" si="31"/>
        <v>0</v>
      </c>
      <c r="N230" s="77">
        <v>0</v>
      </c>
      <c r="O230" s="77">
        <f t="shared" si="32"/>
        <v>0</v>
      </c>
      <c r="P230" s="77">
        <v>0</v>
      </c>
      <c r="Q230" s="78">
        <f t="shared" si="33"/>
        <v>0</v>
      </c>
      <c r="AO230" s="79" t="s">
        <v>95</v>
      </c>
      <c r="AQ230" s="79" t="s">
        <v>94</v>
      </c>
      <c r="AR230" s="79" t="s">
        <v>72</v>
      </c>
      <c r="AV230" s="9" t="s">
        <v>96</v>
      </c>
      <c r="BB230" s="80">
        <f t="shared" si="34"/>
        <v>0</v>
      </c>
      <c r="BC230" s="80">
        <f t="shared" si="35"/>
        <v>0</v>
      </c>
      <c r="BD230" s="80">
        <f t="shared" si="36"/>
        <v>0</v>
      </c>
      <c r="BE230" s="80">
        <f t="shared" si="37"/>
        <v>0</v>
      </c>
      <c r="BF230" s="80">
        <f t="shared" si="38"/>
        <v>0</v>
      </c>
      <c r="BG230" s="9" t="s">
        <v>97</v>
      </c>
      <c r="BH230" s="80">
        <f t="shared" si="39"/>
        <v>0</v>
      </c>
      <c r="BI230" s="9" t="s">
        <v>95</v>
      </c>
      <c r="BJ230" s="79" t="s">
        <v>497</v>
      </c>
    </row>
    <row r="231" spans="2:62" s="1" customFormat="1" ht="22.8">
      <c r="B231" s="93">
        <v>213</v>
      </c>
      <c r="C231" s="94" t="s">
        <v>94</v>
      </c>
      <c r="D231" s="95" t="s">
        <v>284</v>
      </c>
      <c r="E231" s="96" t="s">
        <v>285</v>
      </c>
      <c r="F231" s="97">
        <v>3250</v>
      </c>
      <c r="G231" s="98"/>
      <c r="H231" s="99">
        <f t="shared" si="30"/>
        <v>0</v>
      </c>
      <c r="J231" s="75" t="s">
        <v>1</v>
      </c>
      <c r="K231" s="76" t="s">
        <v>38</v>
      </c>
      <c r="L231" s="77">
        <v>0</v>
      </c>
      <c r="M231" s="77">
        <f t="shared" si="31"/>
        <v>0</v>
      </c>
      <c r="N231" s="77">
        <v>0</v>
      </c>
      <c r="O231" s="77">
        <f t="shared" si="32"/>
        <v>0</v>
      </c>
      <c r="P231" s="77">
        <v>0</v>
      </c>
      <c r="Q231" s="78">
        <f t="shared" si="33"/>
        <v>0</v>
      </c>
      <c r="AO231" s="79" t="s">
        <v>95</v>
      </c>
      <c r="AQ231" s="79" t="s">
        <v>94</v>
      </c>
      <c r="AR231" s="79" t="s">
        <v>72</v>
      </c>
      <c r="AV231" s="9" t="s">
        <v>96</v>
      </c>
      <c r="BB231" s="80">
        <f t="shared" si="34"/>
        <v>0</v>
      </c>
      <c r="BC231" s="80">
        <f t="shared" si="35"/>
        <v>0</v>
      </c>
      <c r="BD231" s="80">
        <f t="shared" si="36"/>
        <v>0</v>
      </c>
      <c r="BE231" s="80">
        <f t="shared" si="37"/>
        <v>0</v>
      </c>
      <c r="BF231" s="80">
        <f t="shared" si="38"/>
        <v>0</v>
      </c>
      <c r="BG231" s="9" t="s">
        <v>97</v>
      </c>
      <c r="BH231" s="80">
        <f t="shared" si="39"/>
        <v>0</v>
      </c>
      <c r="BI231" s="9" t="s">
        <v>95</v>
      </c>
      <c r="BJ231" s="79" t="s">
        <v>498</v>
      </c>
    </row>
    <row r="232" spans="2:62" s="1" customFormat="1" ht="22.8">
      <c r="B232" s="93">
        <v>214</v>
      </c>
      <c r="C232" s="94" t="s">
        <v>94</v>
      </c>
      <c r="D232" s="95" t="s">
        <v>109</v>
      </c>
      <c r="E232" s="96" t="s">
        <v>110</v>
      </c>
      <c r="F232" s="97">
        <v>126.59</v>
      </c>
      <c r="G232" s="98"/>
      <c r="H232" s="99">
        <f t="shared" si="30"/>
        <v>0</v>
      </c>
      <c r="J232" s="75" t="s">
        <v>1</v>
      </c>
      <c r="K232" s="76" t="s">
        <v>38</v>
      </c>
      <c r="L232" s="77">
        <v>0</v>
      </c>
      <c r="M232" s="77">
        <f t="shared" si="31"/>
        <v>0</v>
      </c>
      <c r="N232" s="77">
        <v>0</v>
      </c>
      <c r="O232" s="77">
        <f t="shared" si="32"/>
        <v>0</v>
      </c>
      <c r="P232" s="77">
        <v>0</v>
      </c>
      <c r="Q232" s="78">
        <f t="shared" si="33"/>
        <v>0</v>
      </c>
      <c r="AO232" s="79" t="s">
        <v>95</v>
      </c>
      <c r="AQ232" s="79" t="s">
        <v>94</v>
      </c>
      <c r="AR232" s="79" t="s">
        <v>72</v>
      </c>
      <c r="AV232" s="9" t="s">
        <v>96</v>
      </c>
      <c r="BB232" s="80">
        <f t="shared" si="34"/>
        <v>0</v>
      </c>
      <c r="BC232" s="80">
        <f t="shared" si="35"/>
        <v>0</v>
      </c>
      <c r="BD232" s="80">
        <f t="shared" si="36"/>
        <v>0</v>
      </c>
      <c r="BE232" s="80">
        <f t="shared" si="37"/>
        <v>0</v>
      </c>
      <c r="BF232" s="80">
        <f t="shared" si="38"/>
        <v>0</v>
      </c>
      <c r="BG232" s="9" t="s">
        <v>97</v>
      </c>
      <c r="BH232" s="80">
        <f t="shared" si="39"/>
        <v>0</v>
      </c>
      <c r="BI232" s="9" t="s">
        <v>95</v>
      </c>
      <c r="BJ232" s="79" t="s">
        <v>499</v>
      </c>
    </row>
    <row r="233" spans="2:62" s="1" customFormat="1" ht="11.4">
      <c r="B233" s="93">
        <v>215</v>
      </c>
      <c r="C233" s="94" t="s">
        <v>94</v>
      </c>
      <c r="D233" s="95" t="s">
        <v>288</v>
      </c>
      <c r="E233" s="96" t="s">
        <v>110</v>
      </c>
      <c r="F233" s="97">
        <v>10</v>
      </c>
      <c r="G233" s="98"/>
      <c r="H233" s="99">
        <f t="shared" si="30"/>
        <v>0</v>
      </c>
      <c r="J233" s="75" t="s">
        <v>1</v>
      </c>
      <c r="K233" s="76" t="s">
        <v>38</v>
      </c>
      <c r="L233" s="77">
        <v>0</v>
      </c>
      <c r="M233" s="77">
        <f t="shared" si="31"/>
        <v>0</v>
      </c>
      <c r="N233" s="77">
        <v>0</v>
      </c>
      <c r="O233" s="77">
        <f t="shared" si="32"/>
        <v>0</v>
      </c>
      <c r="P233" s="77">
        <v>0</v>
      </c>
      <c r="Q233" s="78">
        <f t="shared" si="33"/>
        <v>0</v>
      </c>
      <c r="AO233" s="79" t="s">
        <v>95</v>
      </c>
      <c r="AQ233" s="79" t="s">
        <v>94</v>
      </c>
      <c r="AR233" s="79" t="s">
        <v>72</v>
      </c>
      <c r="AV233" s="9" t="s">
        <v>96</v>
      </c>
      <c r="BB233" s="80">
        <f t="shared" si="34"/>
        <v>0</v>
      </c>
      <c r="BC233" s="80">
        <f t="shared" si="35"/>
        <v>0</v>
      </c>
      <c r="BD233" s="80">
        <f t="shared" si="36"/>
        <v>0</v>
      </c>
      <c r="BE233" s="80">
        <f t="shared" si="37"/>
        <v>0</v>
      </c>
      <c r="BF233" s="80">
        <f t="shared" si="38"/>
        <v>0</v>
      </c>
      <c r="BG233" s="9" t="s">
        <v>97</v>
      </c>
      <c r="BH233" s="80">
        <f t="shared" si="39"/>
        <v>0</v>
      </c>
      <c r="BI233" s="9" t="s">
        <v>95</v>
      </c>
      <c r="BJ233" s="79" t="s">
        <v>500</v>
      </c>
    </row>
    <row r="234" spans="2:62" s="1" customFormat="1" ht="11.4">
      <c r="B234" s="93">
        <v>216</v>
      </c>
      <c r="C234" s="94" t="s">
        <v>94</v>
      </c>
      <c r="D234" s="95" t="s">
        <v>290</v>
      </c>
      <c r="E234" s="96" t="s">
        <v>110</v>
      </c>
      <c r="F234" s="97">
        <v>10</v>
      </c>
      <c r="G234" s="98"/>
      <c r="H234" s="99">
        <f t="shared" si="30"/>
        <v>0</v>
      </c>
      <c r="J234" s="75" t="s">
        <v>1</v>
      </c>
      <c r="K234" s="76" t="s">
        <v>38</v>
      </c>
      <c r="L234" s="77">
        <v>0</v>
      </c>
      <c r="M234" s="77">
        <f t="shared" si="31"/>
        <v>0</v>
      </c>
      <c r="N234" s="77">
        <v>0</v>
      </c>
      <c r="O234" s="77">
        <f t="shared" si="32"/>
        <v>0</v>
      </c>
      <c r="P234" s="77">
        <v>0</v>
      </c>
      <c r="Q234" s="78">
        <f t="shared" si="33"/>
        <v>0</v>
      </c>
      <c r="AO234" s="79" t="s">
        <v>95</v>
      </c>
      <c r="AQ234" s="79" t="s">
        <v>94</v>
      </c>
      <c r="AR234" s="79" t="s">
        <v>72</v>
      </c>
      <c r="AV234" s="9" t="s">
        <v>96</v>
      </c>
      <c r="BB234" s="80">
        <f t="shared" si="34"/>
        <v>0</v>
      </c>
      <c r="BC234" s="80">
        <f t="shared" si="35"/>
        <v>0</v>
      </c>
      <c r="BD234" s="80">
        <f t="shared" si="36"/>
        <v>0</v>
      </c>
      <c r="BE234" s="80">
        <f t="shared" si="37"/>
        <v>0</v>
      </c>
      <c r="BF234" s="80">
        <f t="shared" si="38"/>
        <v>0</v>
      </c>
      <c r="BG234" s="9" t="s">
        <v>97</v>
      </c>
      <c r="BH234" s="80">
        <f t="shared" si="39"/>
        <v>0</v>
      </c>
      <c r="BI234" s="9" t="s">
        <v>95</v>
      </c>
      <c r="BJ234" s="79" t="s">
        <v>501</v>
      </c>
    </row>
    <row r="235" spans="2:62" s="1" customFormat="1" ht="11.4">
      <c r="B235" s="93">
        <v>217</v>
      </c>
      <c r="C235" s="94" t="s">
        <v>94</v>
      </c>
      <c r="D235" s="95" t="s">
        <v>111</v>
      </c>
      <c r="E235" s="96" t="s">
        <v>110</v>
      </c>
      <c r="F235" s="97">
        <v>23.18</v>
      </c>
      <c r="G235" s="98"/>
      <c r="H235" s="99">
        <f t="shared" si="30"/>
        <v>0</v>
      </c>
      <c r="J235" s="75" t="s">
        <v>1</v>
      </c>
      <c r="K235" s="76" t="s">
        <v>38</v>
      </c>
      <c r="L235" s="77">
        <v>0</v>
      </c>
      <c r="M235" s="77">
        <f t="shared" si="31"/>
        <v>0</v>
      </c>
      <c r="N235" s="77">
        <v>0</v>
      </c>
      <c r="O235" s="77">
        <f t="shared" si="32"/>
        <v>0</v>
      </c>
      <c r="P235" s="77">
        <v>0</v>
      </c>
      <c r="Q235" s="78">
        <f t="shared" si="33"/>
        <v>0</v>
      </c>
      <c r="AO235" s="79" t="s">
        <v>95</v>
      </c>
      <c r="AQ235" s="79" t="s">
        <v>94</v>
      </c>
      <c r="AR235" s="79" t="s">
        <v>72</v>
      </c>
      <c r="AV235" s="9" t="s">
        <v>96</v>
      </c>
      <c r="BB235" s="80">
        <f t="shared" si="34"/>
        <v>0</v>
      </c>
      <c r="BC235" s="80">
        <f t="shared" si="35"/>
        <v>0</v>
      </c>
      <c r="BD235" s="80">
        <f t="shared" si="36"/>
        <v>0</v>
      </c>
      <c r="BE235" s="80">
        <f t="shared" si="37"/>
        <v>0</v>
      </c>
      <c r="BF235" s="80">
        <f t="shared" si="38"/>
        <v>0</v>
      </c>
      <c r="BG235" s="9" t="s">
        <v>97</v>
      </c>
      <c r="BH235" s="80">
        <f t="shared" si="39"/>
        <v>0</v>
      </c>
      <c r="BI235" s="9" t="s">
        <v>95</v>
      </c>
      <c r="BJ235" s="79" t="s">
        <v>502</v>
      </c>
    </row>
    <row r="236" spans="2:62" s="1" customFormat="1" ht="11.4">
      <c r="B236" s="93">
        <v>218</v>
      </c>
      <c r="C236" s="94" t="s">
        <v>94</v>
      </c>
      <c r="D236" s="95" t="s">
        <v>113</v>
      </c>
      <c r="E236" s="96" t="s">
        <v>110</v>
      </c>
      <c r="F236" s="97">
        <v>6.9539999999999997</v>
      </c>
      <c r="G236" s="98"/>
      <c r="H236" s="99">
        <f t="shared" si="30"/>
        <v>0</v>
      </c>
      <c r="J236" s="75" t="s">
        <v>1</v>
      </c>
      <c r="K236" s="76" t="s">
        <v>38</v>
      </c>
      <c r="L236" s="77">
        <v>0</v>
      </c>
      <c r="M236" s="77">
        <f t="shared" si="31"/>
        <v>0</v>
      </c>
      <c r="N236" s="77">
        <v>0</v>
      </c>
      <c r="O236" s="77">
        <f t="shared" si="32"/>
        <v>0</v>
      </c>
      <c r="P236" s="77">
        <v>0</v>
      </c>
      <c r="Q236" s="78">
        <f t="shared" si="33"/>
        <v>0</v>
      </c>
      <c r="AO236" s="79" t="s">
        <v>95</v>
      </c>
      <c r="AQ236" s="79" t="s">
        <v>94</v>
      </c>
      <c r="AR236" s="79" t="s">
        <v>72</v>
      </c>
      <c r="AV236" s="9" t="s">
        <v>96</v>
      </c>
      <c r="BB236" s="80">
        <f t="shared" si="34"/>
        <v>0</v>
      </c>
      <c r="BC236" s="80">
        <f t="shared" si="35"/>
        <v>0</v>
      </c>
      <c r="BD236" s="80">
        <f t="shared" si="36"/>
        <v>0</v>
      </c>
      <c r="BE236" s="80">
        <f t="shared" si="37"/>
        <v>0</v>
      </c>
      <c r="BF236" s="80">
        <f t="shared" si="38"/>
        <v>0</v>
      </c>
      <c r="BG236" s="9" t="s">
        <v>97</v>
      </c>
      <c r="BH236" s="80">
        <f t="shared" si="39"/>
        <v>0</v>
      </c>
      <c r="BI236" s="9" t="s">
        <v>95</v>
      </c>
      <c r="BJ236" s="79" t="s">
        <v>503</v>
      </c>
    </row>
    <row r="237" spans="2:62" s="1" customFormat="1" ht="11.4">
      <c r="B237" s="93">
        <v>219</v>
      </c>
      <c r="C237" s="94" t="s">
        <v>94</v>
      </c>
      <c r="D237" s="95" t="s">
        <v>294</v>
      </c>
      <c r="E237" s="96" t="s">
        <v>110</v>
      </c>
      <c r="F237" s="97">
        <v>18.850000000000001</v>
      </c>
      <c r="G237" s="98"/>
      <c r="H237" s="99">
        <f t="shared" si="30"/>
        <v>0</v>
      </c>
      <c r="J237" s="75" t="s">
        <v>1</v>
      </c>
      <c r="K237" s="76" t="s">
        <v>38</v>
      </c>
      <c r="L237" s="77">
        <v>0</v>
      </c>
      <c r="M237" s="77">
        <f t="shared" si="31"/>
        <v>0</v>
      </c>
      <c r="N237" s="77">
        <v>0</v>
      </c>
      <c r="O237" s="77">
        <f t="shared" si="32"/>
        <v>0</v>
      </c>
      <c r="P237" s="77">
        <v>0</v>
      </c>
      <c r="Q237" s="78">
        <f t="shared" si="33"/>
        <v>0</v>
      </c>
      <c r="AO237" s="79" t="s">
        <v>95</v>
      </c>
      <c r="AQ237" s="79" t="s">
        <v>94</v>
      </c>
      <c r="AR237" s="79" t="s">
        <v>72</v>
      </c>
      <c r="AV237" s="9" t="s">
        <v>96</v>
      </c>
      <c r="BB237" s="80">
        <f t="shared" si="34"/>
        <v>0</v>
      </c>
      <c r="BC237" s="80">
        <f t="shared" si="35"/>
        <v>0</v>
      </c>
      <c r="BD237" s="80">
        <f t="shared" si="36"/>
        <v>0</v>
      </c>
      <c r="BE237" s="80">
        <f t="shared" si="37"/>
        <v>0</v>
      </c>
      <c r="BF237" s="80">
        <f t="shared" si="38"/>
        <v>0</v>
      </c>
      <c r="BG237" s="9" t="s">
        <v>97</v>
      </c>
      <c r="BH237" s="80">
        <f t="shared" si="39"/>
        <v>0</v>
      </c>
      <c r="BI237" s="9" t="s">
        <v>95</v>
      </c>
      <c r="BJ237" s="79" t="s">
        <v>504</v>
      </c>
    </row>
    <row r="238" spans="2:62" s="1" customFormat="1" ht="11.4">
      <c r="B238" s="93">
        <v>220</v>
      </c>
      <c r="C238" s="94" t="s">
        <v>94</v>
      </c>
      <c r="D238" s="95" t="s">
        <v>296</v>
      </c>
      <c r="E238" s="96" t="s">
        <v>110</v>
      </c>
      <c r="F238" s="97">
        <v>5.6550000000000002</v>
      </c>
      <c r="G238" s="98"/>
      <c r="H238" s="99">
        <f t="shared" si="30"/>
        <v>0</v>
      </c>
      <c r="J238" s="75" t="s">
        <v>1</v>
      </c>
      <c r="K238" s="76" t="s">
        <v>38</v>
      </c>
      <c r="L238" s="77">
        <v>0</v>
      </c>
      <c r="M238" s="77">
        <f t="shared" si="31"/>
        <v>0</v>
      </c>
      <c r="N238" s="77">
        <v>0</v>
      </c>
      <c r="O238" s="77">
        <f t="shared" si="32"/>
        <v>0</v>
      </c>
      <c r="P238" s="77">
        <v>0</v>
      </c>
      <c r="Q238" s="78">
        <f t="shared" si="33"/>
        <v>0</v>
      </c>
      <c r="AO238" s="79" t="s">
        <v>95</v>
      </c>
      <c r="AQ238" s="79" t="s">
        <v>94</v>
      </c>
      <c r="AR238" s="79" t="s">
        <v>72</v>
      </c>
      <c r="AV238" s="9" t="s">
        <v>96</v>
      </c>
      <c r="BB238" s="80">
        <f t="shared" si="34"/>
        <v>0</v>
      </c>
      <c r="BC238" s="80">
        <f t="shared" si="35"/>
        <v>0</v>
      </c>
      <c r="BD238" s="80">
        <f t="shared" si="36"/>
        <v>0</v>
      </c>
      <c r="BE238" s="80">
        <f t="shared" si="37"/>
        <v>0</v>
      </c>
      <c r="BF238" s="80">
        <f t="shared" si="38"/>
        <v>0</v>
      </c>
      <c r="BG238" s="9" t="s">
        <v>97</v>
      </c>
      <c r="BH238" s="80">
        <f t="shared" si="39"/>
        <v>0</v>
      </c>
      <c r="BI238" s="9" t="s">
        <v>95</v>
      </c>
      <c r="BJ238" s="79" t="s">
        <v>505</v>
      </c>
    </row>
    <row r="239" spans="2:62" s="1" customFormat="1" ht="11.4">
      <c r="B239" s="93">
        <v>221</v>
      </c>
      <c r="C239" s="94" t="s">
        <v>94</v>
      </c>
      <c r="D239" s="95" t="s">
        <v>506</v>
      </c>
      <c r="E239" s="96" t="s">
        <v>110</v>
      </c>
      <c r="F239" s="97">
        <v>211.95</v>
      </c>
      <c r="G239" s="98"/>
      <c r="H239" s="99">
        <f t="shared" si="30"/>
        <v>0</v>
      </c>
      <c r="J239" s="75" t="s">
        <v>1</v>
      </c>
      <c r="K239" s="76" t="s">
        <v>38</v>
      </c>
      <c r="L239" s="77">
        <v>0</v>
      </c>
      <c r="M239" s="77">
        <f t="shared" si="31"/>
        <v>0</v>
      </c>
      <c r="N239" s="77">
        <v>0</v>
      </c>
      <c r="O239" s="77">
        <f t="shared" si="32"/>
        <v>0</v>
      </c>
      <c r="P239" s="77">
        <v>0</v>
      </c>
      <c r="Q239" s="78">
        <f t="shared" si="33"/>
        <v>0</v>
      </c>
      <c r="AO239" s="79" t="s">
        <v>95</v>
      </c>
      <c r="AQ239" s="79" t="s">
        <v>94</v>
      </c>
      <c r="AR239" s="79" t="s">
        <v>72</v>
      </c>
      <c r="AV239" s="9" t="s">
        <v>96</v>
      </c>
      <c r="BB239" s="80">
        <f t="shared" si="34"/>
        <v>0</v>
      </c>
      <c r="BC239" s="80">
        <f t="shared" si="35"/>
        <v>0</v>
      </c>
      <c r="BD239" s="80">
        <f t="shared" si="36"/>
        <v>0</v>
      </c>
      <c r="BE239" s="80">
        <f t="shared" si="37"/>
        <v>0</v>
      </c>
      <c r="BF239" s="80">
        <f t="shared" si="38"/>
        <v>0</v>
      </c>
      <c r="BG239" s="9" t="s">
        <v>97</v>
      </c>
      <c r="BH239" s="80">
        <f t="shared" si="39"/>
        <v>0</v>
      </c>
      <c r="BI239" s="9" t="s">
        <v>95</v>
      </c>
      <c r="BJ239" s="79" t="s">
        <v>507</v>
      </c>
    </row>
    <row r="240" spans="2:62" s="1" customFormat="1" ht="11.4">
      <c r="B240" s="93">
        <v>222</v>
      </c>
      <c r="C240" s="94" t="s">
        <v>94</v>
      </c>
      <c r="D240" s="95" t="s">
        <v>298</v>
      </c>
      <c r="E240" s="96" t="s">
        <v>110</v>
      </c>
      <c r="F240" s="97">
        <v>6875.2430000000004</v>
      </c>
      <c r="G240" s="98"/>
      <c r="H240" s="99">
        <f t="shared" si="30"/>
        <v>0</v>
      </c>
      <c r="J240" s="75" t="s">
        <v>1</v>
      </c>
      <c r="K240" s="76" t="s">
        <v>38</v>
      </c>
      <c r="L240" s="77">
        <v>0</v>
      </c>
      <c r="M240" s="77">
        <f t="shared" si="31"/>
        <v>0</v>
      </c>
      <c r="N240" s="77">
        <v>0</v>
      </c>
      <c r="O240" s="77">
        <f t="shared" si="32"/>
        <v>0</v>
      </c>
      <c r="P240" s="77">
        <v>0</v>
      </c>
      <c r="Q240" s="78">
        <f t="shared" si="33"/>
        <v>0</v>
      </c>
      <c r="AO240" s="79" t="s">
        <v>95</v>
      </c>
      <c r="AQ240" s="79" t="s">
        <v>94</v>
      </c>
      <c r="AR240" s="79" t="s">
        <v>72</v>
      </c>
      <c r="AV240" s="9" t="s">
        <v>96</v>
      </c>
      <c r="BB240" s="80">
        <f t="shared" si="34"/>
        <v>0</v>
      </c>
      <c r="BC240" s="80">
        <f t="shared" si="35"/>
        <v>0</v>
      </c>
      <c r="BD240" s="80">
        <f t="shared" si="36"/>
        <v>0</v>
      </c>
      <c r="BE240" s="80">
        <f t="shared" si="37"/>
        <v>0</v>
      </c>
      <c r="BF240" s="80">
        <f t="shared" si="38"/>
        <v>0</v>
      </c>
      <c r="BG240" s="9" t="s">
        <v>97</v>
      </c>
      <c r="BH240" s="80">
        <f t="shared" si="39"/>
        <v>0</v>
      </c>
      <c r="BI240" s="9" t="s">
        <v>95</v>
      </c>
      <c r="BJ240" s="79" t="s">
        <v>508</v>
      </c>
    </row>
    <row r="241" spans="2:62" s="1" customFormat="1" ht="11.4">
      <c r="B241" s="93">
        <v>223</v>
      </c>
      <c r="C241" s="94" t="s">
        <v>94</v>
      </c>
      <c r="D241" s="95" t="s">
        <v>117</v>
      </c>
      <c r="E241" s="96" t="s">
        <v>110</v>
      </c>
      <c r="F241" s="97">
        <v>2062.5700000000002</v>
      </c>
      <c r="G241" s="98"/>
      <c r="H241" s="99">
        <f t="shared" si="30"/>
        <v>0</v>
      </c>
      <c r="J241" s="75" t="s">
        <v>1</v>
      </c>
      <c r="K241" s="76" t="s">
        <v>38</v>
      </c>
      <c r="L241" s="77">
        <v>0</v>
      </c>
      <c r="M241" s="77">
        <f t="shared" si="31"/>
        <v>0</v>
      </c>
      <c r="N241" s="77">
        <v>0</v>
      </c>
      <c r="O241" s="77">
        <f t="shared" si="32"/>
        <v>0</v>
      </c>
      <c r="P241" s="77">
        <v>0</v>
      </c>
      <c r="Q241" s="78">
        <f t="shared" si="33"/>
        <v>0</v>
      </c>
      <c r="AO241" s="79" t="s">
        <v>95</v>
      </c>
      <c r="AQ241" s="79" t="s">
        <v>94</v>
      </c>
      <c r="AR241" s="79" t="s">
        <v>72</v>
      </c>
      <c r="AV241" s="9" t="s">
        <v>96</v>
      </c>
      <c r="BB241" s="80">
        <f t="shared" si="34"/>
        <v>0</v>
      </c>
      <c r="BC241" s="80">
        <f t="shared" si="35"/>
        <v>0</v>
      </c>
      <c r="BD241" s="80">
        <f t="shared" si="36"/>
        <v>0</v>
      </c>
      <c r="BE241" s="80">
        <f t="shared" si="37"/>
        <v>0</v>
      </c>
      <c r="BF241" s="80">
        <f t="shared" si="38"/>
        <v>0</v>
      </c>
      <c r="BG241" s="9" t="s">
        <v>97</v>
      </c>
      <c r="BH241" s="80">
        <f t="shared" si="39"/>
        <v>0</v>
      </c>
      <c r="BI241" s="9" t="s">
        <v>95</v>
      </c>
      <c r="BJ241" s="79" t="s">
        <v>509</v>
      </c>
    </row>
    <row r="242" spans="2:62" s="1" customFormat="1" ht="22.8">
      <c r="B242" s="93">
        <v>224</v>
      </c>
      <c r="C242" s="94" t="s">
        <v>94</v>
      </c>
      <c r="D242" s="95" t="s">
        <v>510</v>
      </c>
      <c r="E242" s="96" t="s">
        <v>120</v>
      </c>
      <c r="F242" s="97">
        <v>14.75</v>
      </c>
      <c r="G242" s="98"/>
      <c r="H242" s="99">
        <f t="shared" si="30"/>
        <v>0</v>
      </c>
      <c r="J242" s="75" t="s">
        <v>1</v>
      </c>
      <c r="K242" s="76" t="s">
        <v>38</v>
      </c>
      <c r="L242" s="77">
        <v>0</v>
      </c>
      <c r="M242" s="77">
        <f t="shared" si="31"/>
        <v>0</v>
      </c>
      <c r="N242" s="77">
        <v>0</v>
      </c>
      <c r="O242" s="77">
        <f t="shared" si="32"/>
        <v>0</v>
      </c>
      <c r="P242" s="77">
        <v>0</v>
      </c>
      <c r="Q242" s="78">
        <f t="shared" si="33"/>
        <v>0</v>
      </c>
      <c r="AO242" s="79" t="s">
        <v>95</v>
      </c>
      <c r="AQ242" s="79" t="s">
        <v>94</v>
      </c>
      <c r="AR242" s="79" t="s">
        <v>72</v>
      </c>
      <c r="AV242" s="9" t="s">
        <v>96</v>
      </c>
      <c r="BB242" s="80">
        <f t="shared" si="34"/>
        <v>0</v>
      </c>
      <c r="BC242" s="80">
        <f t="shared" si="35"/>
        <v>0</v>
      </c>
      <c r="BD242" s="80">
        <f t="shared" si="36"/>
        <v>0</v>
      </c>
      <c r="BE242" s="80">
        <f t="shared" si="37"/>
        <v>0</v>
      </c>
      <c r="BF242" s="80">
        <f t="shared" si="38"/>
        <v>0</v>
      </c>
      <c r="BG242" s="9" t="s">
        <v>97</v>
      </c>
      <c r="BH242" s="80">
        <f t="shared" si="39"/>
        <v>0</v>
      </c>
      <c r="BI242" s="9" t="s">
        <v>95</v>
      </c>
      <c r="BJ242" s="79" t="s">
        <v>511</v>
      </c>
    </row>
    <row r="243" spans="2:62" s="1" customFormat="1" ht="11.4">
      <c r="B243" s="93">
        <v>225</v>
      </c>
      <c r="C243" s="94" t="s">
        <v>94</v>
      </c>
      <c r="D243" s="95" t="s">
        <v>122</v>
      </c>
      <c r="E243" s="96" t="s">
        <v>120</v>
      </c>
      <c r="F243" s="97">
        <v>16.225000000000001</v>
      </c>
      <c r="G243" s="98"/>
      <c r="H243" s="99">
        <f t="shared" si="30"/>
        <v>0</v>
      </c>
      <c r="J243" s="75" t="s">
        <v>1</v>
      </c>
      <c r="K243" s="76" t="s">
        <v>38</v>
      </c>
      <c r="L243" s="77">
        <v>0</v>
      </c>
      <c r="M243" s="77">
        <f t="shared" si="31"/>
        <v>0</v>
      </c>
      <c r="N243" s="77">
        <v>0</v>
      </c>
      <c r="O243" s="77">
        <f t="shared" si="32"/>
        <v>0</v>
      </c>
      <c r="P243" s="77">
        <v>0</v>
      </c>
      <c r="Q243" s="78">
        <f t="shared" si="33"/>
        <v>0</v>
      </c>
      <c r="AO243" s="79" t="s">
        <v>95</v>
      </c>
      <c r="AQ243" s="79" t="s">
        <v>94</v>
      </c>
      <c r="AR243" s="79" t="s">
        <v>72</v>
      </c>
      <c r="AV243" s="9" t="s">
        <v>96</v>
      </c>
      <c r="BB243" s="80">
        <f t="shared" si="34"/>
        <v>0</v>
      </c>
      <c r="BC243" s="80">
        <f t="shared" si="35"/>
        <v>0</v>
      </c>
      <c r="BD243" s="80">
        <f t="shared" si="36"/>
        <v>0</v>
      </c>
      <c r="BE243" s="80">
        <f t="shared" si="37"/>
        <v>0</v>
      </c>
      <c r="BF243" s="80">
        <f t="shared" si="38"/>
        <v>0</v>
      </c>
      <c r="BG243" s="9" t="s">
        <v>97</v>
      </c>
      <c r="BH243" s="80">
        <f t="shared" si="39"/>
        <v>0</v>
      </c>
      <c r="BI243" s="9" t="s">
        <v>95</v>
      </c>
      <c r="BJ243" s="79" t="s">
        <v>512</v>
      </c>
    </row>
    <row r="244" spans="2:62" s="1" customFormat="1" ht="22.8">
      <c r="B244" s="93">
        <v>226</v>
      </c>
      <c r="C244" s="94" t="s">
        <v>94</v>
      </c>
      <c r="D244" s="95" t="s">
        <v>124</v>
      </c>
      <c r="E244" s="96" t="s">
        <v>101</v>
      </c>
      <c r="F244" s="97">
        <v>15785.23</v>
      </c>
      <c r="G244" s="98"/>
      <c r="H244" s="99">
        <f t="shared" si="30"/>
        <v>0</v>
      </c>
      <c r="J244" s="75" t="s">
        <v>1</v>
      </c>
      <c r="K244" s="76" t="s">
        <v>38</v>
      </c>
      <c r="L244" s="77">
        <v>0</v>
      </c>
      <c r="M244" s="77">
        <f t="shared" si="31"/>
        <v>0</v>
      </c>
      <c r="N244" s="77">
        <v>0</v>
      </c>
      <c r="O244" s="77">
        <f t="shared" si="32"/>
        <v>0</v>
      </c>
      <c r="P244" s="77">
        <v>0</v>
      </c>
      <c r="Q244" s="78">
        <f t="shared" si="33"/>
        <v>0</v>
      </c>
      <c r="AO244" s="79" t="s">
        <v>95</v>
      </c>
      <c r="AQ244" s="79" t="s">
        <v>94</v>
      </c>
      <c r="AR244" s="79" t="s">
        <v>72</v>
      </c>
      <c r="AV244" s="9" t="s">
        <v>96</v>
      </c>
      <c r="BB244" s="80">
        <f t="shared" si="34"/>
        <v>0</v>
      </c>
      <c r="BC244" s="80">
        <f t="shared" si="35"/>
        <v>0</v>
      </c>
      <c r="BD244" s="80">
        <f t="shared" si="36"/>
        <v>0</v>
      </c>
      <c r="BE244" s="80">
        <f t="shared" si="37"/>
        <v>0</v>
      </c>
      <c r="BF244" s="80">
        <f t="shared" si="38"/>
        <v>0</v>
      </c>
      <c r="BG244" s="9" t="s">
        <v>97</v>
      </c>
      <c r="BH244" s="80">
        <f t="shared" si="39"/>
        <v>0</v>
      </c>
      <c r="BI244" s="9" t="s">
        <v>95</v>
      </c>
      <c r="BJ244" s="79" t="s">
        <v>513</v>
      </c>
    </row>
    <row r="245" spans="2:62" s="1" customFormat="1" ht="22.8">
      <c r="B245" s="93">
        <v>227</v>
      </c>
      <c r="C245" s="94" t="s">
        <v>94</v>
      </c>
      <c r="D245" s="95" t="s">
        <v>126</v>
      </c>
      <c r="E245" s="96" t="s">
        <v>101</v>
      </c>
      <c r="F245" s="97">
        <v>15785.23</v>
      </c>
      <c r="G245" s="98"/>
      <c r="H245" s="99">
        <f t="shared" si="30"/>
        <v>0</v>
      </c>
      <c r="J245" s="75" t="s">
        <v>1</v>
      </c>
      <c r="K245" s="76" t="s">
        <v>38</v>
      </c>
      <c r="L245" s="77">
        <v>0</v>
      </c>
      <c r="M245" s="77">
        <f t="shared" si="31"/>
        <v>0</v>
      </c>
      <c r="N245" s="77">
        <v>0</v>
      </c>
      <c r="O245" s="77">
        <f t="shared" si="32"/>
        <v>0</v>
      </c>
      <c r="P245" s="77">
        <v>0</v>
      </c>
      <c r="Q245" s="78">
        <f t="shared" si="33"/>
        <v>0</v>
      </c>
      <c r="AO245" s="79" t="s">
        <v>95</v>
      </c>
      <c r="AQ245" s="79" t="s">
        <v>94</v>
      </c>
      <c r="AR245" s="79" t="s">
        <v>72</v>
      </c>
      <c r="AV245" s="9" t="s">
        <v>96</v>
      </c>
      <c r="BB245" s="80">
        <f t="shared" si="34"/>
        <v>0</v>
      </c>
      <c r="BC245" s="80">
        <f t="shared" si="35"/>
        <v>0</v>
      </c>
      <c r="BD245" s="80">
        <f t="shared" si="36"/>
        <v>0</v>
      </c>
      <c r="BE245" s="80">
        <f t="shared" si="37"/>
        <v>0</v>
      </c>
      <c r="BF245" s="80">
        <f t="shared" si="38"/>
        <v>0</v>
      </c>
      <c r="BG245" s="9" t="s">
        <v>97</v>
      </c>
      <c r="BH245" s="80">
        <f t="shared" si="39"/>
        <v>0</v>
      </c>
      <c r="BI245" s="9" t="s">
        <v>95</v>
      </c>
      <c r="BJ245" s="79" t="s">
        <v>514</v>
      </c>
    </row>
    <row r="246" spans="2:62" s="1" customFormat="1" ht="22.8">
      <c r="B246" s="93">
        <v>228</v>
      </c>
      <c r="C246" s="94" t="s">
        <v>94</v>
      </c>
      <c r="D246" s="95" t="s">
        <v>134</v>
      </c>
      <c r="E246" s="96" t="s">
        <v>110</v>
      </c>
      <c r="F246" s="97">
        <v>2221.4499999999998</v>
      </c>
      <c r="G246" s="98"/>
      <c r="H246" s="99">
        <f t="shared" si="30"/>
        <v>0</v>
      </c>
      <c r="J246" s="75" t="s">
        <v>1</v>
      </c>
      <c r="K246" s="76" t="s">
        <v>38</v>
      </c>
      <c r="L246" s="77">
        <v>0</v>
      </c>
      <c r="M246" s="77">
        <f t="shared" si="31"/>
        <v>0</v>
      </c>
      <c r="N246" s="77">
        <v>0</v>
      </c>
      <c r="O246" s="77">
        <f t="shared" si="32"/>
        <v>0</v>
      </c>
      <c r="P246" s="77">
        <v>0</v>
      </c>
      <c r="Q246" s="78">
        <f t="shared" si="33"/>
        <v>0</v>
      </c>
      <c r="AO246" s="79" t="s">
        <v>95</v>
      </c>
      <c r="AQ246" s="79" t="s">
        <v>94</v>
      </c>
      <c r="AR246" s="79" t="s">
        <v>72</v>
      </c>
      <c r="AV246" s="9" t="s">
        <v>96</v>
      </c>
      <c r="BB246" s="80">
        <f t="shared" si="34"/>
        <v>0</v>
      </c>
      <c r="BC246" s="80">
        <f t="shared" si="35"/>
        <v>0</v>
      </c>
      <c r="BD246" s="80">
        <f t="shared" si="36"/>
        <v>0</v>
      </c>
      <c r="BE246" s="80">
        <f t="shared" si="37"/>
        <v>0</v>
      </c>
      <c r="BF246" s="80">
        <f t="shared" si="38"/>
        <v>0</v>
      </c>
      <c r="BG246" s="9" t="s">
        <v>97</v>
      </c>
      <c r="BH246" s="80">
        <f t="shared" si="39"/>
        <v>0</v>
      </c>
      <c r="BI246" s="9" t="s">
        <v>95</v>
      </c>
      <c r="BJ246" s="79" t="s">
        <v>515</v>
      </c>
    </row>
    <row r="247" spans="2:62" s="1" customFormat="1" ht="22.8">
      <c r="B247" s="93">
        <v>229</v>
      </c>
      <c r="C247" s="94" t="s">
        <v>94</v>
      </c>
      <c r="D247" s="95" t="s">
        <v>307</v>
      </c>
      <c r="E247" s="96" t="s">
        <v>110</v>
      </c>
      <c r="F247" s="97">
        <v>10</v>
      </c>
      <c r="G247" s="98"/>
      <c r="H247" s="99">
        <f t="shared" si="30"/>
        <v>0</v>
      </c>
      <c r="J247" s="75" t="s">
        <v>1</v>
      </c>
      <c r="K247" s="76" t="s">
        <v>38</v>
      </c>
      <c r="L247" s="77">
        <v>0</v>
      </c>
      <c r="M247" s="77">
        <f t="shared" si="31"/>
        <v>0</v>
      </c>
      <c r="N247" s="77">
        <v>0</v>
      </c>
      <c r="O247" s="77">
        <f t="shared" si="32"/>
        <v>0</v>
      </c>
      <c r="P247" s="77">
        <v>0</v>
      </c>
      <c r="Q247" s="78">
        <f t="shared" si="33"/>
        <v>0</v>
      </c>
      <c r="AO247" s="79" t="s">
        <v>95</v>
      </c>
      <c r="AQ247" s="79" t="s">
        <v>94</v>
      </c>
      <c r="AR247" s="79" t="s">
        <v>72</v>
      </c>
      <c r="AV247" s="9" t="s">
        <v>96</v>
      </c>
      <c r="BB247" s="80">
        <f t="shared" si="34"/>
        <v>0</v>
      </c>
      <c r="BC247" s="80">
        <f t="shared" si="35"/>
        <v>0</v>
      </c>
      <c r="BD247" s="80">
        <f t="shared" si="36"/>
        <v>0</v>
      </c>
      <c r="BE247" s="80">
        <f t="shared" si="37"/>
        <v>0</v>
      </c>
      <c r="BF247" s="80">
        <f t="shared" si="38"/>
        <v>0</v>
      </c>
      <c r="BG247" s="9" t="s">
        <v>97</v>
      </c>
      <c r="BH247" s="80">
        <f t="shared" si="39"/>
        <v>0</v>
      </c>
      <c r="BI247" s="9" t="s">
        <v>95</v>
      </c>
      <c r="BJ247" s="79" t="s">
        <v>516</v>
      </c>
    </row>
    <row r="248" spans="2:62" s="1" customFormat="1" ht="11.4">
      <c r="B248" s="93">
        <v>230</v>
      </c>
      <c r="C248" s="94" t="s">
        <v>94</v>
      </c>
      <c r="D248" s="95" t="s">
        <v>136</v>
      </c>
      <c r="E248" s="96" t="s">
        <v>110</v>
      </c>
      <c r="F248" s="97">
        <v>2221.4499999999998</v>
      </c>
      <c r="G248" s="98"/>
      <c r="H248" s="99">
        <f t="shared" si="30"/>
        <v>0</v>
      </c>
      <c r="J248" s="75" t="s">
        <v>1</v>
      </c>
      <c r="K248" s="76" t="s">
        <v>38</v>
      </c>
      <c r="L248" s="77">
        <v>0</v>
      </c>
      <c r="M248" s="77">
        <f t="shared" si="31"/>
        <v>0</v>
      </c>
      <c r="N248" s="77">
        <v>0</v>
      </c>
      <c r="O248" s="77">
        <f t="shared" si="32"/>
        <v>0</v>
      </c>
      <c r="P248" s="77">
        <v>0</v>
      </c>
      <c r="Q248" s="78">
        <f t="shared" si="33"/>
        <v>0</v>
      </c>
      <c r="AO248" s="79" t="s">
        <v>95</v>
      </c>
      <c r="AQ248" s="79" t="s">
        <v>94</v>
      </c>
      <c r="AR248" s="79" t="s">
        <v>72</v>
      </c>
      <c r="AV248" s="9" t="s">
        <v>96</v>
      </c>
      <c r="BB248" s="80">
        <f t="shared" si="34"/>
        <v>0</v>
      </c>
      <c r="BC248" s="80">
        <f t="shared" si="35"/>
        <v>0</v>
      </c>
      <c r="BD248" s="80">
        <f t="shared" si="36"/>
        <v>0</v>
      </c>
      <c r="BE248" s="80">
        <f t="shared" si="37"/>
        <v>0</v>
      </c>
      <c r="BF248" s="80">
        <f t="shared" si="38"/>
        <v>0</v>
      </c>
      <c r="BG248" s="9" t="s">
        <v>97</v>
      </c>
      <c r="BH248" s="80">
        <f t="shared" si="39"/>
        <v>0</v>
      </c>
      <c r="BI248" s="9" t="s">
        <v>95</v>
      </c>
      <c r="BJ248" s="79" t="s">
        <v>517</v>
      </c>
    </row>
    <row r="249" spans="2:62" s="1" customFormat="1" ht="11.4">
      <c r="B249" s="93">
        <v>231</v>
      </c>
      <c r="C249" s="94" t="s">
        <v>94</v>
      </c>
      <c r="D249" s="95" t="s">
        <v>310</v>
      </c>
      <c r="E249" s="96" t="s">
        <v>139</v>
      </c>
      <c r="F249" s="97">
        <v>4442.8999999999996</v>
      </c>
      <c r="G249" s="98"/>
      <c r="H249" s="99">
        <f t="shared" si="30"/>
        <v>0</v>
      </c>
      <c r="J249" s="75" t="s">
        <v>1</v>
      </c>
      <c r="K249" s="76" t="s">
        <v>38</v>
      </c>
      <c r="L249" s="77">
        <v>0</v>
      </c>
      <c r="M249" s="77">
        <f t="shared" si="31"/>
        <v>0</v>
      </c>
      <c r="N249" s="77">
        <v>0</v>
      </c>
      <c r="O249" s="77">
        <f t="shared" si="32"/>
        <v>0</v>
      </c>
      <c r="P249" s="77">
        <v>0</v>
      </c>
      <c r="Q249" s="78">
        <f t="shared" si="33"/>
        <v>0</v>
      </c>
      <c r="AO249" s="79" t="s">
        <v>95</v>
      </c>
      <c r="AQ249" s="79" t="s">
        <v>94</v>
      </c>
      <c r="AR249" s="79" t="s">
        <v>72</v>
      </c>
      <c r="AV249" s="9" t="s">
        <v>96</v>
      </c>
      <c r="BB249" s="80">
        <f t="shared" si="34"/>
        <v>0</v>
      </c>
      <c r="BC249" s="80">
        <f t="shared" si="35"/>
        <v>0</v>
      </c>
      <c r="BD249" s="80">
        <f t="shared" si="36"/>
        <v>0</v>
      </c>
      <c r="BE249" s="80">
        <f t="shared" si="37"/>
        <v>0</v>
      </c>
      <c r="BF249" s="80">
        <f t="shared" si="38"/>
        <v>0</v>
      </c>
      <c r="BG249" s="9" t="s">
        <v>97</v>
      </c>
      <c r="BH249" s="80">
        <f t="shared" si="39"/>
        <v>0</v>
      </c>
      <c r="BI249" s="9" t="s">
        <v>95</v>
      </c>
      <c r="BJ249" s="79" t="s">
        <v>518</v>
      </c>
    </row>
    <row r="250" spans="2:62" s="1" customFormat="1" ht="22.8">
      <c r="B250" s="93">
        <v>232</v>
      </c>
      <c r="C250" s="94" t="s">
        <v>94</v>
      </c>
      <c r="D250" s="95" t="s">
        <v>312</v>
      </c>
      <c r="E250" s="96" t="s">
        <v>110</v>
      </c>
      <c r="F250" s="97">
        <v>2978</v>
      </c>
      <c r="G250" s="98"/>
      <c r="H250" s="99">
        <f t="shared" si="30"/>
        <v>0</v>
      </c>
      <c r="J250" s="75" t="s">
        <v>1</v>
      </c>
      <c r="K250" s="76" t="s">
        <v>38</v>
      </c>
      <c r="L250" s="77">
        <v>0</v>
      </c>
      <c r="M250" s="77">
        <f t="shared" si="31"/>
        <v>0</v>
      </c>
      <c r="N250" s="77">
        <v>0</v>
      </c>
      <c r="O250" s="77">
        <f t="shared" si="32"/>
        <v>0</v>
      </c>
      <c r="P250" s="77">
        <v>0</v>
      </c>
      <c r="Q250" s="78">
        <f t="shared" si="33"/>
        <v>0</v>
      </c>
      <c r="AO250" s="79" t="s">
        <v>95</v>
      </c>
      <c r="AQ250" s="79" t="s">
        <v>94</v>
      </c>
      <c r="AR250" s="79" t="s">
        <v>72</v>
      </c>
      <c r="AV250" s="9" t="s">
        <v>96</v>
      </c>
      <c r="BB250" s="80">
        <f t="shared" si="34"/>
        <v>0</v>
      </c>
      <c r="BC250" s="80">
        <f t="shared" si="35"/>
        <v>0</v>
      </c>
      <c r="BD250" s="80">
        <f t="shared" si="36"/>
        <v>0</v>
      </c>
      <c r="BE250" s="80">
        <f t="shared" si="37"/>
        <v>0</v>
      </c>
      <c r="BF250" s="80">
        <f t="shared" si="38"/>
        <v>0</v>
      </c>
      <c r="BG250" s="9" t="s">
        <v>97</v>
      </c>
      <c r="BH250" s="80">
        <f t="shared" si="39"/>
        <v>0</v>
      </c>
      <c r="BI250" s="9" t="s">
        <v>95</v>
      </c>
      <c r="BJ250" s="79" t="s">
        <v>519</v>
      </c>
    </row>
    <row r="251" spans="2:62" s="1" customFormat="1" ht="11.4">
      <c r="B251" s="93">
        <v>233</v>
      </c>
      <c r="C251" s="100" t="s">
        <v>145</v>
      </c>
      <c r="D251" s="101" t="s">
        <v>146</v>
      </c>
      <c r="E251" s="102" t="s">
        <v>139</v>
      </c>
      <c r="F251" s="103">
        <v>6516.5349999999999</v>
      </c>
      <c r="G251" s="104"/>
      <c r="H251" s="105">
        <f t="shared" si="30"/>
        <v>0</v>
      </c>
      <c r="I251" s="85"/>
      <c r="J251" s="81" t="s">
        <v>1</v>
      </c>
      <c r="K251" s="82" t="s">
        <v>38</v>
      </c>
      <c r="L251" s="77">
        <v>0</v>
      </c>
      <c r="M251" s="77">
        <f t="shared" si="31"/>
        <v>0</v>
      </c>
      <c r="N251" s="77">
        <v>0</v>
      </c>
      <c r="O251" s="77">
        <f t="shared" si="32"/>
        <v>0</v>
      </c>
      <c r="P251" s="77">
        <v>0</v>
      </c>
      <c r="Q251" s="78">
        <f t="shared" si="33"/>
        <v>0</v>
      </c>
      <c r="AO251" s="79" t="s">
        <v>99</v>
      </c>
      <c r="AQ251" s="79" t="s">
        <v>145</v>
      </c>
      <c r="AR251" s="79" t="s">
        <v>72</v>
      </c>
      <c r="AV251" s="9" t="s">
        <v>96</v>
      </c>
      <c r="BB251" s="80">
        <f t="shared" si="34"/>
        <v>0</v>
      </c>
      <c r="BC251" s="80">
        <f t="shared" si="35"/>
        <v>0</v>
      </c>
      <c r="BD251" s="80">
        <f t="shared" si="36"/>
        <v>0</v>
      </c>
      <c r="BE251" s="80">
        <f t="shared" si="37"/>
        <v>0</v>
      </c>
      <c r="BF251" s="80">
        <f t="shared" si="38"/>
        <v>0</v>
      </c>
      <c r="BG251" s="9" t="s">
        <v>97</v>
      </c>
      <c r="BH251" s="80">
        <f t="shared" si="39"/>
        <v>0</v>
      </c>
      <c r="BI251" s="9" t="s">
        <v>95</v>
      </c>
      <c r="BJ251" s="79" t="s">
        <v>520</v>
      </c>
    </row>
    <row r="252" spans="2:62" s="1" customFormat="1" ht="22.8">
      <c r="B252" s="93">
        <v>234</v>
      </c>
      <c r="C252" s="94" t="s">
        <v>94</v>
      </c>
      <c r="D252" s="95" t="s">
        <v>143</v>
      </c>
      <c r="E252" s="96" t="s">
        <v>110</v>
      </c>
      <c r="F252" s="97">
        <v>1717.86</v>
      </c>
      <c r="G252" s="98"/>
      <c r="H252" s="99">
        <f t="shared" si="30"/>
        <v>0</v>
      </c>
      <c r="J252" s="75" t="s">
        <v>1</v>
      </c>
      <c r="K252" s="76" t="s">
        <v>38</v>
      </c>
      <c r="L252" s="77">
        <v>0</v>
      </c>
      <c r="M252" s="77">
        <f t="shared" si="31"/>
        <v>0</v>
      </c>
      <c r="N252" s="77">
        <v>0</v>
      </c>
      <c r="O252" s="77">
        <f t="shared" si="32"/>
        <v>0</v>
      </c>
      <c r="P252" s="77">
        <v>0</v>
      </c>
      <c r="Q252" s="78">
        <f t="shared" si="33"/>
        <v>0</v>
      </c>
      <c r="AO252" s="79" t="s">
        <v>95</v>
      </c>
      <c r="AQ252" s="79" t="s">
        <v>94</v>
      </c>
      <c r="AR252" s="79" t="s">
        <v>72</v>
      </c>
      <c r="AV252" s="9" t="s">
        <v>96</v>
      </c>
      <c r="BB252" s="80">
        <f t="shared" si="34"/>
        <v>0</v>
      </c>
      <c r="BC252" s="80">
        <f t="shared" si="35"/>
        <v>0</v>
      </c>
      <c r="BD252" s="80">
        <f t="shared" si="36"/>
        <v>0</v>
      </c>
      <c r="BE252" s="80">
        <f t="shared" si="37"/>
        <v>0</v>
      </c>
      <c r="BF252" s="80">
        <f t="shared" si="38"/>
        <v>0</v>
      </c>
      <c r="BG252" s="9" t="s">
        <v>97</v>
      </c>
      <c r="BH252" s="80">
        <f t="shared" si="39"/>
        <v>0</v>
      </c>
      <c r="BI252" s="9" t="s">
        <v>95</v>
      </c>
      <c r="BJ252" s="79" t="s">
        <v>521</v>
      </c>
    </row>
    <row r="253" spans="2:62" s="1" customFormat="1" ht="22.8">
      <c r="B253" s="161">
        <v>235</v>
      </c>
      <c r="C253" s="94" t="s">
        <v>94</v>
      </c>
      <c r="D253" s="95" t="s">
        <v>148</v>
      </c>
      <c r="E253" s="96" t="s">
        <v>149</v>
      </c>
      <c r="F253" s="162">
        <v>0</v>
      </c>
      <c r="G253" s="98"/>
      <c r="H253" s="99">
        <f t="shared" si="30"/>
        <v>0</v>
      </c>
      <c r="J253" s="75" t="s">
        <v>1</v>
      </c>
      <c r="K253" s="76" t="s">
        <v>38</v>
      </c>
      <c r="L253" s="77">
        <v>0</v>
      </c>
      <c r="M253" s="77">
        <f t="shared" si="31"/>
        <v>0</v>
      </c>
      <c r="N253" s="77">
        <v>0</v>
      </c>
      <c r="O253" s="77">
        <f t="shared" si="32"/>
        <v>0</v>
      </c>
      <c r="P253" s="77">
        <v>0</v>
      </c>
      <c r="Q253" s="78">
        <f t="shared" si="33"/>
        <v>0</v>
      </c>
      <c r="AO253" s="79" t="s">
        <v>95</v>
      </c>
      <c r="AQ253" s="79" t="s">
        <v>94</v>
      </c>
      <c r="AR253" s="79" t="s">
        <v>72</v>
      </c>
      <c r="AV253" s="9" t="s">
        <v>96</v>
      </c>
      <c r="BB253" s="80">
        <f t="shared" si="34"/>
        <v>0</v>
      </c>
      <c r="BC253" s="80">
        <f t="shared" si="35"/>
        <v>0</v>
      </c>
      <c r="BD253" s="80">
        <f t="shared" si="36"/>
        <v>0</v>
      </c>
      <c r="BE253" s="80">
        <f t="shared" si="37"/>
        <v>0</v>
      </c>
      <c r="BF253" s="80">
        <f t="shared" si="38"/>
        <v>0</v>
      </c>
      <c r="BG253" s="9" t="s">
        <v>97</v>
      </c>
      <c r="BH253" s="80">
        <f t="shared" si="39"/>
        <v>0</v>
      </c>
      <c r="BI253" s="9" t="s">
        <v>95</v>
      </c>
      <c r="BJ253" s="79" t="s">
        <v>522</v>
      </c>
    </row>
    <row r="254" spans="2:62" s="1" customFormat="1" ht="22.8">
      <c r="B254" s="93">
        <v>236</v>
      </c>
      <c r="C254" s="94" t="s">
        <v>94</v>
      </c>
      <c r="D254" s="95" t="s">
        <v>151</v>
      </c>
      <c r="E254" s="96" t="s">
        <v>110</v>
      </c>
      <c r="F254" s="97">
        <v>413.59</v>
      </c>
      <c r="G254" s="98"/>
      <c r="H254" s="99">
        <f t="shared" si="30"/>
        <v>0</v>
      </c>
      <c r="J254" s="75" t="s">
        <v>1</v>
      </c>
      <c r="K254" s="76" t="s">
        <v>38</v>
      </c>
      <c r="L254" s="77">
        <v>0</v>
      </c>
      <c r="M254" s="77">
        <f t="shared" si="31"/>
        <v>0</v>
      </c>
      <c r="N254" s="77">
        <v>0</v>
      </c>
      <c r="O254" s="77">
        <f t="shared" si="32"/>
        <v>0</v>
      </c>
      <c r="P254" s="77">
        <v>0</v>
      </c>
      <c r="Q254" s="78">
        <f t="shared" si="33"/>
        <v>0</v>
      </c>
      <c r="AO254" s="79" t="s">
        <v>95</v>
      </c>
      <c r="AQ254" s="79" t="s">
        <v>94</v>
      </c>
      <c r="AR254" s="79" t="s">
        <v>72</v>
      </c>
      <c r="AV254" s="9" t="s">
        <v>96</v>
      </c>
      <c r="BB254" s="80">
        <f t="shared" si="34"/>
        <v>0</v>
      </c>
      <c r="BC254" s="80">
        <f t="shared" si="35"/>
        <v>0</v>
      </c>
      <c r="BD254" s="80">
        <f t="shared" si="36"/>
        <v>0</v>
      </c>
      <c r="BE254" s="80">
        <f t="shared" si="37"/>
        <v>0</v>
      </c>
      <c r="BF254" s="80">
        <f t="shared" si="38"/>
        <v>0</v>
      </c>
      <c r="BG254" s="9" t="s">
        <v>97</v>
      </c>
      <c r="BH254" s="80">
        <f t="shared" si="39"/>
        <v>0</v>
      </c>
      <c r="BI254" s="9" t="s">
        <v>95</v>
      </c>
      <c r="BJ254" s="79" t="s">
        <v>523</v>
      </c>
    </row>
    <row r="255" spans="2:62" s="1" customFormat="1" ht="34.200000000000003">
      <c r="B255" s="93">
        <v>237</v>
      </c>
      <c r="C255" s="94" t="s">
        <v>94</v>
      </c>
      <c r="D255" s="95" t="s">
        <v>524</v>
      </c>
      <c r="E255" s="96" t="s">
        <v>101</v>
      </c>
      <c r="F255" s="97">
        <v>75</v>
      </c>
      <c r="G255" s="98"/>
      <c r="H255" s="99">
        <f t="shared" si="30"/>
        <v>0</v>
      </c>
      <c r="J255" s="75" t="s">
        <v>1</v>
      </c>
      <c r="K255" s="76" t="s">
        <v>38</v>
      </c>
      <c r="L255" s="77">
        <v>0</v>
      </c>
      <c r="M255" s="77">
        <f t="shared" si="31"/>
        <v>0</v>
      </c>
      <c r="N255" s="77">
        <v>0</v>
      </c>
      <c r="O255" s="77">
        <f t="shared" si="32"/>
        <v>0</v>
      </c>
      <c r="P255" s="77">
        <v>0</v>
      </c>
      <c r="Q255" s="78">
        <f t="shared" si="33"/>
        <v>0</v>
      </c>
      <c r="AO255" s="79" t="s">
        <v>95</v>
      </c>
      <c r="AQ255" s="79" t="s">
        <v>94</v>
      </c>
      <c r="AR255" s="79" t="s">
        <v>72</v>
      </c>
      <c r="AV255" s="9" t="s">
        <v>96</v>
      </c>
      <c r="BB255" s="80">
        <f t="shared" si="34"/>
        <v>0</v>
      </c>
      <c r="BC255" s="80">
        <f t="shared" si="35"/>
        <v>0</v>
      </c>
      <c r="BD255" s="80">
        <f t="shared" si="36"/>
        <v>0</v>
      </c>
      <c r="BE255" s="80">
        <f t="shared" si="37"/>
        <v>0</v>
      </c>
      <c r="BF255" s="80">
        <f t="shared" si="38"/>
        <v>0</v>
      </c>
      <c r="BG255" s="9" t="s">
        <v>97</v>
      </c>
      <c r="BH255" s="80">
        <f t="shared" si="39"/>
        <v>0</v>
      </c>
      <c r="BI255" s="9" t="s">
        <v>95</v>
      </c>
      <c r="BJ255" s="79" t="s">
        <v>525</v>
      </c>
    </row>
    <row r="256" spans="2:62" s="1" customFormat="1" ht="11.4">
      <c r="B256" s="93">
        <v>238</v>
      </c>
      <c r="C256" s="100" t="s">
        <v>145</v>
      </c>
      <c r="D256" s="101" t="s">
        <v>526</v>
      </c>
      <c r="E256" s="102" t="s">
        <v>101</v>
      </c>
      <c r="F256" s="103">
        <v>75</v>
      </c>
      <c r="G256" s="104"/>
      <c r="H256" s="105">
        <f t="shared" si="30"/>
        <v>0</v>
      </c>
      <c r="I256" s="85"/>
      <c r="J256" s="81" t="s">
        <v>1</v>
      </c>
      <c r="K256" s="82" t="s">
        <v>38</v>
      </c>
      <c r="L256" s="77">
        <v>0</v>
      </c>
      <c r="M256" s="77">
        <f t="shared" si="31"/>
        <v>0</v>
      </c>
      <c r="N256" s="77">
        <v>0</v>
      </c>
      <c r="O256" s="77">
        <f t="shared" si="32"/>
        <v>0</v>
      </c>
      <c r="P256" s="77">
        <v>0</v>
      </c>
      <c r="Q256" s="78">
        <f t="shared" si="33"/>
        <v>0</v>
      </c>
      <c r="AO256" s="79" t="s">
        <v>99</v>
      </c>
      <c r="AQ256" s="79" t="s">
        <v>145</v>
      </c>
      <c r="AR256" s="79" t="s">
        <v>72</v>
      </c>
      <c r="AV256" s="9" t="s">
        <v>96</v>
      </c>
      <c r="BB256" s="80">
        <f t="shared" si="34"/>
        <v>0</v>
      </c>
      <c r="BC256" s="80">
        <f t="shared" si="35"/>
        <v>0</v>
      </c>
      <c r="BD256" s="80">
        <f t="shared" si="36"/>
        <v>0</v>
      </c>
      <c r="BE256" s="80">
        <f t="shared" si="37"/>
        <v>0</v>
      </c>
      <c r="BF256" s="80">
        <f t="shared" si="38"/>
        <v>0</v>
      </c>
      <c r="BG256" s="9" t="s">
        <v>97</v>
      </c>
      <c r="BH256" s="80">
        <f t="shared" si="39"/>
        <v>0</v>
      </c>
      <c r="BI256" s="9" t="s">
        <v>95</v>
      </c>
      <c r="BJ256" s="79" t="s">
        <v>527</v>
      </c>
    </row>
    <row r="257" spans="2:62" s="1" customFormat="1" ht="22.8">
      <c r="B257" s="93">
        <v>239</v>
      </c>
      <c r="C257" s="94" t="s">
        <v>94</v>
      </c>
      <c r="D257" s="95" t="s">
        <v>528</v>
      </c>
      <c r="E257" s="96" t="s">
        <v>149</v>
      </c>
      <c r="F257" s="97">
        <v>22</v>
      </c>
      <c r="G257" s="98"/>
      <c r="H257" s="99">
        <f t="shared" si="30"/>
        <v>0</v>
      </c>
      <c r="J257" s="75" t="s">
        <v>1</v>
      </c>
      <c r="K257" s="76" t="s">
        <v>38</v>
      </c>
      <c r="L257" s="77">
        <v>0</v>
      </c>
      <c r="M257" s="77">
        <f t="shared" si="31"/>
        <v>0</v>
      </c>
      <c r="N257" s="77">
        <v>0</v>
      </c>
      <c r="O257" s="77">
        <f t="shared" si="32"/>
        <v>0</v>
      </c>
      <c r="P257" s="77">
        <v>0</v>
      </c>
      <c r="Q257" s="78">
        <f t="shared" si="33"/>
        <v>0</v>
      </c>
      <c r="AO257" s="79" t="s">
        <v>95</v>
      </c>
      <c r="AQ257" s="79" t="s">
        <v>94</v>
      </c>
      <c r="AR257" s="79" t="s">
        <v>72</v>
      </c>
      <c r="AV257" s="9" t="s">
        <v>96</v>
      </c>
      <c r="BB257" s="80">
        <f t="shared" si="34"/>
        <v>0</v>
      </c>
      <c r="BC257" s="80">
        <f t="shared" si="35"/>
        <v>0</v>
      </c>
      <c r="BD257" s="80">
        <f t="shared" si="36"/>
        <v>0</v>
      </c>
      <c r="BE257" s="80">
        <f t="shared" si="37"/>
        <v>0</v>
      </c>
      <c r="BF257" s="80">
        <f t="shared" si="38"/>
        <v>0</v>
      </c>
      <c r="BG257" s="9" t="s">
        <v>97</v>
      </c>
      <c r="BH257" s="80">
        <f t="shared" si="39"/>
        <v>0</v>
      </c>
      <c r="BI257" s="9" t="s">
        <v>95</v>
      </c>
      <c r="BJ257" s="79" t="s">
        <v>529</v>
      </c>
    </row>
    <row r="258" spans="2:62" s="1" customFormat="1" ht="11.4">
      <c r="B258" s="93">
        <v>240</v>
      </c>
      <c r="C258" s="100" t="s">
        <v>145</v>
      </c>
      <c r="D258" s="101" t="s">
        <v>530</v>
      </c>
      <c r="E258" s="102" t="s">
        <v>149</v>
      </c>
      <c r="F258" s="103">
        <v>22</v>
      </c>
      <c r="G258" s="104"/>
      <c r="H258" s="105">
        <f t="shared" si="30"/>
        <v>0</v>
      </c>
      <c r="I258" s="85"/>
      <c r="J258" s="81" t="s">
        <v>1</v>
      </c>
      <c r="K258" s="82" t="s">
        <v>38</v>
      </c>
      <c r="L258" s="77">
        <v>0</v>
      </c>
      <c r="M258" s="77">
        <f t="shared" si="31"/>
        <v>0</v>
      </c>
      <c r="N258" s="77">
        <v>0</v>
      </c>
      <c r="O258" s="77">
        <f t="shared" si="32"/>
        <v>0</v>
      </c>
      <c r="P258" s="77">
        <v>0</v>
      </c>
      <c r="Q258" s="78">
        <f t="shared" si="33"/>
        <v>0</v>
      </c>
      <c r="AO258" s="79" t="s">
        <v>99</v>
      </c>
      <c r="AQ258" s="79" t="s">
        <v>145</v>
      </c>
      <c r="AR258" s="79" t="s">
        <v>72</v>
      </c>
      <c r="AV258" s="9" t="s">
        <v>96</v>
      </c>
      <c r="BB258" s="80">
        <f t="shared" si="34"/>
        <v>0</v>
      </c>
      <c r="BC258" s="80">
        <f t="shared" si="35"/>
        <v>0</v>
      </c>
      <c r="BD258" s="80">
        <f t="shared" si="36"/>
        <v>0</v>
      </c>
      <c r="BE258" s="80">
        <f t="shared" si="37"/>
        <v>0</v>
      </c>
      <c r="BF258" s="80">
        <f t="shared" si="38"/>
        <v>0</v>
      </c>
      <c r="BG258" s="9" t="s">
        <v>97</v>
      </c>
      <c r="BH258" s="80">
        <f t="shared" si="39"/>
        <v>0</v>
      </c>
      <c r="BI258" s="9" t="s">
        <v>95</v>
      </c>
      <c r="BJ258" s="79" t="s">
        <v>531</v>
      </c>
    </row>
    <row r="259" spans="2:62" s="1" customFormat="1" ht="11.4">
      <c r="B259" s="93">
        <v>241</v>
      </c>
      <c r="C259" s="94" t="s">
        <v>94</v>
      </c>
      <c r="D259" s="95" t="s">
        <v>532</v>
      </c>
      <c r="E259" s="96" t="s">
        <v>110</v>
      </c>
      <c r="F259" s="97">
        <v>3.9420000000000002</v>
      </c>
      <c r="G259" s="98"/>
      <c r="H259" s="99">
        <f t="shared" si="30"/>
        <v>0</v>
      </c>
      <c r="J259" s="75" t="s">
        <v>1</v>
      </c>
      <c r="K259" s="76" t="s">
        <v>38</v>
      </c>
      <c r="L259" s="77">
        <v>0</v>
      </c>
      <c r="M259" s="77">
        <f t="shared" si="31"/>
        <v>0</v>
      </c>
      <c r="N259" s="77">
        <v>0</v>
      </c>
      <c r="O259" s="77">
        <f t="shared" si="32"/>
        <v>0</v>
      </c>
      <c r="P259" s="77">
        <v>0</v>
      </c>
      <c r="Q259" s="78">
        <f t="shared" si="33"/>
        <v>0</v>
      </c>
      <c r="AO259" s="79" t="s">
        <v>95</v>
      </c>
      <c r="AQ259" s="79" t="s">
        <v>94</v>
      </c>
      <c r="AR259" s="79" t="s">
        <v>72</v>
      </c>
      <c r="AV259" s="9" t="s">
        <v>96</v>
      </c>
      <c r="BB259" s="80">
        <f t="shared" si="34"/>
        <v>0</v>
      </c>
      <c r="BC259" s="80">
        <f t="shared" si="35"/>
        <v>0</v>
      </c>
      <c r="BD259" s="80">
        <f t="shared" si="36"/>
        <v>0</v>
      </c>
      <c r="BE259" s="80">
        <f t="shared" si="37"/>
        <v>0</v>
      </c>
      <c r="BF259" s="80">
        <f t="shared" si="38"/>
        <v>0</v>
      </c>
      <c r="BG259" s="9" t="s">
        <v>97</v>
      </c>
      <c r="BH259" s="80">
        <f t="shared" si="39"/>
        <v>0</v>
      </c>
      <c r="BI259" s="9" t="s">
        <v>95</v>
      </c>
      <c r="BJ259" s="79" t="s">
        <v>533</v>
      </c>
    </row>
    <row r="260" spans="2:62" s="1" customFormat="1" ht="22.8">
      <c r="B260" s="93">
        <v>242</v>
      </c>
      <c r="C260" s="94" t="s">
        <v>94</v>
      </c>
      <c r="D260" s="95" t="s">
        <v>331</v>
      </c>
      <c r="E260" s="96" t="s">
        <v>110</v>
      </c>
      <c r="F260" s="97">
        <v>18</v>
      </c>
      <c r="G260" s="98"/>
      <c r="H260" s="99">
        <f t="shared" si="30"/>
        <v>0</v>
      </c>
      <c r="J260" s="75" t="s">
        <v>1</v>
      </c>
      <c r="K260" s="76" t="s">
        <v>38</v>
      </c>
      <c r="L260" s="77">
        <v>0</v>
      </c>
      <c r="M260" s="77">
        <f t="shared" si="31"/>
        <v>0</v>
      </c>
      <c r="N260" s="77">
        <v>0</v>
      </c>
      <c r="O260" s="77">
        <f t="shared" si="32"/>
        <v>0</v>
      </c>
      <c r="P260" s="77">
        <v>0</v>
      </c>
      <c r="Q260" s="78">
        <f t="shared" si="33"/>
        <v>0</v>
      </c>
      <c r="AO260" s="79" t="s">
        <v>95</v>
      </c>
      <c r="AQ260" s="79" t="s">
        <v>94</v>
      </c>
      <c r="AR260" s="79" t="s">
        <v>72</v>
      </c>
      <c r="AV260" s="9" t="s">
        <v>96</v>
      </c>
      <c r="BB260" s="80">
        <f t="shared" si="34"/>
        <v>0</v>
      </c>
      <c r="BC260" s="80">
        <f t="shared" si="35"/>
        <v>0</v>
      </c>
      <c r="BD260" s="80">
        <f t="shared" si="36"/>
        <v>0</v>
      </c>
      <c r="BE260" s="80">
        <f t="shared" si="37"/>
        <v>0</v>
      </c>
      <c r="BF260" s="80">
        <f t="shared" si="38"/>
        <v>0</v>
      </c>
      <c r="BG260" s="9" t="s">
        <v>97</v>
      </c>
      <c r="BH260" s="80">
        <f t="shared" si="39"/>
        <v>0</v>
      </c>
      <c r="BI260" s="9" t="s">
        <v>95</v>
      </c>
      <c r="BJ260" s="79" t="s">
        <v>534</v>
      </c>
    </row>
    <row r="261" spans="2:62" s="1" customFormat="1" ht="22.8">
      <c r="B261" s="93">
        <v>243</v>
      </c>
      <c r="C261" s="94" t="s">
        <v>94</v>
      </c>
      <c r="D261" s="95" t="s">
        <v>333</v>
      </c>
      <c r="E261" s="96" t="s">
        <v>101</v>
      </c>
      <c r="F261" s="97">
        <v>45</v>
      </c>
      <c r="G261" s="98"/>
      <c r="H261" s="99">
        <f t="shared" si="30"/>
        <v>0</v>
      </c>
      <c r="J261" s="75" t="s">
        <v>1</v>
      </c>
      <c r="K261" s="76" t="s">
        <v>38</v>
      </c>
      <c r="L261" s="77">
        <v>0</v>
      </c>
      <c r="M261" s="77">
        <f t="shared" si="31"/>
        <v>0</v>
      </c>
      <c r="N261" s="77">
        <v>0</v>
      </c>
      <c r="O261" s="77">
        <f t="shared" si="32"/>
        <v>0</v>
      </c>
      <c r="P261" s="77">
        <v>0</v>
      </c>
      <c r="Q261" s="78">
        <f t="shared" si="33"/>
        <v>0</v>
      </c>
      <c r="AO261" s="79" t="s">
        <v>95</v>
      </c>
      <c r="AQ261" s="79" t="s">
        <v>94</v>
      </c>
      <c r="AR261" s="79" t="s">
        <v>72</v>
      </c>
      <c r="AV261" s="9" t="s">
        <v>96</v>
      </c>
      <c r="BB261" s="80">
        <f t="shared" si="34"/>
        <v>0</v>
      </c>
      <c r="BC261" s="80">
        <f t="shared" si="35"/>
        <v>0</v>
      </c>
      <c r="BD261" s="80">
        <f t="shared" si="36"/>
        <v>0</v>
      </c>
      <c r="BE261" s="80">
        <f t="shared" si="37"/>
        <v>0</v>
      </c>
      <c r="BF261" s="80">
        <f t="shared" si="38"/>
        <v>0</v>
      </c>
      <c r="BG261" s="9" t="s">
        <v>97</v>
      </c>
      <c r="BH261" s="80">
        <f t="shared" si="39"/>
        <v>0</v>
      </c>
      <c r="BI261" s="9" t="s">
        <v>95</v>
      </c>
      <c r="BJ261" s="79" t="s">
        <v>535</v>
      </c>
    </row>
    <row r="262" spans="2:62" s="1" customFormat="1" ht="22.8">
      <c r="B262" s="93">
        <v>244</v>
      </c>
      <c r="C262" s="94" t="s">
        <v>94</v>
      </c>
      <c r="D262" s="95" t="s">
        <v>157</v>
      </c>
      <c r="E262" s="96" t="s">
        <v>101</v>
      </c>
      <c r="F262" s="97">
        <v>3400</v>
      </c>
      <c r="G262" s="98"/>
      <c r="H262" s="99">
        <f t="shared" si="30"/>
        <v>0</v>
      </c>
      <c r="J262" s="75" t="s">
        <v>1</v>
      </c>
      <c r="K262" s="76" t="s">
        <v>38</v>
      </c>
      <c r="L262" s="77">
        <v>0</v>
      </c>
      <c r="M262" s="77">
        <f t="shared" si="31"/>
        <v>0</v>
      </c>
      <c r="N262" s="77">
        <v>0</v>
      </c>
      <c r="O262" s="77">
        <f t="shared" si="32"/>
        <v>0</v>
      </c>
      <c r="P262" s="77">
        <v>0</v>
      </c>
      <c r="Q262" s="78">
        <f t="shared" si="33"/>
        <v>0</v>
      </c>
      <c r="AO262" s="79" t="s">
        <v>95</v>
      </c>
      <c r="AQ262" s="79" t="s">
        <v>94</v>
      </c>
      <c r="AR262" s="79" t="s">
        <v>72</v>
      </c>
      <c r="AV262" s="9" t="s">
        <v>96</v>
      </c>
      <c r="BB262" s="80">
        <f t="shared" si="34"/>
        <v>0</v>
      </c>
      <c r="BC262" s="80">
        <f t="shared" si="35"/>
        <v>0</v>
      </c>
      <c r="BD262" s="80">
        <f t="shared" si="36"/>
        <v>0</v>
      </c>
      <c r="BE262" s="80">
        <f t="shared" si="37"/>
        <v>0</v>
      </c>
      <c r="BF262" s="80">
        <f t="shared" si="38"/>
        <v>0</v>
      </c>
      <c r="BG262" s="9" t="s">
        <v>97</v>
      </c>
      <c r="BH262" s="80">
        <f t="shared" si="39"/>
        <v>0</v>
      </c>
      <c r="BI262" s="9" t="s">
        <v>95</v>
      </c>
      <c r="BJ262" s="79" t="s">
        <v>536</v>
      </c>
    </row>
    <row r="263" spans="2:62" s="1" customFormat="1" ht="22.8">
      <c r="B263" s="93">
        <v>245</v>
      </c>
      <c r="C263" s="94" t="s">
        <v>94</v>
      </c>
      <c r="D263" s="95" t="s">
        <v>159</v>
      </c>
      <c r="E263" s="96" t="s">
        <v>101</v>
      </c>
      <c r="F263" s="97">
        <v>3600</v>
      </c>
      <c r="G263" s="98"/>
      <c r="H263" s="99">
        <f t="shared" si="30"/>
        <v>0</v>
      </c>
      <c r="J263" s="75" t="s">
        <v>1</v>
      </c>
      <c r="K263" s="76" t="s">
        <v>38</v>
      </c>
      <c r="L263" s="77">
        <v>0</v>
      </c>
      <c r="M263" s="77">
        <f t="shared" si="31"/>
        <v>0</v>
      </c>
      <c r="N263" s="77">
        <v>0</v>
      </c>
      <c r="O263" s="77">
        <f t="shared" si="32"/>
        <v>0</v>
      </c>
      <c r="P263" s="77">
        <v>0</v>
      </c>
      <c r="Q263" s="78">
        <f t="shared" si="33"/>
        <v>0</v>
      </c>
      <c r="AO263" s="79" t="s">
        <v>95</v>
      </c>
      <c r="AQ263" s="79" t="s">
        <v>94</v>
      </c>
      <c r="AR263" s="79" t="s">
        <v>72</v>
      </c>
      <c r="AV263" s="9" t="s">
        <v>96</v>
      </c>
      <c r="BB263" s="80">
        <f t="shared" si="34"/>
        <v>0</v>
      </c>
      <c r="BC263" s="80">
        <f t="shared" si="35"/>
        <v>0</v>
      </c>
      <c r="BD263" s="80">
        <f t="shared" si="36"/>
        <v>0</v>
      </c>
      <c r="BE263" s="80">
        <f t="shared" si="37"/>
        <v>0</v>
      </c>
      <c r="BF263" s="80">
        <f t="shared" si="38"/>
        <v>0</v>
      </c>
      <c r="BG263" s="9" t="s">
        <v>97</v>
      </c>
      <c r="BH263" s="80">
        <f t="shared" si="39"/>
        <v>0</v>
      </c>
      <c r="BI263" s="9" t="s">
        <v>95</v>
      </c>
      <c r="BJ263" s="79" t="s">
        <v>537</v>
      </c>
    </row>
    <row r="264" spans="2:62" s="1" customFormat="1" ht="22.8">
      <c r="B264" s="93">
        <v>246</v>
      </c>
      <c r="C264" s="94" t="s">
        <v>94</v>
      </c>
      <c r="D264" s="95" t="s">
        <v>165</v>
      </c>
      <c r="E264" s="96" t="s">
        <v>101</v>
      </c>
      <c r="F264" s="97">
        <v>8688.5400000000009</v>
      </c>
      <c r="G264" s="98"/>
      <c r="H264" s="99">
        <f t="shared" si="30"/>
        <v>0</v>
      </c>
      <c r="J264" s="75" t="s">
        <v>1</v>
      </c>
      <c r="K264" s="76" t="s">
        <v>38</v>
      </c>
      <c r="L264" s="77">
        <v>0</v>
      </c>
      <c r="M264" s="77">
        <f t="shared" si="31"/>
        <v>0</v>
      </c>
      <c r="N264" s="77">
        <v>0</v>
      </c>
      <c r="O264" s="77">
        <f t="shared" si="32"/>
        <v>0</v>
      </c>
      <c r="P264" s="77">
        <v>0</v>
      </c>
      <c r="Q264" s="78">
        <f t="shared" si="33"/>
        <v>0</v>
      </c>
      <c r="AO264" s="79" t="s">
        <v>95</v>
      </c>
      <c r="AQ264" s="79" t="s">
        <v>94</v>
      </c>
      <c r="AR264" s="79" t="s">
        <v>72</v>
      </c>
      <c r="AV264" s="9" t="s">
        <v>96</v>
      </c>
      <c r="BB264" s="80">
        <f t="shared" si="34"/>
        <v>0</v>
      </c>
      <c r="BC264" s="80">
        <f t="shared" si="35"/>
        <v>0</v>
      </c>
      <c r="BD264" s="80">
        <f t="shared" si="36"/>
        <v>0</v>
      </c>
      <c r="BE264" s="80">
        <f t="shared" si="37"/>
        <v>0</v>
      </c>
      <c r="BF264" s="80">
        <f t="shared" si="38"/>
        <v>0</v>
      </c>
      <c r="BG264" s="9" t="s">
        <v>97</v>
      </c>
      <c r="BH264" s="80">
        <f t="shared" si="39"/>
        <v>0</v>
      </c>
      <c r="BI264" s="9" t="s">
        <v>95</v>
      </c>
      <c r="BJ264" s="79" t="s">
        <v>538</v>
      </c>
    </row>
    <row r="265" spans="2:62" s="1" customFormat="1" ht="22.8">
      <c r="B265" s="93">
        <v>247</v>
      </c>
      <c r="C265" s="94" t="s">
        <v>94</v>
      </c>
      <c r="D265" s="95" t="s">
        <v>539</v>
      </c>
      <c r="E265" s="96" t="s">
        <v>101</v>
      </c>
      <c r="F265" s="97">
        <v>5544.116</v>
      </c>
      <c r="G265" s="98"/>
      <c r="H265" s="99">
        <f t="shared" si="30"/>
        <v>0</v>
      </c>
      <c r="J265" s="75" t="s">
        <v>1</v>
      </c>
      <c r="K265" s="76" t="s">
        <v>38</v>
      </c>
      <c r="L265" s="77">
        <v>0</v>
      </c>
      <c r="M265" s="77">
        <f t="shared" si="31"/>
        <v>0</v>
      </c>
      <c r="N265" s="77">
        <v>0</v>
      </c>
      <c r="O265" s="77">
        <f t="shared" si="32"/>
        <v>0</v>
      </c>
      <c r="P265" s="77">
        <v>0</v>
      </c>
      <c r="Q265" s="78">
        <f t="shared" si="33"/>
        <v>0</v>
      </c>
      <c r="AO265" s="79" t="s">
        <v>95</v>
      </c>
      <c r="AQ265" s="79" t="s">
        <v>94</v>
      </c>
      <c r="AR265" s="79" t="s">
        <v>72</v>
      </c>
      <c r="AV265" s="9" t="s">
        <v>96</v>
      </c>
      <c r="BB265" s="80">
        <f t="shared" si="34"/>
        <v>0</v>
      </c>
      <c r="BC265" s="80">
        <f t="shared" si="35"/>
        <v>0</v>
      </c>
      <c r="BD265" s="80">
        <f t="shared" si="36"/>
        <v>0</v>
      </c>
      <c r="BE265" s="80">
        <f t="shared" si="37"/>
        <v>0</v>
      </c>
      <c r="BF265" s="80">
        <f t="shared" si="38"/>
        <v>0</v>
      </c>
      <c r="BG265" s="9" t="s">
        <v>97</v>
      </c>
      <c r="BH265" s="80">
        <f t="shared" si="39"/>
        <v>0</v>
      </c>
      <c r="BI265" s="9" t="s">
        <v>95</v>
      </c>
      <c r="BJ265" s="79" t="s">
        <v>540</v>
      </c>
    </row>
    <row r="266" spans="2:62" s="1" customFormat="1" ht="22.8">
      <c r="B266" s="93">
        <v>248</v>
      </c>
      <c r="C266" s="94" t="s">
        <v>94</v>
      </c>
      <c r="D266" s="95" t="s">
        <v>541</v>
      </c>
      <c r="E266" s="96" t="s">
        <v>101</v>
      </c>
      <c r="F266" s="97">
        <v>4964.88</v>
      </c>
      <c r="G266" s="98"/>
      <c r="H266" s="99">
        <f t="shared" si="30"/>
        <v>0</v>
      </c>
      <c r="J266" s="75" t="s">
        <v>1</v>
      </c>
      <c r="K266" s="76" t="s">
        <v>38</v>
      </c>
      <c r="L266" s="77">
        <v>0</v>
      </c>
      <c r="M266" s="77">
        <f t="shared" si="31"/>
        <v>0</v>
      </c>
      <c r="N266" s="77">
        <v>0</v>
      </c>
      <c r="O266" s="77">
        <f t="shared" si="32"/>
        <v>0</v>
      </c>
      <c r="P266" s="77">
        <v>0</v>
      </c>
      <c r="Q266" s="78">
        <f t="shared" si="33"/>
        <v>0</v>
      </c>
      <c r="AO266" s="79" t="s">
        <v>95</v>
      </c>
      <c r="AQ266" s="79" t="s">
        <v>94</v>
      </c>
      <c r="AR266" s="79" t="s">
        <v>72</v>
      </c>
      <c r="AV266" s="9" t="s">
        <v>96</v>
      </c>
      <c r="BB266" s="80">
        <f t="shared" si="34"/>
        <v>0</v>
      </c>
      <c r="BC266" s="80">
        <f t="shared" si="35"/>
        <v>0</v>
      </c>
      <c r="BD266" s="80">
        <f t="shared" si="36"/>
        <v>0</v>
      </c>
      <c r="BE266" s="80">
        <f t="shared" si="37"/>
        <v>0</v>
      </c>
      <c r="BF266" s="80">
        <f t="shared" si="38"/>
        <v>0</v>
      </c>
      <c r="BG266" s="9" t="s">
        <v>97</v>
      </c>
      <c r="BH266" s="80">
        <f t="shared" si="39"/>
        <v>0</v>
      </c>
      <c r="BI266" s="9" t="s">
        <v>95</v>
      </c>
      <c r="BJ266" s="79" t="s">
        <v>542</v>
      </c>
    </row>
    <row r="267" spans="2:62" s="1" customFormat="1" ht="22.8">
      <c r="B267" s="93">
        <v>249</v>
      </c>
      <c r="C267" s="94" t="s">
        <v>94</v>
      </c>
      <c r="D267" s="95" t="s">
        <v>543</v>
      </c>
      <c r="E267" s="96" t="s">
        <v>101</v>
      </c>
      <c r="F267" s="97">
        <v>8274.7999999999993</v>
      </c>
      <c r="G267" s="98"/>
      <c r="H267" s="99">
        <f t="shared" si="30"/>
        <v>0</v>
      </c>
      <c r="J267" s="75" t="s">
        <v>1</v>
      </c>
      <c r="K267" s="76" t="s">
        <v>38</v>
      </c>
      <c r="L267" s="77">
        <v>0</v>
      </c>
      <c r="M267" s="77">
        <f t="shared" si="31"/>
        <v>0</v>
      </c>
      <c r="N267" s="77">
        <v>0</v>
      </c>
      <c r="O267" s="77">
        <f t="shared" si="32"/>
        <v>0</v>
      </c>
      <c r="P267" s="77">
        <v>0</v>
      </c>
      <c r="Q267" s="78">
        <f t="shared" si="33"/>
        <v>0</v>
      </c>
      <c r="AO267" s="79" t="s">
        <v>95</v>
      </c>
      <c r="AQ267" s="79" t="s">
        <v>94</v>
      </c>
      <c r="AR267" s="79" t="s">
        <v>72</v>
      </c>
      <c r="AV267" s="9" t="s">
        <v>96</v>
      </c>
      <c r="BB267" s="80">
        <f t="shared" si="34"/>
        <v>0</v>
      </c>
      <c r="BC267" s="80">
        <f t="shared" si="35"/>
        <v>0</v>
      </c>
      <c r="BD267" s="80">
        <f t="shared" si="36"/>
        <v>0</v>
      </c>
      <c r="BE267" s="80">
        <f t="shared" si="37"/>
        <v>0</v>
      </c>
      <c r="BF267" s="80">
        <f t="shared" si="38"/>
        <v>0</v>
      </c>
      <c r="BG267" s="9" t="s">
        <v>97</v>
      </c>
      <c r="BH267" s="80">
        <f t="shared" si="39"/>
        <v>0</v>
      </c>
      <c r="BI267" s="9" t="s">
        <v>95</v>
      </c>
      <c r="BJ267" s="79" t="s">
        <v>544</v>
      </c>
    </row>
    <row r="268" spans="2:62" s="1" customFormat="1" ht="22.8">
      <c r="B268" s="93">
        <v>250</v>
      </c>
      <c r="C268" s="94" t="s">
        <v>94</v>
      </c>
      <c r="D268" s="95" t="s">
        <v>545</v>
      </c>
      <c r="E268" s="96" t="s">
        <v>101</v>
      </c>
      <c r="F268" s="97">
        <v>423</v>
      </c>
      <c r="G268" s="98"/>
      <c r="H268" s="99">
        <f t="shared" ref="H268:H332" si="40">ROUND(G268*F268,2)</f>
        <v>0</v>
      </c>
      <c r="J268" s="75" t="s">
        <v>1</v>
      </c>
      <c r="K268" s="76" t="s">
        <v>38</v>
      </c>
      <c r="L268" s="77">
        <v>0</v>
      </c>
      <c r="M268" s="77">
        <f t="shared" si="31"/>
        <v>0</v>
      </c>
      <c r="N268" s="77">
        <v>0</v>
      </c>
      <c r="O268" s="77">
        <f t="shared" si="32"/>
        <v>0</v>
      </c>
      <c r="P268" s="77">
        <v>0</v>
      </c>
      <c r="Q268" s="78">
        <f t="shared" si="33"/>
        <v>0</v>
      </c>
      <c r="AO268" s="79" t="s">
        <v>95</v>
      </c>
      <c r="AQ268" s="79" t="s">
        <v>94</v>
      </c>
      <c r="AR268" s="79" t="s">
        <v>72</v>
      </c>
      <c r="AV268" s="9" t="s">
        <v>96</v>
      </c>
      <c r="BB268" s="80">
        <f t="shared" si="34"/>
        <v>0</v>
      </c>
      <c r="BC268" s="80">
        <f t="shared" si="35"/>
        <v>0</v>
      </c>
      <c r="BD268" s="80">
        <f t="shared" si="36"/>
        <v>0</v>
      </c>
      <c r="BE268" s="80">
        <f t="shared" si="37"/>
        <v>0</v>
      </c>
      <c r="BF268" s="80">
        <f t="shared" si="38"/>
        <v>0</v>
      </c>
      <c r="BG268" s="9" t="s">
        <v>97</v>
      </c>
      <c r="BH268" s="80">
        <f t="shared" si="39"/>
        <v>0</v>
      </c>
      <c r="BI268" s="9" t="s">
        <v>95</v>
      </c>
      <c r="BJ268" s="79" t="s">
        <v>546</v>
      </c>
    </row>
    <row r="269" spans="2:62" s="1" customFormat="1" ht="11.4">
      <c r="B269" s="93">
        <v>251</v>
      </c>
      <c r="C269" s="100" t="s">
        <v>145</v>
      </c>
      <c r="D269" s="101" t="s">
        <v>547</v>
      </c>
      <c r="E269" s="102" t="s">
        <v>149</v>
      </c>
      <c r="F269" s="103">
        <v>70</v>
      </c>
      <c r="G269" s="104"/>
      <c r="H269" s="105">
        <f t="shared" si="40"/>
        <v>0</v>
      </c>
      <c r="I269" s="85"/>
      <c r="J269" s="81" t="s">
        <v>1</v>
      </c>
      <c r="K269" s="82" t="s">
        <v>38</v>
      </c>
      <c r="L269" s="77">
        <v>0</v>
      </c>
      <c r="M269" s="77">
        <f t="shared" si="31"/>
        <v>0</v>
      </c>
      <c r="N269" s="77">
        <v>0</v>
      </c>
      <c r="O269" s="77">
        <f t="shared" si="32"/>
        <v>0</v>
      </c>
      <c r="P269" s="77">
        <v>0</v>
      </c>
      <c r="Q269" s="78">
        <f t="shared" si="33"/>
        <v>0</v>
      </c>
      <c r="AO269" s="79" t="s">
        <v>99</v>
      </c>
      <c r="AQ269" s="79" t="s">
        <v>145</v>
      </c>
      <c r="AR269" s="79" t="s">
        <v>72</v>
      </c>
      <c r="AV269" s="9" t="s">
        <v>96</v>
      </c>
      <c r="BB269" s="80">
        <f t="shared" si="34"/>
        <v>0</v>
      </c>
      <c r="BC269" s="80">
        <f t="shared" si="35"/>
        <v>0</v>
      </c>
      <c r="BD269" s="80">
        <f t="shared" si="36"/>
        <v>0</v>
      </c>
      <c r="BE269" s="80">
        <f t="shared" si="37"/>
        <v>0</v>
      </c>
      <c r="BF269" s="80">
        <f t="shared" si="38"/>
        <v>0</v>
      </c>
      <c r="BG269" s="9" t="s">
        <v>97</v>
      </c>
      <c r="BH269" s="80">
        <f t="shared" si="39"/>
        <v>0</v>
      </c>
      <c r="BI269" s="9" t="s">
        <v>95</v>
      </c>
      <c r="BJ269" s="79" t="s">
        <v>548</v>
      </c>
    </row>
    <row r="270" spans="2:62" s="1" customFormat="1" ht="11.4">
      <c r="B270" s="93">
        <v>252</v>
      </c>
      <c r="C270" s="94" t="s">
        <v>94</v>
      </c>
      <c r="D270" s="95" t="s">
        <v>171</v>
      </c>
      <c r="E270" s="96" t="s">
        <v>149</v>
      </c>
      <c r="F270" s="97">
        <v>31</v>
      </c>
      <c r="G270" s="98"/>
      <c r="H270" s="99">
        <f t="shared" si="40"/>
        <v>0</v>
      </c>
      <c r="J270" s="75" t="s">
        <v>1</v>
      </c>
      <c r="K270" s="76" t="s">
        <v>38</v>
      </c>
      <c r="L270" s="77">
        <v>0</v>
      </c>
      <c r="M270" s="77">
        <f t="shared" si="31"/>
        <v>0</v>
      </c>
      <c r="N270" s="77">
        <v>0</v>
      </c>
      <c r="O270" s="77">
        <f t="shared" si="32"/>
        <v>0</v>
      </c>
      <c r="P270" s="77">
        <v>0</v>
      </c>
      <c r="Q270" s="78">
        <f t="shared" si="33"/>
        <v>0</v>
      </c>
      <c r="AO270" s="79" t="s">
        <v>95</v>
      </c>
      <c r="AQ270" s="79" t="s">
        <v>94</v>
      </c>
      <c r="AR270" s="79" t="s">
        <v>72</v>
      </c>
      <c r="AV270" s="9" t="s">
        <v>96</v>
      </c>
      <c r="BB270" s="80">
        <f t="shared" si="34"/>
        <v>0</v>
      </c>
      <c r="BC270" s="80">
        <f t="shared" si="35"/>
        <v>0</v>
      </c>
      <c r="BD270" s="80">
        <f t="shared" si="36"/>
        <v>0</v>
      </c>
      <c r="BE270" s="80">
        <f t="shared" si="37"/>
        <v>0</v>
      </c>
      <c r="BF270" s="80">
        <f t="shared" si="38"/>
        <v>0</v>
      </c>
      <c r="BG270" s="9" t="s">
        <v>97</v>
      </c>
      <c r="BH270" s="80">
        <f t="shared" si="39"/>
        <v>0</v>
      </c>
      <c r="BI270" s="9" t="s">
        <v>95</v>
      </c>
      <c r="BJ270" s="79" t="s">
        <v>549</v>
      </c>
    </row>
    <row r="271" spans="2:62" s="1" customFormat="1" ht="11.4">
      <c r="B271" s="93">
        <v>253</v>
      </c>
      <c r="C271" s="100" t="s">
        <v>145</v>
      </c>
      <c r="D271" s="101" t="s">
        <v>550</v>
      </c>
      <c r="E271" s="102" t="s">
        <v>149</v>
      </c>
      <c r="F271" s="103">
        <v>22</v>
      </c>
      <c r="G271" s="104"/>
      <c r="H271" s="105">
        <f t="shared" si="40"/>
        <v>0</v>
      </c>
      <c r="I271" s="85"/>
      <c r="J271" s="81" t="s">
        <v>1</v>
      </c>
      <c r="K271" s="82" t="s">
        <v>38</v>
      </c>
      <c r="L271" s="77">
        <v>0</v>
      </c>
      <c r="M271" s="77">
        <f t="shared" si="31"/>
        <v>0</v>
      </c>
      <c r="N271" s="77">
        <v>0</v>
      </c>
      <c r="O271" s="77">
        <f t="shared" si="32"/>
        <v>0</v>
      </c>
      <c r="P271" s="77">
        <v>0</v>
      </c>
      <c r="Q271" s="78">
        <f t="shared" si="33"/>
        <v>0</v>
      </c>
      <c r="AO271" s="79" t="s">
        <v>99</v>
      </c>
      <c r="AQ271" s="79" t="s">
        <v>145</v>
      </c>
      <c r="AR271" s="79" t="s">
        <v>72</v>
      </c>
      <c r="AV271" s="9" t="s">
        <v>96</v>
      </c>
      <c r="BB271" s="80">
        <f t="shared" si="34"/>
        <v>0</v>
      </c>
      <c r="BC271" s="80">
        <f t="shared" si="35"/>
        <v>0</v>
      </c>
      <c r="BD271" s="80">
        <f t="shared" si="36"/>
        <v>0</v>
      </c>
      <c r="BE271" s="80">
        <f t="shared" si="37"/>
        <v>0</v>
      </c>
      <c r="BF271" s="80">
        <f t="shared" si="38"/>
        <v>0</v>
      </c>
      <c r="BG271" s="9" t="s">
        <v>97</v>
      </c>
      <c r="BH271" s="80">
        <f t="shared" si="39"/>
        <v>0</v>
      </c>
      <c r="BI271" s="9" t="s">
        <v>95</v>
      </c>
      <c r="BJ271" s="79" t="s">
        <v>551</v>
      </c>
    </row>
    <row r="272" spans="2:62" s="1" customFormat="1" ht="11.4">
      <c r="B272" s="93">
        <v>254</v>
      </c>
      <c r="C272" s="100" t="s">
        <v>145</v>
      </c>
      <c r="D272" s="101" t="s">
        <v>552</v>
      </c>
      <c r="E272" s="102" t="s">
        <v>149</v>
      </c>
      <c r="F272" s="103">
        <v>2</v>
      </c>
      <c r="G272" s="104"/>
      <c r="H272" s="105">
        <f t="shared" si="40"/>
        <v>0</v>
      </c>
      <c r="I272" s="85"/>
      <c r="J272" s="81" t="s">
        <v>1</v>
      </c>
      <c r="K272" s="82" t="s">
        <v>38</v>
      </c>
      <c r="L272" s="77">
        <v>0</v>
      </c>
      <c r="M272" s="77">
        <f t="shared" ref="M272:M336" si="41">L272*F272</f>
        <v>0</v>
      </c>
      <c r="N272" s="77">
        <v>0</v>
      </c>
      <c r="O272" s="77">
        <f t="shared" ref="O272:O336" si="42">N272*F272</f>
        <v>0</v>
      </c>
      <c r="P272" s="77">
        <v>0</v>
      </c>
      <c r="Q272" s="78">
        <f t="shared" ref="Q272:Q336" si="43">P272*F272</f>
        <v>0</v>
      </c>
      <c r="AO272" s="79" t="s">
        <v>99</v>
      </c>
      <c r="AQ272" s="79" t="s">
        <v>145</v>
      </c>
      <c r="AR272" s="79" t="s">
        <v>72</v>
      </c>
      <c r="AV272" s="9" t="s">
        <v>96</v>
      </c>
      <c r="BB272" s="80">
        <f t="shared" ref="BB272:BB336" si="44">IF(K272="základná",H272,0)</f>
        <v>0</v>
      </c>
      <c r="BC272" s="80">
        <f t="shared" ref="BC272:BC336" si="45">IF(K272="znížená",H272,0)</f>
        <v>0</v>
      </c>
      <c r="BD272" s="80">
        <f t="shared" ref="BD272:BD336" si="46">IF(K272="zákl. prenesená",H272,0)</f>
        <v>0</v>
      </c>
      <c r="BE272" s="80">
        <f t="shared" ref="BE272:BE336" si="47">IF(K272="zníž. prenesená",H272,0)</f>
        <v>0</v>
      </c>
      <c r="BF272" s="80">
        <f t="shared" ref="BF272:BF336" si="48">IF(K272="nulová",H272,0)</f>
        <v>0</v>
      </c>
      <c r="BG272" s="9" t="s">
        <v>97</v>
      </c>
      <c r="BH272" s="80">
        <f t="shared" ref="BH272:BH336" si="49">ROUND(G272*F272,2)</f>
        <v>0</v>
      </c>
      <c r="BI272" s="9" t="s">
        <v>95</v>
      </c>
      <c r="BJ272" s="79" t="s">
        <v>553</v>
      </c>
    </row>
    <row r="273" spans="2:62" s="1" customFormat="1" ht="11.4">
      <c r="B273" s="93">
        <v>255</v>
      </c>
      <c r="C273" s="100" t="s">
        <v>145</v>
      </c>
      <c r="D273" s="101" t="s">
        <v>554</v>
      </c>
      <c r="E273" s="102" t="s">
        <v>149</v>
      </c>
      <c r="F273" s="103">
        <v>5</v>
      </c>
      <c r="G273" s="104"/>
      <c r="H273" s="105">
        <f t="shared" si="40"/>
        <v>0</v>
      </c>
      <c r="I273" s="85"/>
      <c r="J273" s="81" t="s">
        <v>1</v>
      </c>
      <c r="K273" s="82" t="s">
        <v>38</v>
      </c>
      <c r="L273" s="77">
        <v>0</v>
      </c>
      <c r="M273" s="77">
        <f t="shared" si="41"/>
        <v>0</v>
      </c>
      <c r="N273" s="77">
        <v>0</v>
      </c>
      <c r="O273" s="77">
        <f t="shared" si="42"/>
        <v>0</v>
      </c>
      <c r="P273" s="77">
        <v>0</v>
      </c>
      <c r="Q273" s="78">
        <f t="shared" si="43"/>
        <v>0</v>
      </c>
      <c r="AO273" s="79" t="s">
        <v>99</v>
      </c>
      <c r="AQ273" s="79" t="s">
        <v>145</v>
      </c>
      <c r="AR273" s="79" t="s">
        <v>72</v>
      </c>
      <c r="AV273" s="9" t="s">
        <v>96</v>
      </c>
      <c r="BB273" s="80">
        <f t="shared" si="44"/>
        <v>0</v>
      </c>
      <c r="BC273" s="80">
        <f t="shared" si="45"/>
        <v>0</v>
      </c>
      <c r="BD273" s="80">
        <f t="shared" si="46"/>
        <v>0</v>
      </c>
      <c r="BE273" s="80">
        <f t="shared" si="47"/>
        <v>0</v>
      </c>
      <c r="BF273" s="80">
        <f t="shared" si="48"/>
        <v>0</v>
      </c>
      <c r="BG273" s="9" t="s">
        <v>97</v>
      </c>
      <c r="BH273" s="80">
        <f t="shared" si="49"/>
        <v>0</v>
      </c>
      <c r="BI273" s="9" t="s">
        <v>95</v>
      </c>
      <c r="BJ273" s="79" t="s">
        <v>555</v>
      </c>
    </row>
    <row r="274" spans="2:62" s="1" customFormat="1" ht="11.4">
      <c r="B274" s="93">
        <v>256</v>
      </c>
      <c r="C274" s="100" t="s">
        <v>145</v>
      </c>
      <c r="D274" s="101" t="s">
        <v>556</v>
      </c>
      <c r="E274" s="102" t="s">
        <v>149</v>
      </c>
      <c r="F274" s="103">
        <v>1</v>
      </c>
      <c r="G274" s="104"/>
      <c r="H274" s="105">
        <f t="shared" si="40"/>
        <v>0</v>
      </c>
      <c r="I274" s="85"/>
      <c r="J274" s="81" t="s">
        <v>1</v>
      </c>
      <c r="K274" s="82" t="s">
        <v>38</v>
      </c>
      <c r="L274" s="77">
        <v>0</v>
      </c>
      <c r="M274" s="77">
        <f t="shared" si="41"/>
        <v>0</v>
      </c>
      <c r="N274" s="77">
        <v>0</v>
      </c>
      <c r="O274" s="77">
        <f t="shared" si="42"/>
        <v>0</v>
      </c>
      <c r="P274" s="77">
        <v>0</v>
      </c>
      <c r="Q274" s="78">
        <f t="shared" si="43"/>
        <v>0</v>
      </c>
      <c r="AO274" s="79" t="s">
        <v>99</v>
      </c>
      <c r="AQ274" s="79" t="s">
        <v>145</v>
      </c>
      <c r="AR274" s="79" t="s">
        <v>72</v>
      </c>
      <c r="AV274" s="9" t="s">
        <v>96</v>
      </c>
      <c r="BB274" s="80">
        <f t="shared" si="44"/>
        <v>0</v>
      </c>
      <c r="BC274" s="80">
        <f t="shared" si="45"/>
        <v>0</v>
      </c>
      <c r="BD274" s="80">
        <f t="shared" si="46"/>
        <v>0</v>
      </c>
      <c r="BE274" s="80">
        <f t="shared" si="47"/>
        <v>0</v>
      </c>
      <c r="BF274" s="80">
        <f t="shared" si="48"/>
        <v>0</v>
      </c>
      <c r="BG274" s="9" t="s">
        <v>97</v>
      </c>
      <c r="BH274" s="80">
        <f t="shared" si="49"/>
        <v>0</v>
      </c>
      <c r="BI274" s="9" t="s">
        <v>95</v>
      </c>
      <c r="BJ274" s="79" t="s">
        <v>557</v>
      </c>
    </row>
    <row r="275" spans="2:62" s="1" customFormat="1" ht="11.4">
      <c r="B275" s="93">
        <v>257</v>
      </c>
      <c r="C275" s="100" t="s">
        <v>145</v>
      </c>
      <c r="D275" s="101" t="s">
        <v>558</v>
      </c>
      <c r="E275" s="102" t="s">
        <v>149</v>
      </c>
      <c r="F275" s="103">
        <v>1</v>
      </c>
      <c r="G275" s="104"/>
      <c r="H275" s="105">
        <f t="shared" si="40"/>
        <v>0</v>
      </c>
      <c r="I275" s="85"/>
      <c r="J275" s="81" t="s">
        <v>1</v>
      </c>
      <c r="K275" s="82" t="s">
        <v>38</v>
      </c>
      <c r="L275" s="77">
        <v>0</v>
      </c>
      <c r="M275" s="77">
        <f t="shared" si="41"/>
        <v>0</v>
      </c>
      <c r="N275" s="77">
        <v>0</v>
      </c>
      <c r="O275" s="77">
        <f t="shared" si="42"/>
        <v>0</v>
      </c>
      <c r="P275" s="77">
        <v>0</v>
      </c>
      <c r="Q275" s="78">
        <f t="shared" si="43"/>
        <v>0</v>
      </c>
      <c r="AO275" s="79" t="s">
        <v>99</v>
      </c>
      <c r="AQ275" s="79" t="s">
        <v>145</v>
      </c>
      <c r="AR275" s="79" t="s">
        <v>72</v>
      </c>
      <c r="AV275" s="9" t="s">
        <v>96</v>
      </c>
      <c r="BB275" s="80">
        <f t="shared" si="44"/>
        <v>0</v>
      </c>
      <c r="BC275" s="80">
        <f t="shared" si="45"/>
        <v>0</v>
      </c>
      <c r="BD275" s="80">
        <f t="shared" si="46"/>
        <v>0</v>
      </c>
      <c r="BE275" s="80">
        <f t="shared" si="47"/>
        <v>0</v>
      </c>
      <c r="BF275" s="80">
        <f t="shared" si="48"/>
        <v>0</v>
      </c>
      <c r="BG275" s="9" t="s">
        <v>97</v>
      </c>
      <c r="BH275" s="80">
        <f t="shared" si="49"/>
        <v>0</v>
      </c>
      <c r="BI275" s="9" t="s">
        <v>95</v>
      </c>
      <c r="BJ275" s="79" t="s">
        <v>559</v>
      </c>
    </row>
    <row r="276" spans="2:62" s="1" customFormat="1" ht="11.4">
      <c r="B276" s="93">
        <v>258</v>
      </c>
      <c r="C276" s="94" t="s">
        <v>94</v>
      </c>
      <c r="D276" s="95" t="s">
        <v>560</v>
      </c>
      <c r="E276" s="96" t="s">
        <v>149</v>
      </c>
      <c r="F276" s="97">
        <v>44</v>
      </c>
      <c r="G276" s="98"/>
      <c r="H276" s="99">
        <f t="shared" si="40"/>
        <v>0</v>
      </c>
      <c r="J276" s="75" t="s">
        <v>1</v>
      </c>
      <c r="K276" s="76" t="s">
        <v>38</v>
      </c>
      <c r="L276" s="77">
        <v>0</v>
      </c>
      <c r="M276" s="77">
        <f t="shared" si="41"/>
        <v>0</v>
      </c>
      <c r="N276" s="77">
        <v>0</v>
      </c>
      <c r="O276" s="77">
        <f t="shared" si="42"/>
        <v>0</v>
      </c>
      <c r="P276" s="77">
        <v>0</v>
      </c>
      <c r="Q276" s="78">
        <f t="shared" si="43"/>
        <v>0</v>
      </c>
      <c r="AO276" s="79" t="s">
        <v>95</v>
      </c>
      <c r="AQ276" s="79" t="s">
        <v>94</v>
      </c>
      <c r="AR276" s="79" t="s">
        <v>72</v>
      </c>
      <c r="AV276" s="9" t="s">
        <v>96</v>
      </c>
      <c r="BB276" s="80">
        <f t="shared" si="44"/>
        <v>0</v>
      </c>
      <c r="BC276" s="80">
        <f t="shared" si="45"/>
        <v>0</v>
      </c>
      <c r="BD276" s="80">
        <f t="shared" si="46"/>
        <v>0</v>
      </c>
      <c r="BE276" s="80">
        <f t="shared" si="47"/>
        <v>0</v>
      </c>
      <c r="BF276" s="80">
        <f t="shared" si="48"/>
        <v>0</v>
      </c>
      <c r="BG276" s="9" t="s">
        <v>97</v>
      </c>
      <c r="BH276" s="80">
        <f t="shared" si="49"/>
        <v>0</v>
      </c>
      <c r="BI276" s="9" t="s">
        <v>95</v>
      </c>
      <c r="BJ276" s="79" t="s">
        <v>561</v>
      </c>
    </row>
    <row r="277" spans="2:62" s="1" customFormat="1" ht="22.8">
      <c r="B277" s="93">
        <v>259</v>
      </c>
      <c r="C277" s="100" t="s">
        <v>145</v>
      </c>
      <c r="D277" s="101" t="s">
        <v>562</v>
      </c>
      <c r="E277" s="102" t="s">
        <v>149</v>
      </c>
      <c r="F277" s="103">
        <v>28</v>
      </c>
      <c r="G277" s="104"/>
      <c r="H277" s="105">
        <f t="shared" si="40"/>
        <v>0</v>
      </c>
      <c r="I277" s="85"/>
      <c r="J277" s="81" t="s">
        <v>1</v>
      </c>
      <c r="K277" s="82" t="s">
        <v>38</v>
      </c>
      <c r="L277" s="77">
        <v>0</v>
      </c>
      <c r="M277" s="77">
        <f t="shared" si="41"/>
        <v>0</v>
      </c>
      <c r="N277" s="77">
        <v>0</v>
      </c>
      <c r="O277" s="77">
        <f t="shared" si="42"/>
        <v>0</v>
      </c>
      <c r="P277" s="77">
        <v>0</v>
      </c>
      <c r="Q277" s="78">
        <f t="shared" si="43"/>
        <v>0</v>
      </c>
      <c r="AO277" s="79" t="s">
        <v>99</v>
      </c>
      <c r="AQ277" s="79" t="s">
        <v>145</v>
      </c>
      <c r="AR277" s="79" t="s">
        <v>72</v>
      </c>
      <c r="AV277" s="9" t="s">
        <v>96</v>
      </c>
      <c r="BB277" s="80">
        <f t="shared" si="44"/>
        <v>0</v>
      </c>
      <c r="BC277" s="80">
        <f t="shared" si="45"/>
        <v>0</v>
      </c>
      <c r="BD277" s="80">
        <f t="shared" si="46"/>
        <v>0</v>
      </c>
      <c r="BE277" s="80">
        <f t="shared" si="47"/>
        <v>0</v>
      </c>
      <c r="BF277" s="80">
        <f t="shared" si="48"/>
        <v>0</v>
      </c>
      <c r="BG277" s="9" t="s">
        <v>97</v>
      </c>
      <c r="BH277" s="80">
        <f t="shared" si="49"/>
        <v>0</v>
      </c>
      <c r="BI277" s="9" t="s">
        <v>95</v>
      </c>
      <c r="BJ277" s="79" t="s">
        <v>563</v>
      </c>
    </row>
    <row r="278" spans="2:62" s="1" customFormat="1" ht="22.8">
      <c r="B278" s="93">
        <v>260</v>
      </c>
      <c r="C278" s="100" t="s">
        <v>145</v>
      </c>
      <c r="D278" s="101" t="s">
        <v>564</v>
      </c>
      <c r="E278" s="102" t="s">
        <v>149</v>
      </c>
      <c r="F278" s="103">
        <v>12</v>
      </c>
      <c r="G278" s="104"/>
      <c r="H278" s="105">
        <f t="shared" si="40"/>
        <v>0</v>
      </c>
      <c r="I278" s="85"/>
      <c r="J278" s="81" t="s">
        <v>1</v>
      </c>
      <c r="K278" s="82" t="s">
        <v>38</v>
      </c>
      <c r="L278" s="77">
        <v>0</v>
      </c>
      <c r="M278" s="77">
        <f t="shared" si="41"/>
        <v>0</v>
      </c>
      <c r="N278" s="77">
        <v>0</v>
      </c>
      <c r="O278" s="77">
        <f t="shared" si="42"/>
        <v>0</v>
      </c>
      <c r="P278" s="77">
        <v>0</v>
      </c>
      <c r="Q278" s="78">
        <f t="shared" si="43"/>
        <v>0</v>
      </c>
      <c r="AO278" s="79" t="s">
        <v>99</v>
      </c>
      <c r="AQ278" s="79" t="s">
        <v>145</v>
      </c>
      <c r="AR278" s="79" t="s">
        <v>72</v>
      </c>
      <c r="AV278" s="9" t="s">
        <v>96</v>
      </c>
      <c r="BB278" s="80">
        <f t="shared" si="44"/>
        <v>0</v>
      </c>
      <c r="BC278" s="80">
        <f t="shared" si="45"/>
        <v>0</v>
      </c>
      <c r="BD278" s="80">
        <f t="shared" si="46"/>
        <v>0</v>
      </c>
      <c r="BE278" s="80">
        <f t="shared" si="47"/>
        <v>0</v>
      </c>
      <c r="BF278" s="80">
        <f t="shared" si="48"/>
        <v>0</v>
      </c>
      <c r="BG278" s="9" t="s">
        <v>97</v>
      </c>
      <c r="BH278" s="80">
        <f t="shared" si="49"/>
        <v>0</v>
      </c>
      <c r="BI278" s="9" t="s">
        <v>95</v>
      </c>
      <c r="BJ278" s="79" t="s">
        <v>565</v>
      </c>
    </row>
    <row r="279" spans="2:62" s="1" customFormat="1" ht="22.8">
      <c r="B279" s="93">
        <v>261</v>
      </c>
      <c r="C279" s="100" t="s">
        <v>145</v>
      </c>
      <c r="D279" s="101" t="s">
        <v>566</v>
      </c>
      <c r="E279" s="102" t="s">
        <v>149</v>
      </c>
      <c r="F279" s="103">
        <v>3</v>
      </c>
      <c r="G279" s="104"/>
      <c r="H279" s="105">
        <f t="shared" si="40"/>
        <v>0</v>
      </c>
      <c r="I279" s="85"/>
      <c r="J279" s="81" t="s">
        <v>1</v>
      </c>
      <c r="K279" s="82" t="s">
        <v>38</v>
      </c>
      <c r="L279" s="77">
        <v>0</v>
      </c>
      <c r="M279" s="77">
        <f t="shared" si="41"/>
        <v>0</v>
      </c>
      <c r="N279" s="77">
        <v>0</v>
      </c>
      <c r="O279" s="77">
        <f t="shared" si="42"/>
        <v>0</v>
      </c>
      <c r="P279" s="77">
        <v>0</v>
      </c>
      <c r="Q279" s="78">
        <f t="shared" si="43"/>
        <v>0</v>
      </c>
      <c r="AO279" s="79" t="s">
        <v>99</v>
      </c>
      <c r="AQ279" s="79" t="s">
        <v>145</v>
      </c>
      <c r="AR279" s="79" t="s">
        <v>72</v>
      </c>
      <c r="AV279" s="9" t="s">
        <v>96</v>
      </c>
      <c r="BB279" s="80">
        <f t="shared" si="44"/>
        <v>0</v>
      </c>
      <c r="BC279" s="80">
        <f t="shared" si="45"/>
        <v>0</v>
      </c>
      <c r="BD279" s="80">
        <f t="shared" si="46"/>
        <v>0</v>
      </c>
      <c r="BE279" s="80">
        <f t="shared" si="47"/>
        <v>0</v>
      </c>
      <c r="BF279" s="80">
        <f t="shared" si="48"/>
        <v>0</v>
      </c>
      <c r="BG279" s="9" t="s">
        <v>97</v>
      </c>
      <c r="BH279" s="80">
        <f t="shared" si="49"/>
        <v>0</v>
      </c>
      <c r="BI279" s="9" t="s">
        <v>95</v>
      </c>
      <c r="BJ279" s="79" t="s">
        <v>567</v>
      </c>
    </row>
    <row r="280" spans="2:62" s="1" customFormat="1" ht="22.8">
      <c r="B280" s="93">
        <v>262</v>
      </c>
      <c r="C280" s="100" t="s">
        <v>145</v>
      </c>
      <c r="D280" s="101" t="s">
        <v>568</v>
      </c>
      <c r="E280" s="102" t="s">
        <v>149</v>
      </c>
      <c r="F280" s="103">
        <v>1</v>
      </c>
      <c r="G280" s="104"/>
      <c r="H280" s="105">
        <f t="shared" si="40"/>
        <v>0</v>
      </c>
      <c r="I280" s="85"/>
      <c r="J280" s="81" t="s">
        <v>1</v>
      </c>
      <c r="K280" s="82" t="s">
        <v>38</v>
      </c>
      <c r="L280" s="77">
        <v>0</v>
      </c>
      <c r="M280" s="77">
        <f t="shared" si="41"/>
        <v>0</v>
      </c>
      <c r="N280" s="77">
        <v>0</v>
      </c>
      <c r="O280" s="77">
        <f t="shared" si="42"/>
        <v>0</v>
      </c>
      <c r="P280" s="77">
        <v>0</v>
      </c>
      <c r="Q280" s="78">
        <f t="shared" si="43"/>
        <v>0</v>
      </c>
      <c r="AO280" s="79" t="s">
        <v>99</v>
      </c>
      <c r="AQ280" s="79" t="s">
        <v>145</v>
      </c>
      <c r="AR280" s="79" t="s">
        <v>72</v>
      </c>
      <c r="AV280" s="9" t="s">
        <v>96</v>
      </c>
      <c r="BB280" s="80">
        <f t="shared" si="44"/>
        <v>0</v>
      </c>
      <c r="BC280" s="80">
        <f t="shared" si="45"/>
        <v>0</v>
      </c>
      <c r="BD280" s="80">
        <f t="shared" si="46"/>
        <v>0</v>
      </c>
      <c r="BE280" s="80">
        <f t="shared" si="47"/>
        <v>0</v>
      </c>
      <c r="BF280" s="80">
        <f t="shared" si="48"/>
        <v>0</v>
      </c>
      <c r="BG280" s="9" t="s">
        <v>97</v>
      </c>
      <c r="BH280" s="80">
        <f t="shared" si="49"/>
        <v>0</v>
      </c>
      <c r="BI280" s="9" t="s">
        <v>95</v>
      </c>
      <c r="BJ280" s="79" t="s">
        <v>569</v>
      </c>
    </row>
    <row r="281" spans="2:62" s="1" customFormat="1" ht="22.8">
      <c r="B281" s="93">
        <v>263</v>
      </c>
      <c r="C281" s="94" t="s">
        <v>94</v>
      </c>
      <c r="D281" s="95" t="s">
        <v>362</v>
      </c>
      <c r="E281" s="96" t="s">
        <v>149</v>
      </c>
      <c r="F281" s="97">
        <v>6</v>
      </c>
      <c r="G281" s="98"/>
      <c r="H281" s="99">
        <f t="shared" si="40"/>
        <v>0</v>
      </c>
      <c r="J281" s="75" t="s">
        <v>1</v>
      </c>
      <c r="K281" s="76" t="s">
        <v>38</v>
      </c>
      <c r="L281" s="77">
        <v>0</v>
      </c>
      <c r="M281" s="77">
        <f t="shared" si="41"/>
        <v>0</v>
      </c>
      <c r="N281" s="77">
        <v>0</v>
      </c>
      <c r="O281" s="77">
        <f t="shared" si="42"/>
        <v>0</v>
      </c>
      <c r="P281" s="77">
        <v>0</v>
      </c>
      <c r="Q281" s="78">
        <f t="shared" si="43"/>
        <v>0</v>
      </c>
      <c r="AO281" s="79" t="s">
        <v>95</v>
      </c>
      <c r="AQ281" s="79" t="s">
        <v>94</v>
      </c>
      <c r="AR281" s="79" t="s">
        <v>72</v>
      </c>
      <c r="AV281" s="9" t="s">
        <v>96</v>
      </c>
      <c r="BB281" s="80">
        <f t="shared" si="44"/>
        <v>0</v>
      </c>
      <c r="BC281" s="80">
        <f t="shared" si="45"/>
        <v>0</v>
      </c>
      <c r="BD281" s="80">
        <f t="shared" si="46"/>
        <v>0</v>
      </c>
      <c r="BE281" s="80">
        <f t="shared" si="47"/>
        <v>0</v>
      </c>
      <c r="BF281" s="80">
        <f t="shared" si="48"/>
        <v>0</v>
      </c>
      <c r="BG281" s="9" t="s">
        <v>97</v>
      </c>
      <c r="BH281" s="80">
        <f t="shared" si="49"/>
        <v>0</v>
      </c>
      <c r="BI281" s="9" t="s">
        <v>95</v>
      </c>
      <c r="BJ281" s="79" t="s">
        <v>570</v>
      </c>
    </row>
    <row r="282" spans="2:62" s="1" customFormat="1" ht="11.4">
      <c r="B282" s="93">
        <v>264</v>
      </c>
      <c r="C282" s="100" t="s">
        <v>145</v>
      </c>
      <c r="D282" s="101" t="s">
        <v>571</v>
      </c>
      <c r="E282" s="102" t="s">
        <v>149</v>
      </c>
      <c r="F282" s="103">
        <v>3</v>
      </c>
      <c r="G282" s="104"/>
      <c r="H282" s="105">
        <f t="shared" si="40"/>
        <v>0</v>
      </c>
      <c r="I282" s="85"/>
      <c r="J282" s="81" t="s">
        <v>1</v>
      </c>
      <c r="K282" s="82" t="s">
        <v>38</v>
      </c>
      <c r="L282" s="77">
        <v>0</v>
      </c>
      <c r="M282" s="77">
        <f t="shared" si="41"/>
        <v>0</v>
      </c>
      <c r="N282" s="77">
        <v>0</v>
      </c>
      <c r="O282" s="77">
        <f t="shared" si="42"/>
        <v>0</v>
      </c>
      <c r="P282" s="77">
        <v>0</v>
      </c>
      <c r="Q282" s="78">
        <f t="shared" si="43"/>
        <v>0</v>
      </c>
      <c r="AO282" s="79" t="s">
        <v>99</v>
      </c>
      <c r="AQ282" s="79" t="s">
        <v>145</v>
      </c>
      <c r="AR282" s="79" t="s">
        <v>72</v>
      </c>
      <c r="AV282" s="9" t="s">
        <v>96</v>
      </c>
      <c r="BB282" s="80">
        <f t="shared" si="44"/>
        <v>0</v>
      </c>
      <c r="BC282" s="80">
        <f t="shared" si="45"/>
        <v>0</v>
      </c>
      <c r="BD282" s="80">
        <f t="shared" si="46"/>
        <v>0</v>
      </c>
      <c r="BE282" s="80">
        <f t="shared" si="47"/>
        <v>0</v>
      </c>
      <c r="BF282" s="80">
        <f t="shared" si="48"/>
        <v>0</v>
      </c>
      <c r="BG282" s="9" t="s">
        <v>97</v>
      </c>
      <c r="BH282" s="80">
        <f t="shared" si="49"/>
        <v>0</v>
      </c>
      <c r="BI282" s="9" t="s">
        <v>95</v>
      </c>
      <c r="BJ282" s="79" t="s">
        <v>572</v>
      </c>
    </row>
    <row r="283" spans="2:62" s="1" customFormat="1" ht="11.4">
      <c r="B283" s="93">
        <v>265</v>
      </c>
      <c r="C283" s="100" t="s">
        <v>145</v>
      </c>
      <c r="D283" s="101" t="s">
        <v>573</v>
      </c>
      <c r="E283" s="102" t="s">
        <v>149</v>
      </c>
      <c r="F283" s="103">
        <v>2</v>
      </c>
      <c r="G283" s="104"/>
      <c r="H283" s="105">
        <f t="shared" si="40"/>
        <v>0</v>
      </c>
      <c r="I283" s="85"/>
      <c r="J283" s="81" t="s">
        <v>1</v>
      </c>
      <c r="K283" s="82" t="s">
        <v>38</v>
      </c>
      <c r="L283" s="77">
        <v>0</v>
      </c>
      <c r="M283" s="77">
        <f t="shared" si="41"/>
        <v>0</v>
      </c>
      <c r="N283" s="77">
        <v>0</v>
      </c>
      <c r="O283" s="77">
        <f t="shared" si="42"/>
        <v>0</v>
      </c>
      <c r="P283" s="77">
        <v>0</v>
      </c>
      <c r="Q283" s="78">
        <f t="shared" si="43"/>
        <v>0</v>
      </c>
      <c r="AO283" s="79" t="s">
        <v>99</v>
      </c>
      <c r="AQ283" s="79" t="s">
        <v>145</v>
      </c>
      <c r="AR283" s="79" t="s">
        <v>72</v>
      </c>
      <c r="AV283" s="9" t="s">
        <v>96</v>
      </c>
      <c r="BB283" s="80">
        <f t="shared" si="44"/>
        <v>0</v>
      </c>
      <c r="BC283" s="80">
        <f t="shared" si="45"/>
        <v>0</v>
      </c>
      <c r="BD283" s="80">
        <f t="shared" si="46"/>
        <v>0</v>
      </c>
      <c r="BE283" s="80">
        <f t="shared" si="47"/>
        <v>0</v>
      </c>
      <c r="BF283" s="80">
        <f t="shared" si="48"/>
        <v>0</v>
      </c>
      <c r="BG283" s="9" t="s">
        <v>97</v>
      </c>
      <c r="BH283" s="80">
        <f t="shared" si="49"/>
        <v>0</v>
      </c>
      <c r="BI283" s="9" t="s">
        <v>95</v>
      </c>
      <c r="BJ283" s="79" t="s">
        <v>574</v>
      </c>
    </row>
    <row r="284" spans="2:62" s="1" customFormat="1" ht="11.4">
      <c r="B284" s="93">
        <v>266</v>
      </c>
      <c r="C284" s="100" t="s">
        <v>145</v>
      </c>
      <c r="D284" s="101" t="s">
        <v>575</v>
      </c>
      <c r="E284" s="102" t="s">
        <v>149</v>
      </c>
      <c r="F284" s="103">
        <v>1</v>
      </c>
      <c r="G284" s="104"/>
      <c r="H284" s="105">
        <f t="shared" si="40"/>
        <v>0</v>
      </c>
      <c r="I284" s="85"/>
      <c r="J284" s="81" t="s">
        <v>1</v>
      </c>
      <c r="K284" s="82" t="s">
        <v>38</v>
      </c>
      <c r="L284" s="77">
        <v>0</v>
      </c>
      <c r="M284" s="77">
        <f t="shared" si="41"/>
        <v>0</v>
      </c>
      <c r="N284" s="77">
        <v>0</v>
      </c>
      <c r="O284" s="77">
        <f t="shared" si="42"/>
        <v>0</v>
      </c>
      <c r="P284" s="77">
        <v>0</v>
      </c>
      <c r="Q284" s="78">
        <f t="shared" si="43"/>
        <v>0</v>
      </c>
      <c r="AO284" s="79" t="s">
        <v>99</v>
      </c>
      <c r="AQ284" s="79" t="s">
        <v>145</v>
      </c>
      <c r="AR284" s="79" t="s">
        <v>72</v>
      </c>
      <c r="AV284" s="9" t="s">
        <v>96</v>
      </c>
      <c r="BB284" s="80">
        <f t="shared" si="44"/>
        <v>0</v>
      </c>
      <c r="BC284" s="80">
        <f t="shared" si="45"/>
        <v>0</v>
      </c>
      <c r="BD284" s="80">
        <f t="shared" si="46"/>
        <v>0</v>
      </c>
      <c r="BE284" s="80">
        <f t="shared" si="47"/>
        <v>0</v>
      </c>
      <c r="BF284" s="80">
        <f t="shared" si="48"/>
        <v>0</v>
      </c>
      <c r="BG284" s="9" t="s">
        <v>97</v>
      </c>
      <c r="BH284" s="80">
        <f t="shared" si="49"/>
        <v>0</v>
      </c>
      <c r="BI284" s="9" t="s">
        <v>95</v>
      </c>
      <c r="BJ284" s="79" t="s">
        <v>576</v>
      </c>
    </row>
    <row r="285" spans="2:62" s="1" customFormat="1" ht="11.4">
      <c r="B285" s="93">
        <v>267</v>
      </c>
      <c r="C285" s="94" t="s">
        <v>94</v>
      </c>
      <c r="D285" s="95" t="s">
        <v>577</v>
      </c>
      <c r="E285" s="96" t="s">
        <v>149</v>
      </c>
      <c r="F285" s="97">
        <v>19</v>
      </c>
      <c r="G285" s="98"/>
      <c r="H285" s="99">
        <f t="shared" si="40"/>
        <v>0</v>
      </c>
      <c r="J285" s="75" t="s">
        <v>1</v>
      </c>
      <c r="K285" s="76" t="s">
        <v>38</v>
      </c>
      <c r="L285" s="77">
        <v>0</v>
      </c>
      <c r="M285" s="77">
        <f t="shared" si="41"/>
        <v>0</v>
      </c>
      <c r="N285" s="77">
        <v>0</v>
      </c>
      <c r="O285" s="77">
        <f t="shared" si="42"/>
        <v>0</v>
      </c>
      <c r="P285" s="77">
        <v>0</v>
      </c>
      <c r="Q285" s="78">
        <f t="shared" si="43"/>
        <v>0</v>
      </c>
      <c r="AO285" s="79" t="s">
        <v>95</v>
      </c>
      <c r="AQ285" s="79" t="s">
        <v>94</v>
      </c>
      <c r="AR285" s="79" t="s">
        <v>72</v>
      </c>
      <c r="AV285" s="9" t="s">
        <v>96</v>
      </c>
      <c r="BB285" s="80">
        <f t="shared" si="44"/>
        <v>0</v>
      </c>
      <c r="BC285" s="80">
        <f t="shared" si="45"/>
        <v>0</v>
      </c>
      <c r="BD285" s="80">
        <f t="shared" si="46"/>
        <v>0</v>
      </c>
      <c r="BE285" s="80">
        <f t="shared" si="47"/>
        <v>0</v>
      </c>
      <c r="BF285" s="80">
        <f t="shared" si="48"/>
        <v>0</v>
      </c>
      <c r="BG285" s="9" t="s">
        <v>97</v>
      </c>
      <c r="BH285" s="80">
        <f t="shared" si="49"/>
        <v>0</v>
      </c>
      <c r="BI285" s="9" t="s">
        <v>95</v>
      </c>
      <c r="BJ285" s="79" t="s">
        <v>578</v>
      </c>
    </row>
    <row r="286" spans="2:62" s="1" customFormat="1" ht="11.4">
      <c r="B286" s="93">
        <v>268</v>
      </c>
      <c r="C286" s="100" t="s">
        <v>145</v>
      </c>
      <c r="D286" s="101" t="s">
        <v>579</v>
      </c>
      <c r="E286" s="102" t="s">
        <v>149</v>
      </c>
      <c r="F286" s="103">
        <v>5</v>
      </c>
      <c r="G286" s="104"/>
      <c r="H286" s="105">
        <f t="shared" si="40"/>
        <v>0</v>
      </c>
      <c r="I286" s="85"/>
      <c r="J286" s="81" t="s">
        <v>1</v>
      </c>
      <c r="K286" s="82" t="s">
        <v>38</v>
      </c>
      <c r="L286" s="77">
        <v>0</v>
      </c>
      <c r="M286" s="77">
        <f t="shared" si="41"/>
        <v>0</v>
      </c>
      <c r="N286" s="77">
        <v>0</v>
      </c>
      <c r="O286" s="77">
        <f t="shared" si="42"/>
        <v>0</v>
      </c>
      <c r="P286" s="77">
        <v>0</v>
      </c>
      <c r="Q286" s="78">
        <f t="shared" si="43"/>
        <v>0</v>
      </c>
      <c r="AO286" s="79" t="s">
        <v>99</v>
      </c>
      <c r="AQ286" s="79" t="s">
        <v>145</v>
      </c>
      <c r="AR286" s="79" t="s">
        <v>72</v>
      </c>
      <c r="AV286" s="9" t="s">
        <v>96</v>
      </c>
      <c r="BB286" s="80">
        <f t="shared" si="44"/>
        <v>0</v>
      </c>
      <c r="BC286" s="80">
        <f t="shared" si="45"/>
        <v>0</v>
      </c>
      <c r="BD286" s="80">
        <f t="shared" si="46"/>
        <v>0</v>
      </c>
      <c r="BE286" s="80">
        <f t="shared" si="47"/>
        <v>0</v>
      </c>
      <c r="BF286" s="80">
        <f t="shared" si="48"/>
        <v>0</v>
      </c>
      <c r="BG286" s="9" t="s">
        <v>97</v>
      </c>
      <c r="BH286" s="80">
        <f t="shared" si="49"/>
        <v>0</v>
      </c>
      <c r="BI286" s="9" t="s">
        <v>95</v>
      </c>
      <c r="BJ286" s="79" t="s">
        <v>580</v>
      </c>
    </row>
    <row r="287" spans="2:62" s="1" customFormat="1" ht="11.4">
      <c r="B287" s="93">
        <v>269</v>
      </c>
      <c r="C287" s="100" t="s">
        <v>145</v>
      </c>
      <c r="D287" s="101" t="s">
        <v>581</v>
      </c>
      <c r="E287" s="102" t="s">
        <v>149</v>
      </c>
      <c r="F287" s="103">
        <v>6</v>
      </c>
      <c r="G287" s="104"/>
      <c r="H287" s="105">
        <f t="shared" si="40"/>
        <v>0</v>
      </c>
      <c r="I287" s="85"/>
      <c r="J287" s="81" t="s">
        <v>1</v>
      </c>
      <c r="K287" s="82" t="s">
        <v>38</v>
      </c>
      <c r="L287" s="77">
        <v>0</v>
      </c>
      <c r="M287" s="77">
        <f t="shared" si="41"/>
        <v>0</v>
      </c>
      <c r="N287" s="77">
        <v>0</v>
      </c>
      <c r="O287" s="77">
        <f t="shared" si="42"/>
        <v>0</v>
      </c>
      <c r="P287" s="77">
        <v>0</v>
      </c>
      <c r="Q287" s="78">
        <f t="shared" si="43"/>
        <v>0</v>
      </c>
      <c r="AO287" s="79" t="s">
        <v>99</v>
      </c>
      <c r="AQ287" s="79" t="s">
        <v>145</v>
      </c>
      <c r="AR287" s="79" t="s">
        <v>72</v>
      </c>
      <c r="AV287" s="9" t="s">
        <v>96</v>
      </c>
      <c r="BB287" s="80">
        <f t="shared" si="44"/>
        <v>0</v>
      </c>
      <c r="BC287" s="80">
        <f t="shared" si="45"/>
        <v>0</v>
      </c>
      <c r="BD287" s="80">
        <f t="shared" si="46"/>
        <v>0</v>
      </c>
      <c r="BE287" s="80">
        <f t="shared" si="47"/>
        <v>0</v>
      </c>
      <c r="BF287" s="80">
        <f t="shared" si="48"/>
        <v>0</v>
      </c>
      <c r="BG287" s="9" t="s">
        <v>97</v>
      </c>
      <c r="BH287" s="80">
        <f t="shared" si="49"/>
        <v>0</v>
      </c>
      <c r="BI287" s="9" t="s">
        <v>95</v>
      </c>
      <c r="BJ287" s="79" t="s">
        <v>582</v>
      </c>
    </row>
    <row r="288" spans="2:62" s="1" customFormat="1" ht="11.4">
      <c r="B288" s="93">
        <v>270</v>
      </c>
      <c r="C288" s="100" t="s">
        <v>145</v>
      </c>
      <c r="D288" s="101" t="s">
        <v>583</v>
      </c>
      <c r="E288" s="102" t="s">
        <v>149</v>
      </c>
      <c r="F288" s="103">
        <v>8</v>
      </c>
      <c r="G288" s="104"/>
      <c r="H288" s="105">
        <f t="shared" si="40"/>
        <v>0</v>
      </c>
      <c r="I288" s="85"/>
      <c r="J288" s="81" t="s">
        <v>1</v>
      </c>
      <c r="K288" s="82" t="s">
        <v>38</v>
      </c>
      <c r="L288" s="77">
        <v>0</v>
      </c>
      <c r="M288" s="77">
        <f t="shared" si="41"/>
        <v>0</v>
      </c>
      <c r="N288" s="77">
        <v>0</v>
      </c>
      <c r="O288" s="77">
        <f t="shared" si="42"/>
        <v>0</v>
      </c>
      <c r="P288" s="77">
        <v>0</v>
      </c>
      <c r="Q288" s="78">
        <f t="shared" si="43"/>
        <v>0</v>
      </c>
      <c r="AO288" s="79" t="s">
        <v>99</v>
      </c>
      <c r="AQ288" s="79" t="s">
        <v>145</v>
      </c>
      <c r="AR288" s="79" t="s">
        <v>72</v>
      </c>
      <c r="AV288" s="9" t="s">
        <v>96</v>
      </c>
      <c r="BB288" s="80">
        <f t="shared" si="44"/>
        <v>0</v>
      </c>
      <c r="BC288" s="80">
        <f t="shared" si="45"/>
        <v>0</v>
      </c>
      <c r="BD288" s="80">
        <f t="shared" si="46"/>
        <v>0</v>
      </c>
      <c r="BE288" s="80">
        <f t="shared" si="47"/>
        <v>0</v>
      </c>
      <c r="BF288" s="80">
        <f t="shared" si="48"/>
        <v>0</v>
      </c>
      <c r="BG288" s="9" t="s">
        <v>97</v>
      </c>
      <c r="BH288" s="80">
        <f t="shared" si="49"/>
        <v>0</v>
      </c>
      <c r="BI288" s="9" t="s">
        <v>95</v>
      </c>
      <c r="BJ288" s="79" t="s">
        <v>584</v>
      </c>
    </row>
    <row r="289" spans="2:62" s="1" customFormat="1" ht="11.4">
      <c r="B289" s="93">
        <v>271</v>
      </c>
      <c r="C289" s="94" t="s">
        <v>94</v>
      </c>
      <c r="D289" s="95" t="s">
        <v>585</v>
      </c>
      <c r="E289" s="96" t="s">
        <v>149</v>
      </c>
      <c r="F289" s="97">
        <v>6</v>
      </c>
      <c r="G289" s="98"/>
      <c r="H289" s="99">
        <f t="shared" si="40"/>
        <v>0</v>
      </c>
      <c r="J289" s="75" t="s">
        <v>1</v>
      </c>
      <c r="K289" s="76" t="s">
        <v>38</v>
      </c>
      <c r="L289" s="77">
        <v>0</v>
      </c>
      <c r="M289" s="77">
        <f t="shared" si="41"/>
        <v>0</v>
      </c>
      <c r="N289" s="77">
        <v>0</v>
      </c>
      <c r="O289" s="77">
        <f t="shared" si="42"/>
        <v>0</v>
      </c>
      <c r="P289" s="77">
        <v>0</v>
      </c>
      <c r="Q289" s="78">
        <f t="shared" si="43"/>
        <v>0</v>
      </c>
      <c r="AO289" s="79" t="s">
        <v>95</v>
      </c>
      <c r="AQ289" s="79" t="s">
        <v>94</v>
      </c>
      <c r="AR289" s="79" t="s">
        <v>72</v>
      </c>
      <c r="AV289" s="9" t="s">
        <v>96</v>
      </c>
      <c r="BB289" s="80">
        <f t="shared" si="44"/>
        <v>0</v>
      </c>
      <c r="BC289" s="80">
        <f t="shared" si="45"/>
        <v>0</v>
      </c>
      <c r="BD289" s="80">
        <f t="shared" si="46"/>
        <v>0</v>
      </c>
      <c r="BE289" s="80">
        <f t="shared" si="47"/>
        <v>0</v>
      </c>
      <c r="BF289" s="80">
        <f t="shared" si="48"/>
        <v>0</v>
      </c>
      <c r="BG289" s="9" t="s">
        <v>97</v>
      </c>
      <c r="BH289" s="80">
        <f t="shared" si="49"/>
        <v>0</v>
      </c>
      <c r="BI289" s="9" t="s">
        <v>95</v>
      </c>
      <c r="BJ289" s="79" t="s">
        <v>586</v>
      </c>
    </row>
    <row r="290" spans="2:62" s="1" customFormat="1" ht="11.4">
      <c r="B290" s="93">
        <v>272</v>
      </c>
      <c r="C290" s="100" t="s">
        <v>145</v>
      </c>
      <c r="D290" s="101" t="s">
        <v>587</v>
      </c>
      <c r="E290" s="102" t="s">
        <v>149</v>
      </c>
      <c r="F290" s="103">
        <v>1</v>
      </c>
      <c r="G290" s="104"/>
      <c r="H290" s="105">
        <f t="shared" si="40"/>
        <v>0</v>
      </c>
      <c r="I290" s="85"/>
      <c r="J290" s="81" t="s">
        <v>1</v>
      </c>
      <c r="K290" s="82" t="s">
        <v>38</v>
      </c>
      <c r="L290" s="77">
        <v>0</v>
      </c>
      <c r="M290" s="77">
        <f t="shared" si="41"/>
        <v>0</v>
      </c>
      <c r="N290" s="77">
        <v>0</v>
      </c>
      <c r="O290" s="77">
        <f t="shared" si="42"/>
        <v>0</v>
      </c>
      <c r="P290" s="77">
        <v>0</v>
      </c>
      <c r="Q290" s="78">
        <f t="shared" si="43"/>
        <v>0</v>
      </c>
      <c r="AO290" s="79" t="s">
        <v>99</v>
      </c>
      <c r="AQ290" s="79" t="s">
        <v>145</v>
      </c>
      <c r="AR290" s="79" t="s">
        <v>72</v>
      </c>
      <c r="AV290" s="9" t="s">
        <v>96</v>
      </c>
      <c r="BB290" s="80">
        <f t="shared" si="44"/>
        <v>0</v>
      </c>
      <c r="BC290" s="80">
        <f t="shared" si="45"/>
        <v>0</v>
      </c>
      <c r="BD290" s="80">
        <f t="shared" si="46"/>
        <v>0</v>
      </c>
      <c r="BE290" s="80">
        <f t="shared" si="47"/>
        <v>0</v>
      </c>
      <c r="BF290" s="80">
        <f t="shared" si="48"/>
        <v>0</v>
      </c>
      <c r="BG290" s="9" t="s">
        <v>97</v>
      </c>
      <c r="BH290" s="80">
        <f t="shared" si="49"/>
        <v>0</v>
      </c>
      <c r="BI290" s="9" t="s">
        <v>95</v>
      </c>
      <c r="BJ290" s="79" t="s">
        <v>588</v>
      </c>
    </row>
    <row r="291" spans="2:62" s="1" customFormat="1" ht="11.4">
      <c r="B291" s="93">
        <v>273</v>
      </c>
      <c r="C291" s="100" t="s">
        <v>145</v>
      </c>
      <c r="D291" s="101" t="s">
        <v>589</v>
      </c>
      <c r="E291" s="102" t="s">
        <v>149</v>
      </c>
      <c r="F291" s="103">
        <v>5</v>
      </c>
      <c r="G291" s="104"/>
      <c r="H291" s="105">
        <f t="shared" si="40"/>
        <v>0</v>
      </c>
      <c r="I291" s="85"/>
      <c r="J291" s="81" t="s">
        <v>1</v>
      </c>
      <c r="K291" s="82" t="s">
        <v>38</v>
      </c>
      <c r="L291" s="77">
        <v>0</v>
      </c>
      <c r="M291" s="77">
        <f t="shared" si="41"/>
        <v>0</v>
      </c>
      <c r="N291" s="77">
        <v>0</v>
      </c>
      <c r="O291" s="77">
        <f t="shared" si="42"/>
        <v>0</v>
      </c>
      <c r="P291" s="77">
        <v>0</v>
      </c>
      <c r="Q291" s="78">
        <f t="shared" si="43"/>
        <v>0</v>
      </c>
      <c r="AO291" s="79" t="s">
        <v>99</v>
      </c>
      <c r="AQ291" s="79" t="s">
        <v>145</v>
      </c>
      <c r="AR291" s="79" t="s">
        <v>72</v>
      </c>
      <c r="AV291" s="9" t="s">
        <v>96</v>
      </c>
      <c r="BB291" s="80">
        <f t="shared" si="44"/>
        <v>0</v>
      </c>
      <c r="BC291" s="80">
        <f t="shared" si="45"/>
        <v>0</v>
      </c>
      <c r="BD291" s="80">
        <f t="shared" si="46"/>
        <v>0</v>
      </c>
      <c r="BE291" s="80">
        <f t="shared" si="47"/>
        <v>0</v>
      </c>
      <c r="BF291" s="80">
        <f t="shared" si="48"/>
        <v>0</v>
      </c>
      <c r="BG291" s="9" t="s">
        <v>97</v>
      </c>
      <c r="BH291" s="80">
        <f t="shared" si="49"/>
        <v>0</v>
      </c>
      <c r="BI291" s="9" t="s">
        <v>95</v>
      </c>
      <c r="BJ291" s="79" t="s">
        <v>590</v>
      </c>
    </row>
    <row r="292" spans="2:62" s="1" customFormat="1" ht="11.4">
      <c r="B292" s="93">
        <v>274</v>
      </c>
      <c r="C292" s="94" t="s">
        <v>94</v>
      </c>
      <c r="D292" s="95" t="s">
        <v>179</v>
      </c>
      <c r="E292" s="96" t="s">
        <v>149</v>
      </c>
      <c r="F292" s="97">
        <v>6</v>
      </c>
      <c r="G292" s="98"/>
      <c r="H292" s="99">
        <f t="shared" si="40"/>
        <v>0</v>
      </c>
      <c r="J292" s="75" t="s">
        <v>1</v>
      </c>
      <c r="K292" s="76" t="s">
        <v>38</v>
      </c>
      <c r="L292" s="77">
        <v>0</v>
      </c>
      <c r="M292" s="77">
        <f t="shared" si="41"/>
        <v>0</v>
      </c>
      <c r="N292" s="77">
        <v>0</v>
      </c>
      <c r="O292" s="77">
        <f t="shared" si="42"/>
        <v>0</v>
      </c>
      <c r="P292" s="77">
        <v>0</v>
      </c>
      <c r="Q292" s="78">
        <f t="shared" si="43"/>
        <v>0</v>
      </c>
      <c r="AO292" s="79" t="s">
        <v>95</v>
      </c>
      <c r="AQ292" s="79" t="s">
        <v>94</v>
      </c>
      <c r="AR292" s="79" t="s">
        <v>72</v>
      </c>
      <c r="AV292" s="9" t="s">
        <v>96</v>
      </c>
      <c r="BB292" s="80">
        <f t="shared" si="44"/>
        <v>0</v>
      </c>
      <c r="BC292" s="80">
        <f t="shared" si="45"/>
        <v>0</v>
      </c>
      <c r="BD292" s="80">
        <f t="shared" si="46"/>
        <v>0</v>
      </c>
      <c r="BE292" s="80">
        <f t="shared" si="47"/>
        <v>0</v>
      </c>
      <c r="BF292" s="80">
        <f t="shared" si="48"/>
        <v>0</v>
      </c>
      <c r="BG292" s="9" t="s">
        <v>97</v>
      </c>
      <c r="BH292" s="80">
        <f t="shared" si="49"/>
        <v>0</v>
      </c>
      <c r="BI292" s="9" t="s">
        <v>95</v>
      </c>
      <c r="BJ292" s="79" t="s">
        <v>591</v>
      </c>
    </row>
    <row r="293" spans="2:62" s="1" customFormat="1" ht="22.8">
      <c r="B293" s="93">
        <v>275</v>
      </c>
      <c r="C293" s="100" t="s">
        <v>145</v>
      </c>
      <c r="D293" s="101" t="s">
        <v>592</v>
      </c>
      <c r="E293" s="102" t="s">
        <v>149</v>
      </c>
      <c r="F293" s="103">
        <v>2</v>
      </c>
      <c r="G293" s="104"/>
      <c r="H293" s="105">
        <f t="shared" si="40"/>
        <v>0</v>
      </c>
      <c r="I293" s="85"/>
      <c r="J293" s="81" t="s">
        <v>1</v>
      </c>
      <c r="K293" s="82" t="s">
        <v>38</v>
      </c>
      <c r="L293" s="77">
        <v>0</v>
      </c>
      <c r="M293" s="77">
        <f t="shared" si="41"/>
        <v>0</v>
      </c>
      <c r="N293" s="77">
        <v>0</v>
      </c>
      <c r="O293" s="77">
        <f t="shared" si="42"/>
        <v>0</v>
      </c>
      <c r="P293" s="77">
        <v>0</v>
      </c>
      <c r="Q293" s="78">
        <f t="shared" si="43"/>
        <v>0</v>
      </c>
      <c r="AO293" s="79" t="s">
        <v>99</v>
      </c>
      <c r="AQ293" s="79" t="s">
        <v>145</v>
      </c>
      <c r="AR293" s="79" t="s">
        <v>72</v>
      </c>
      <c r="AV293" s="9" t="s">
        <v>96</v>
      </c>
      <c r="BB293" s="80">
        <f t="shared" si="44"/>
        <v>0</v>
      </c>
      <c r="BC293" s="80">
        <f t="shared" si="45"/>
        <v>0</v>
      </c>
      <c r="BD293" s="80">
        <f t="shared" si="46"/>
        <v>0</v>
      </c>
      <c r="BE293" s="80">
        <f t="shared" si="47"/>
        <v>0</v>
      </c>
      <c r="BF293" s="80">
        <f t="shared" si="48"/>
        <v>0</v>
      </c>
      <c r="BG293" s="9" t="s">
        <v>97</v>
      </c>
      <c r="BH293" s="80">
        <f t="shared" si="49"/>
        <v>0</v>
      </c>
      <c r="BI293" s="9" t="s">
        <v>95</v>
      </c>
      <c r="BJ293" s="79" t="s">
        <v>593</v>
      </c>
    </row>
    <row r="294" spans="2:62" s="1" customFormat="1" ht="22.8">
      <c r="B294" s="93">
        <v>276</v>
      </c>
      <c r="C294" s="100" t="s">
        <v>145</v>
      </c>
      <c r="D294" s="101" t="s">
        <v>594</v>
      </c>
      <c r="E294" s="102" t="s">
        <v>149</v>
      </c>
      <c r="F294" s="103">
        <v>4</v>
      </c>
      <c r="G294" s="104"/>
      <c r="H294" s="105">
        <f t="shared" si="40"/>
        <v>0</v>
      </c>
      <c r="I294" s="85"/>
      <c r="J294" s="81" t="s">
        <v>1</v>
      </c>
      <c r="K294" s="82" t="s">
        <v>38</v>
      </c>
      <c r="L294" s="77">
        <v>0</v>
      </c>
      <c r="M294" s="77">
        <f t="shared" si="41"/>
        <v>0</v>
      </c>
      <c r="N294" s="77">
        <v>0</v>
      </c>
      <c r="O294" s="77">
        <f t="shared" si="42"/>
        <v>0</v>
      </c>
      <c r="P294" s="77">
        <v>0</v>
      </c>
      <c r="Q294" s="78">
        <f t="shared" si="43"/>
        <v>0</v>
      </c>
      <c r="AO294" s="79" t="s">
        <v>99</v>
      </c>
      <c r="AQ294" s="79" t="s">
        <v>145</v>
      </c>
      <c r="AR294" s="79" t="s">
        <v>72</v>
      </c>
      <c r="AV294" s="9" t="s">
        <v>96</v>
      </c>
      <c r="BB294" s="80">
        <f t="shared" si="44"/>
        <v>0</v>
      </c>
      <c r="BC294" s="80">
        <f t="shared" si="45"/>
        <v>0</v>
      </c>
      <c r="BD294" s="80">
        <f t="shared" si="46"/>
        <v>0</v>
      </c>
      <c r="BE294" s="80">
        <f t="shared" si="47"/>
        <v>0</v>
      </c>
      <c r="BF294" s="80">
        <f t="shared" si="48"/>
        <v>0</v>
      </c>
      <c r="BG294" s="9" t="s">
        <v>97</v>
      </c>
      <c r="BH294" s="80">
        <f t="shared" si="49"/>
        <v>0</v>
      </c>
      <c r="BI294" s="9" t="s">
        <v>95</v>
      </c>
      <c r="BJ294" s="79" t="s">
        <v>595</v>
      </c>
    </row>
    <row r="295" spans="2:62" s="1" customFormat="1" ht="11.4">
      <c r="B295" s="93">
        <v>277</v>
      </c>
      <c r="C295" s="100" t="s">
        <v>145</v>
      </c>
      <c r="D295" s="101" t="s">
        <v>596</v>
      </c>
      <c r="E295" s="102" t="s">
        <v>149</v>
      </c>
      <c r="F295" s="103">
        <v>1</v>
      </c>
      <c r="G295" s="104"/>
      <c r="H295" s="105">
        <f t="shared" si="40"/>
        <v>0</v>
      </c>
      <c r="I295" s="85"/>
      <c r="J295" s="81" t="s">
        <v>1</v>
      </c>
      <c r="K295" s="82" t="s">
        <v>38</v>
      </c>
      <c r="L295" s="77">
        <v>0</v>
      </c>
      <c r="M295" s="77">
        <f t="shared" si="41"/>
        <v>0</v>
      </c>
      <c r="N295" s="77">
        <v>0</v>
      </c>
      <c r="O295" s="77">
        <f t="shared" si="42"/>
        <v>0</v>
      </c>
      <c r="P295" s="77">
        <v>0</v>
      </c>
      <c r="Q295" s="78">
        <f t="shared" si="43"/>
        <v>0</v>
      </c>
      <c r="AO295" s="79" t="s">
        <v>99</v>
      </c>
      <c r="AQ295" s="79" t="s">
        <v>145</v>
      </c>
      <c r="AR295" s="79" t="s">
        <v>72</v>
      </c>
      <c r="AV295" s="9" t="s">
        <v>96</v>
      </c>
      <c r="BB295" s="80">
        <f t="shared" si="44"/>
        <v>0</v>
      </c>
      <c r="BC295" s="80">
        <f t="shared" si="45"/>
        <v>0</v>
      </c>
      <c r="BD295" s="80">
        <f t="shared" si="46"/>
        <v>0</v>
      </c>
      <c r="BE295" s="80">
        <f t="shared" si="47"/>
        <v>0</v>
      </c>
      <c r="BF295" s="80">
        <f t="shared" si="48"/>
        <v>0</v>
      </c>
      <c r="BG295" s="9" t="s">
        <v>97</v>
      </c>
      <c r="BH295" s="80">
        <f t="shared" si="49"/>
        <v>0</v>
      </c>
      <c r="BI295" s="9" t="s">
        <v>95</v>
      </c>
      <c r="BJ295" s="79" t="s">
        <v>597</v>
      </c>
    </row>
    <row r="296" spans="2:62" s="1" customFormat="1" ht="22.8">
      <c r="B296" s="93">
        <v>278</v>
      </c>
      <c r="C296" s="100" t="s">
        <v>145</v>
      </c>
      <c r="D296" s="101" t="s">
        <v>598</v>
      </c>
      <c r="E296" s="102" t="s">
        <v>149</v>
      </c>
      <c r="F296" s="103">
        <v>2</v>
      </c>
      <c r="G296" s="104"/>
      <c r="H296" s="105">
        <f t="shared" si="40"/>
        <v>0</v>
      </c>
      <c r="I296" s="85"/>
      <c r="J296" s="81" t="s">
        <v>1</v>
      </c>
      <c r="K296" s="82" t="s">
        <v>38</v>
      </c>
      <c r="L296" s="77">
        <v>0</v>
      </c>
      <c r="M296" s="77">
        <f t="shared" si="41"/>
        <v>0</v>
      </c>
      <c r="N296" s="77">
        <v>0</v>
      </c>
      <c r="O296" s="77">
        <f t="shared" si="42"/>
        <v>0</v>
      </c>
      <c r="P296" s="77">
        <v>0</v>
      </c>
      <c r="Q296" s="78">
        <f t="shared" si="43"/>
        <v>0</v>
      </c>
      <c r="AO296" s="79" t="s">
        <v>99</v>
      </c>
      <c r="AQ296" s="79" t="s">
        <v>145</v>
      </c>
      <c r="AR296" s="79" t="s">
        <v>72</v>
      </c>
      <c r="AV296" s="9" t="s">
        <v>96</v>
      </c>
      <c r="BB296" s="80">
        <f t="shared" si="44"/>
        <v>0</v>
      </c>
      <c r="BC296" s="80">
        <f t="shared" si="45"/>
        <v>0</v>
      </c>
      <c r="BD296" s="80">
        <f t="shared" si="46"/>
        <v>0</v>
      </c>
      <c r="BE296" s="80">
        <f t="shared" si="47"/>
        <v>0</v>
      </c>
      <c r="BF296" s="80">
        <f t="shared" si="48"/>
        <v>0</v>
      </c>
      <c r="BG296" s="9" t="s">
        <v>97</v>
      </c>
      <c r="BH296" s="80">
        <f t="shared" si="49"/>
        <v>0</v>
      </c>
      <c r="BI296" s="9" t="s">
        <v>95</v>
      </c>
      <c r="BJ296" s="79" t="s">
        <v>599</v>
      </c>
    </row>
    <row r="297" spans="2:62" s="1" customFormat="1" ht="22.8">
      <c r="B297" s="93">
        <v>279</v>
      </c>
      <c r="C297" s="94" t="s">
        <v>94</v>
      </c>
      <c r="D297" s="95" t="s">
        <v>183</v>
      </c>
      <c r="E297" s="96" t="s">
        <v>149</v>
      </c>
      <c r="F297" s="97">
        <v>4</v>
      </c>
      <c r="G297" s="98"/>
      <c r="H297" s="99">
        <f t="shared" si="40"/>
        <v>0</v>
      </c>
      <c r="J297" s="75" t="s">
        <v>1</v>
      </c>
      <c r="K297" s="76" t="s">
        <v>38</v>
      </c>
      <c r="L297" s="77">
        <v>0</v>
      </c>
      <c r="M297" s="77">
        <f t="shared" si="41"/>
        <v>0</v>
      </c>
      <c r="N297" s="77">
        <v>0</v>
      </c>
      <c r="O297" s="77">
        <f t="shared" si="42"/>
        <v>0</v>
      </c>
      <c r="P297" s="77">
        <v>0</v>
      </c>
      <c r="Q297" s="78">
        <f t="shared" si="43"/>
        <v>0</v>
      </c>
      <c r="AO297" s="79" t="s">
        <v>95</v>
      </c>
      <c r="AQ297" s="79" t="s">
        <v>94</v>
      </c>
      <c r="AR297" s="79" t="s">
        <v>72</v>
      </c>
      <c r="AV297" s="9" t="s">
        <v>96</v>
      </c>
      <c r="BB297" s="80">
        <f t="shared" si="44"/>
        <v>0</v>
      </c>
      <c r="BC297" s="80">
        <f t="shared" si="45"/>
        <v>0</v>
      </c>
      <c r="BD297" s="80">
        <f t="shared" si="46"/>
        <v>0</v>
      </c>
      <c r="BE297" s="80">
        <f t="shared" si="47"/>
        <v>0</v>
      </c>
      <c r="BF297" s="80">
        <f t="shared" si="48"/>
        <v>0</v>
      </c>
      <c r="BG297" s="9" t="s">
        <v>97</v>
      </c>
      <c r="BH297" s="80">
        <f t="shared" si="49"/>
        <v>0</v>
      </c>
      <c r="BI297" s="9" t="s">
        <v>95</v>
      </c>
      <c r="BJ297" s="79" t="s">
        <v>600</v>
      </c>
    </row>
    <row r="298" spans="2:62" s="1" customFormat="1" ht="11.4">
      <c r="B298" s="93">
        <v>280</v>
      </c>
      <c r="C298" s="100" t="s">
        <v>145</v>
      </c>
      <c r="D298" s="101" t="s">
        <v>601</v>
      </c>
      <c r="E298" s="102" t="s">
        <v>149</v>
      </c>
      <c r="F298" s="103">
        <v>1</v>
      </c>
      <c r="G298" s="104"/>
      <c r="H298" s="105">
        <f t="shared" si="40"/>
        <v>0</v>
      </c>
      <c r="I298" s="85"/>
      <c r="J298" s="81" t="s">
        <v>1</v>
      </c>
      <c r="K298" s="82" t="s">
        <v>38</v>
      </c>
      <c r="L298" s="77">
        <v>0</v>
      </c>
      <c r="M298" s="77">
        <f t="shared" si="41"/>
        <v>0</v>
      </c>
      <c r="N298" s="77">
        <v>0</v>
      </c>
      <c r="O298" s="77">
        <f t="shared" si="42"/>
        <v>0</v>
      </c>
      <c r="P298" s="77">
        <v>0</v>
      </c>
      <c r="Q298" s="78">
        <f t="shared" si="43"/>
        <v>0</v>
      </c>
      <c r="AO298" s="79" t="s">
        <v>99</v>
      </c>
      <c r="AQ298" s="79" t="s">
        <v>145</v>
      </c>
      <c r="AR298" s="79" t="s">
        <v>72</v>
      </c>
      <c r="AV298" s="9" t="s">
        <v>96</v>
      </c>
      <c r="BB298" s="80">
        <f t="shared" si="44"/>
        <v>0</v>
      </c>
      <c r="BC298" s="80">
        <f t="shared" si="45"/>
        <v>0</v>
      </c>
      <c r="BD298" s="80">
        <f t="shared" si="46"/>
        <v>0</v>
      </c>
      <c r="BE298" s="80">
        <f t="shared" si="47"/>
        <v>0</v>
      </c>
      <c r="BF298" s="80">
        <f t="shared" si="48"/>
        <v>0</v>
      </c>
      <c r="BG298" s="9" t="s">
        <v>97</v>
      </c>
      <c r="BH298" s="80">
        <f t="shared" si="49"/>
        <v>0</v>
      </c>
      <c r="BI298" s="9" t="s">
        <v>95</v>
      </c>
      <c r="BJ298" s="79" t="s">
        <v>602</v>
      </c>
    </row>
    <row r="299" spans="2:62" s="1" customFormat="1" ht="11.4">
      <c r="B299" s="93">
        <v>281</v>
      </c>
      <c r="C299" s="100" t="s">
        <v>145</v>
      </c>
      <c r="D299" s="101" t="s">
        <v>603</v>
      </c>
      <c r="E299" s="102" t="s">
        <v>149</v>
      </c>
      <c r="F299" s="103">
        <v>3</v>
      </c>
      <c r="G299" s="104"/>
      <c r="H299" s="105">
        <f t="shared" si="40"/>
        <v>0</v>
      </c>
      <c r="I299" s="85"/>
      <c r="J299" s="81" t="s">
        <v>1</v>
      </c>
      <c r="K299" s="82" t="s">
        <v>38</v>
      </c>
      <c r="L299" s="77">
        <v>0</v>
      </c>
      <c r="M299" s="77">
        <f t="shared" si="41"/>
        <v>0</v>
      </c>
      <c r="N299" s="77">
        <v>0</v>
      </c>
      <c r="O299" s="77">
        <f t="shared" si="42"/>
        <v>0</v>
      </c>
      <c r="P299" s="77">
        <v>0</v>
      </c>
      <c r="Q299" s="78">
        <f t="shared" si="43"/>
        <v>0</v>
      </c>
      <c r="AO299" s="79" t="s">
        <v>99</v>
      </c>
      <c r="AQ299" s="79" t="s">
        <v>145</v>
      </c>
      <c r="AR299" s="79" t="s">
        <v>72</v>
      </c>
      <c r="AV299" s="9" t="s">
        <v>96</v>
      </c>
      <c r="BB299" s="80">
        <f t="shared" si="44"/>
        <v>0</v>
      </c>
      <c r="BC299" s="80">
        <f t="shared" si="45"/>
        <v>0</v>
      </c>
      <c r="BD299" s="80">
        <f t="shared" si="46"/>
        <v>0</v>
      </c>
      <c r="BE299" s="80">
        <f t="shared" si="47"/>
        <v>0</v>
      </c>
      <c r="BF299" s="80">
        <f t="shared" si="48"/>
        <v>0</v>
      </c>
      <c r="BG299" s="9" t="s">
        <v>97</v>
      </c>
      <c r="BH299" s="80">
        <f t="shared" si="49"/>
        <v>0</v>
      </c>
      <c r="BI299" s="9" t="s">
        <v>95</v>
      </c>
      <c r="BJ299" s="79" t="s">
        <v>604</v>
      </c>
    </row>
    <row r="300" spans="2:62" s="1" customFormat="1" ht="11.4">
      <c r="B300" s="93">
        <v>282</v>
      </c>
      <c r="C300" s="94" t="s">
        <v>94</v>
      </c>
      <c r="D300" s="95" t="s">
        <v>605</v>
      </c>
      <c r="E300" s="96" t="s">
        <v>149</v>
      </c>
      <c r="F300" s="97">
        <v>4</v>
      </c>
      <c r="G300" s="98"/>
      <c r="H300" s="99">
        <f t="shared" si="40"/>
        <v>0</v>
      </c>
      <c r="J300" s="75" t="s">
        <v>1</v>
      </c>
      <c r="K300" s="76" t="s">
        <v>38</v>
      </c>
      <c r="L300" s="77">
        <v>0</v>
      </c>
      <c r="M300" s="77">
        <f t="shared" si="41"/>
        <v>0</v>
      </c>
      <c r="N300" s="77">
        <v>0</v>
      </c>
      <c r="O300" s="77">
        <f t="shared" si="42"/>
        <v>0</v>
      </c>
      <c r="P300" s="77">
        <v>0</v>
      </c>
      <c r="Q300" s="78">
        <f t="shared" si="43"/>
        <v>0</v>
      </c>
      <c r="AO300" s="79" t="s">
        <v>95</v>
      </c>
      <c r="AQ300" s="79" t="s">
        <v>94</v>
      </c>
      <c r="AR300" s="79" t="s">
        <v>72</v>
      </c>
      <c r="AV300" s="9" t="s">
        <v>96</v>
      </c>
      <c r="BB300" s="80">
        <f t="shared" si="44"/>
        <v>0</v>
      </c>
      <c r="BC300" s="80">
        <f t="shared" si="45"/>
        <v>0</v>
      </c>
      <c r="BD300" s="80">
        <f t="shared" si="46"/>
        <v>0</v>
      </c>
      <c r="BE300" s="80">
        <f t="shared" si="47"/>
        <v>0</v>
      </c>
      <c r="BF300" s="80">
        <f t="shared" si="48"/>
        <v>0</v>
      </c>
      <c r="BG300" s="9" t="s">
        <v>97</v>
      </c>
      <c r="BH300" s="80">
        <f t="shared" si="49"/>
        <v>0</v>
      </c>
      <c r="BI300" s="9" t="s">
        <v>95</v>
      </c>
      <c r="BJ300" s="79" t="s">
        <v>606</v>
      </c>
    </row>
    <row r="301" spans="2:62" s="1" customFormat="1" ht="22.8">
      <c r="B301" s="93">
        <v>283</v>
      </c>
      <c r="C301" s="100" t="s">
        <v>145</v>
      </c>
      <c r="D301" s="101" t="s">
        <v>607</v>
      </c>
      <c r="E301" s="102" t="s">
        <v>149</v>
      </c>
      <c r="F301" s="103">
        <v>2</v>
      </c>
      <c r="G301" s="104"/>
      <c r="H301" s="105">
        <f t="shared" si="40"/>
        <v>0</v>
      </c>
      <c r="I301" s="85"/>
      <c r="J301" s="81" t="s">
        <v>1</v>
      </c>
      <c r="K301" s="82" t="s">
        <v>38</v>
      </c>
      <c r="L301" s="77">
        <v>0</v>
      </c>
      <c r="M301" s="77">
        <f t="shared" si="41"/>
        <v>0</v>
      </c>
      <c r="N301" s="77">
        <v>0</v>
      </c>
      <c r="O301" s="77">
        <f t="shared" si="42"/>
        <v>0</v>
      </c>
      <c r="P301" s="77">
        <v>0</v>
      </c>
      <c r="Q301" s="78">
        <f t="shared" si="43"/>
        <v>0</v>
      </c>
      <c r="AO301" s="79" t="s">
        <v>99</v>
      </c>
      <c r="AQ301" s="79" t="s">
        <v>145</v>
      </c>
      <c r="AR301" s="79" t="s">
        <v>72</v>
      </c>
      <c r="AV301" s="9" t="s">
        <v>96</v>
      </c>
      <c r="BB301" s="80">
        <f t="shared" si="44"/>
        <v>0</v>
      </c>
      <c r="BC301" s="80">
        <f t="shared" si="45"/>
        <v>0</v>
      </c>
      <c r="BD301" s="80">
        <f t="shared" si="46"/>
        <v>0</v>
      </c>
      <c r="BE301" s="80">
        <f t="shared" si="47"/>
        <v>0</v>
      </c>
      <c r="BF301" s="80">
        <f t="shared" si="48"/>
        <v>0</v>
      </c>
      <c r="BG301" s="9" t="s">
        <v>97</v>
      </c>
      <c r="BH301" s="80">
        <f t="shared" si="49"/>
        <v>0</v>
      </c>
      <c r="BI301" s="9" t="s">
        <v>95</v>
      </c>
      <c r="BJ301" s="79" t="s">
        <v>608</v>
      </c>
    </row>
    <row r="302" spans="2:62" s="1" customFormat="1" ht="22.8">
      <c r="B302" s="93">
        <v>284</v>
      </c>
      <c r="C302" s="100" t="s">
        <v>145</v>
      </c>
      <c r="D302" s="101" t="s">
        <v>609</v>
      </c>
      <c r="E302" s="102" t="s">
        <v>149</v>
      </c>
      <c r="F302" s="103">
        <v>2</v>
      </c>
      <c r="G302" s="104"/>
      <c r="H302" s="105">
        <f t="shared" si="40"/>
        <v>0</v>
      </c>
      <c r="I302" s="85"/>
      <c r="J302" s="81" t="s">
        <v>1</v>
      </c>
      <c r="K302" s="82" t="s">
        <v>38</v>
      </c>
      <c r="L302" s="77">
        <v>0</v>
      </c>
      <c r="M302" s="77">
        <f t="shared" si="41"/>
        <v>0</v>
      </c>
      <c r="N302" s="77">
        <v>0</v>
      </c>
      <c r="O302" s="77">
        <f t="shared" si="42"/>
        <v>0</v>
      </c>
      <c r="P302" s="77">
        <v>0</v>
      </c>
      <c r="Q302" s="78">
        <f t="shared" si="43"/>
        <v>0</v>
      </c>
      <c r="AO302" s="79" t="s">
        <v>99</v>
      </c>
      <c r="AQ302" s="79" t="s">
        <v>145</v>
      </c>
      <c r="AR302" s="79" t="s">
        <v>72</v>
      </c>
      <c r="AV302" s="9" t="s">
        <v>96</v>
      </c>
      <c r="BB302" s="80">
        <f t="shared" si="44"/>
        <v>0</v>
      </c>
      <c r="BC302" s="80">
        <f t="shared" si="45"/>
        <v>0</v>
      </c>
      <c r="BD302" s="80">
        <f t="shared" si="46"/>
        <v>0</v>
      </c>
      <c r="BE302" s="80">
        <f t="shared" si="47"/>
        <v>0</v>
      </c>
      <c r="BF302" s="80">
        <f t="shared" si="48"/>
        <v>0</v>
      </c>
      <c r="BG302" s="9" t="s">
        <v>97</v>
      </c>
      <c r="BH302" s="80">
        <f t="shared" si="49"/>
        <v>0</v>
      </c>
      <c r="BI302" s="9" t="s">
        <v>95</v>
      </c>
      <c r="BJ302" s="79" t="s">
        <v>610</v>
      </c>
    </row>
    <row r="303" spans="2:62" s="1" customFormat="1" ht="22.8">
      <c r="B303" s="93">
        <v>285</v>
      </c>
      <c r="C303" s="94" t="s">
        <v>94</v>
      </c>
      <c r="D303" s="95" t="s">
        <v>611</v>
      </c>
      <c r="E303" s="96" t="s">
        <v>120</v>
      </c>
      <c r="F303" s="97">
        <v>4301.2700000000004</v>
      </c>
      <c r="G303" s="98"/>
      <c r="H303" s="99">
        <f t="shared" si="40"/>
        <v>0</v>
      </c>
      <c r="J303" s="75" t="s">
        <v>1</v>
      </c>
      <c r="K303" s="76" t="s">
        <v>38</v>
      </c>
      <c r="L303" s="77">
        <v>0</v>
      </c>
      <c r="M303" s="77">
        <f t="shared" si="41"/>
        <v>0</v>
      </c>
      <c r="N303" s="77">
        <v>0</v>
      </c>
      <c r="O303" s="77">
        <f t="shared" si="42"/>
        <v>0</v>
      </c>
      <c r="P303" s="77">
        <v>0</v>
      </c>
      <c r="Q303" s="78">
        <f t="shared" si="43"/>
        <v>0</v>
      </c>
      <c r="AO303" s="79" t="s">
        <v>95</v>
      </c>
      <c r="AQ303" s="79" t="s">
        <v>94</v>
      </c>
      <c r="AR303" s="79" t="s">
        <v>72</v>
      </c>
      <c r="AV303" s="9" t="s">
        <v>96</v>
      </c>
      <c r="BB303" s="80">
        <f t="shared" si="44"/>
        <v>0</v>
      </c>
      <c r="BC303" s="80">
        <f t="shared" si="45"/>
        <v>0</v>
      </c>
      <c r="BD303" s="80">
        <f t="shared" si="46"/>
        <v>0</v>
      </c>
      <c r="BE303" s="80">
        <f t="shared" si="47"/>
        <v>0</v>
      </c>
      <c r="BF303" s="80">
        <f t="shared" si="48"/>
        <v>0</v>
      </c>
      <c r="BG303" s="9" t="s">
        <v>97</v>
      </c>
      <c r="BH303" s="80">
        <f t="shared" si="49"/>
        <v>0</v>
      </c>
      <c r="BI303" s="9" t="s">
        <v>95</v>
      </c>
      <c r="BJ303" s="79" t="s">
        <v>612</v>
      </c>
    </row>
    <row r="304" spans="2:62" s="1" customFormat="1" ht="22.8">
      <c r="B304" s="93">
        <v>286</v>
      </c>
      <c r="C304" s="100" t="s">
        <v>145</v>
      </c>
      <c r="D304" s="101" t="s">
        <v>613</v>
      </c>
      <c r="E304" s="102" t="s">
        <v>120</v>
      </c>
      <c r="F304" s="103">
        <v>4301.2700000000004</v>
      </c>
      <c r="G304" s="104"/>
      <c r="H304" s="105">
        <f t="shared" si="40"/>
        <v>0</v>
      </c>
      <c r="I304" s="85"/>
      <c r="J304" s="81" t="s">
        <v>1</v>
      </c>
      <c r="K304" s="82" t="s">
        <v>38</v>
      </c>
      <c r="L304" s="77">
        <v>0</v>
      </c>
      <c r="M304" s="77">
        <f t="shared" si="41"/>
        <v>0</v>
      </c>
      <c r="N304" s="77">
        <v>0</v>
      </c>
      <c r="O304" s="77">
        <f t="shared" si="42"/>
        <v>0</v>
      </c>
      <c r="P304" s="77">
        <v>0</v>
      </c>
      <c r="Q304" s="78">
        <f t="shared" si="43"/>
        <v>0</v>
      </c>
      <c r="AO304" s="79" t="s">
        <v>99</v>
      </c>
      <c r="AQ304" s="79" t="s">
        <v>145</v>
      </c>
      <c r="AR304" s="79" t="s">
        <v>72</v>
      </c>
      <c r="AV304" s="9" t="s">
        <v>96</v>
      </c>
      <c r="BB304" s="80">
        <f t="shared" si="44"/>
        <v>0</v>
      </c>
      <c r="BC304" s="80">
        <f t="shared" si="45"/>
        <v>0</v>
      </c>
      <c r="BD304" s="80">
        <f t="shared" si="46"/>
        <v>0</v>
      </c>
      <c r="BE304" s="80">
        <f t="shared" si="47"/>
        <v>0</v>
      </c>
      <c r="BF304" s="80">
        <f t="shared" si="48"/>
        <v>0</v>
      </c>
      <c r="BG304" s="9" t="s">
        <v>97</v>
      </c>
      <c r="BH304" s="80">
        <f t="shared" si="49"/>
        <v>0</v>
      </c>
      <c r="BI304" s="9" t="s">
        <v>95</v>
      </c>
      <c r="BJ304" s="79" t="s">
        <v>614</v>
      </c>
    </row>
    <row r="305" spans="2:62" s="1" customFormat="1" ht="22.8">
      <c r="B305" s="93">
        <v>287</v>
      </c>
      <c r="C305" s="94" t="s">
        <v>94</v>
      </c>
      <c r="D305" s="95" t="s">
        <v>195</v>
      </c>
      <c r="E305" s="96" t="s">
        <v>120</v>
      </c>
      <c r="F305" s="97">
        <v>461.84</v>
      </c>
      <c r="G305" s="98"/>
      <c r="H305" s="99">
        <f t="shared" si="40"/>
        <v>0</v>
      </c>
      <c r="J305" s="75" t="s">
        <v>1</v>
      </c>
      <c r="K305" s="76" t="s">
        <v>38</v>
      </c>
      <c r="L305" s="77">
        <v>0</v>
      </c>
      <c r="M305" s="77">
        <f t="shared" si="41"/>
        <v>0</v>
      </c>
      <c r="N305" s="77">
        <v>0</v>
      </c>
      <c r="O305" s="77">
        <f t="shared" si="42"/>
        <v>0</v>
      </c>
      <c r="P305" s="77">
        <v>0</v>
      </c>
      <c r="Q305" s="78">
        <f t="shared" si="43"/>
        <v>0</v>
      </c>
      <c r="AO305" s="79" t="s">
        <v>95</v>
      </c>
      <c r="AQ305" s="79" t="s">
        <v>94</v>
      </c>
      <c r="AR305" s="79" t="s">
        <v>72</v>
      </c>
      <c r="AV305" s="9" t="s">
        <v>96</v>
      </c>
      <c r="BB305" s="80">
        <f t="shared" si="44"/>
        <v>0</v>
      </c>
      <c r="BC305" s="80">
        <f t="shared" si="45"/>
        <v>0</v>
      </c>
      <c r="BD305" s="80">
        <f t="shared" si="46"/>
        <v>0</v>
      </c>
      <c r="BE305" s="80">
        <f t="shared" si="47"/>
        <v>0</v>
      </c>
      <c r="BF305" s="80">
        <f t="shared" si="48"/>
        <v>0</v>
      </c>
      <c r="BG305" s="9" t="s">
        <v>97</v>
      </c>
      <c r="BH305" s="80">
        <f t="shared" si="49"/>
        <v>0</v>
      </c>
      <c r="BI305" s="9" t="s">
        <v>95</v>
      </c>
      <c r="BJ305" s="79" t="s">
        <v>615</v>
      </c>
    </row>
    <row r="306" spans="2:62" s="1" customFormat="1" ht="22.8">
      <c r="B306" s="93">
        <v>288</v>
      </c>
      <c r="C306" s="100" t="s">
        <v>145</v>
      </c>
      <c r="D306" s="101" t="s">
        <v>616</v>
      </c>
      <c r="E306" s="102" t="s">
        <v>120</v>
      </c>
      <c r="F306" s="103">
        <v>461.84</v>
      </c>
      <c r="G306" s="104"/>
      <c r="H306" s="105">
        <f t="shared" si="40"/>
        <v>0</v>
      </c>
      <c r="I306" s="85"/>
      <c r="J306" s="81" t="s">
        <v>1</v>
      </c>
      <c r="K306" s="82" t="s">
        <v>38</v>
      </c>
      <c r="L306" s="77">
        <v>0</v>
      </c>
      <c r="M306" s="77">
        <f t="shared" si="41"/>
        <v>0</v>
      </c>
      <c r="N306" s="77">
        <v>0</v>
      </c>
      <c r="O306" s="77">
        <f t="shared" si="42"/>
        <v>0</v>
      </c>
      <c r="P306" s="77">
        <v>0</v>
      </c>
      <c r="Q306" s="78">
        <f t="shared" si="43"/>
        <v>0</v>
      </c>
      <c r="AO306" s="79" t="s">
        <v>99</v>
      </c>
      <c r="AQ306" s="79" t="s">
        <v>145</v>
      </c>
      <c r="AR306" s="79" t="s">
        <v>72</v>
      </c>
      <c r="AV306" s="9" t="s">
        <v>96</v>
      </c>
      <c r="BB306" s="80">
        <f t="shared" si="44"/>
        <v>0</v>
      </c>
      <c r="BC306" s="80">
        <f t="shared" si="45"/>
        <v>0</v>
      </c>
      <c r="BD306" s="80">
        <f t="shared" si="46"/>
        <v>0</v>
      </c>
      <c r="BE306" s="80">
        <f t="shared" si="47"/>
        <v>0</v>
      </c>
      <c r="BF306" s="80">
        <f t="shared" si="48"/>
        <v>0</v>
      </c>
      <c r="BG306" s="9" t="s">
        <v>97</v>
      </c>
      <c r="BH306" s="80">
        <f t="shared" si="49"/>
        <v>0</v>
      </c>
      <c r="BI306" s="9" t="s">
        <v>95</v>
      </c>
      <c r="BJ306" s="79" t="s">
        <v>617</v>
      </c>
    </row>
    <row r="307" spans="2:62" s="1" customFormat="1" ht="11.4">
      <c r="B307" s="93">
        <v>289</v>
      </c>
      <c r="C307" s="94" t="s">
        <v>94</v>
      </c>
      <c r="D307" s="95" t="s">
        <v>618</v>
      </c>
      <c r="E307" s="96" t="s">
        <v>149</v>
      </c>
      <c r="F307" s="97">
        <v>14</v>
      </c>
      <c r="G307" s="98"/>
      <c r="H307" s="99">
        <f t="shared" si="40"/>
        <v>0</v>
      </c>
      <c r="J307" s="75" t="s">
        <v>1</v>
      </c>
      <c r="K307" s="76" t="s">
        <v>38</v>
      </c>
      <c r="L307" s="77">
        <v>0</v>
      </c>
      <c r="M307" s="77">
        <f t="shared" si="41"/>
        <v>0</v>
      </c>
      <c r="N307" s="77">
        <v>0</v>
      </c>
      <c r="O307" s="77">
        <f t="shared" si="42"/>
        <v>0</v>
      </c>
      <c r="P307" s="77">
        <v>0</v>
      </c>
      <c r="Q307" s="78">
        <f t="shared" si="43"/>
        <v>0</v>
      </c>
      <c r="AO307" s="79" t="s">
        <v>95</v>
      </c>
      <c r="AQ307" s="79" t="s">
        <v>94</v>
      </c>
      <c r="AR307" s="79" t="s">
        <v>72</v>
      </c>
      <c r="AV307" s="9" t="s">
        <v>96</v>
      </c>
      <c r="BB307" s="80">
        <f t="shared" si="44"/>
        <v>0</v>
      </c>
      <c r="BC307" s="80">
        <f t="shared" si="45"/>
        <v>0</v>
      </c>
      <c r="BD307" s="80">
        <f t="shared" si="46"/>
        <v>0</v>
      </c>
      <c r="BE307" s="80">
        <f t="shared" si="47"/>
        <v>0</v>
      </c>
      <c r="BF307" s="80">
        <f t="shared" si="48"/>
        <v>0</v>
      </c>
      <c r="BG307" s="9" t="s">
        <v>97</v>
      </c>
      <c r="BH307" s="80">
        <f t="shared" si="49"/>
        <v>0</v>
      </c>
      <c r="BI307" s="9" t="s">
        <v>95</v>
      </c>
      <c r="BJ307" s="79" t="s">
        <v>619</v>
      </c>
    </row>
    <row r="308" spans="2:62" s="1" customFormat="1" ht="11.4">
      <c r="B308" s="93">
        <v>290</v>
      </c>
      <c r="C308" s="100" t="s">
        <v>145</v>
      </c>
      <c r="D308" s="101" t="s">
        <v>620</v>
      </c>
      <c r="E308" s="102" t="s">
        <v>149</v>
      </c>
      <c r="F308" s="103">
        <v>6</v>
      </c>
      <c r="G308" s="104"/>
      <c r="H308" s="105">
        <f t="shared" si="40"/>
        <v>0</v>
      </c>
      <c r="I308" s="85"/>
      <c r="J308" s="81" t="s">
        <v>1</v>
      </c>
      <c r="K308" s="82" t="s">
        <v>38</v>
      </c>
      <c r="L308" s="77">
        <v>0</v>
      </c>
      <c r="M308" s="77">
        <f t="shared" si="41"/>
        <v>0</v>
      </c>
      <c r="N308" s="77">
        <v>0</v>
      </c>
      <c r="O308" s="77">
        <f t="shared" si="42"/>
        <v>0</v>
      </c>
      <c r="P308" s="77">
        <v>0</v>
      </c>
      <c r="Q308" s="78">
        <f t="shared" si="43"/>
        <v>0</v>
      </c>
      <c r="AO308" s="79" t="s">
        <v>99</v>
      </c>
      <c r="AQ308" s="79" t="s">
        <v>145</v>
      </c>
      <c r="AR308" s="79" t="s">
        <v>72</v>
      </c>
      <c r="AV308" s="9" t="s">
        <v>96</v>
      </c>
      <c r="BB308" s="80">
        <f t="shared" si="44"/>
        <v>0</v>
      </c>
      <c r="BC308" s="80">
        <f t="shared" si="45"/>
        <v>0</v>
      </c>
      <c r="BD308" s="80">
        <f t="shared" si="46"/>
        <v>0</v>
      </c>
      <c r="BE308" s="80">
        <f t="shared" si="47"/>
        <v>0</v>
      </c>
      <c r="BF308" s="80">
        <f t="shared" si="48"/>
        <v>0</v>
      </c>
      <c r="BG308" s="9" t="s">
        <v>97</v>
      </c>
      <c r="BH308" s="80">
        <f t="shared" si="49"/>
        <v>0</v>
      </c>
      <c r="BI308" s="9" t="s">
        <v>95</v>
      </c>
      <c r="BJ308" s="79" t="s">
        <v>621</v>
      </c>
    </row>
    <row r="309" spans="2:62" s="1" customFormat="1" ht="11.4">
      <c r="B309" s="93">
        <v>291</v>
      </c>
      <c r="C309" s="100" t="s">
        <v>145</v>
      </c>
      <c r="D309" s="101" t="s">
        <v>622</v>
      </c>
      <c r="E309" s="102" t="s">
        <v>149</v>
      </c>
      <c r="F309" s="103">
        <v>8</v>
      </c>
      <c r="G309" s="104"/>
      <c r="H309" s="105">
        <f t="shared" si="40"/>
        <v>0</v>
      </c>
      <c r="I309" s="85"/>
      <c r="J309" s="81" t="s">
        <v>1</v>
      </c>
      <c r="K309" s="82" t="s">
        <v>38</v>
      </c>
      <c r="L309" s="77">
        <v>0</v>
      </c>
      <c r="M309" s="77">
        <f t="shared" si="41"/>
        <v>0</v>
      </c>
      <c r="N309" s="77">
        <v>0</v>
      </c>
      <c r="O309" s="77">
        <f t="shared" si="42"/>
        <v>0</v>
      </c>
      <c r="P309" s="77">
        <v>0</v>
      </c>
      <c r="Q309" s="78">
        <f t="shared" si="43"/>
        <v>0</v>
      </c>
      <c r="AO309" s="79" t="s">
        <v>99</v>
      </c>
      <c r="AQ309" s="79" t="s">
        <v>145</v>
      </c>
      <c r="AR309" s="79" t="s">
        <v>72</v>
      </c>
      <c r="AV309" s="9" t="s">
        <v>96</v>
      </c>
      <c r="BB309" s="80">
        <f t="shared" si="44"/>
        <v>0</v>
      </c>
      <c r="BC309" s="80">
        <f t="shared" si="45"/>
        <v>0</v>
      </c>
      <c r="BD309" s="80">
        <f t="shared" si="46"/>
        <v>0</v>
      </c>
      <c r="BE309" s="80">
        <f t="shared" si="47"/>
        <v>0</v>
      </c>
      <c r="BF309" s="80">
        <f t="shared" si="48"/>
        <v>0</v>
      </c>
      <c r="BG309" s="9" t="s">
        <v>97</v>
      </c>
      <c r="BH309" s="80">
        <f t="shared" si="49"/>
        <v>0</v>
      </c>
      <c r="BI309" s="9" t="s">
        <v>95</v>
      </c>
      <c r="BJ309" s="79" t="s">
        <v>623</v>
      </c>
    </row>
    <row r="310" spans="2:62" s="1" customFormat="1" ht="11.4">
      <c r="B310" s="93">
        <v>292</v>
      </c>
      <c r="C310" s="94" t="s">
        <v>94</v>
      </c>
      <c r="D310" s="95" t="s">
        <v>624</v>
      </c>
      <c r="E310" s="96" t="s">
        <v>149</v>
      </c>
      <c r="F310" s="97">
        <v>3</v>
      </c>
      <c r="G310" s="98"/>
      <c r="H310" s="99">
        <f t="shared" si="40"/>
        <v>0</v>
      </c>
      <c r="J310" s="75" t="s">
        <v>1</v>
      </c>
      <c r="K310" s="76" t="s">
        <v>38</v>
      </c>
      <c r="L310" s="77">
        <v>0</v>
      </c>
      <c r="M310" s="77">
        <f t="shared" si="41"/>
        <v>0</v>
      </c>
      <c r="N310" s="77">
        <v>0</v>
      </c>
      <c r="O310" s="77">
        <f t="shared" si="42"/>
        <v>0</v>
      </c>
      <c r="P310" s="77">
        <v>0</v>
      </c>
      <c r="Q310" s="78">
        <f t="shared" si="43"/>
        <v>0</v>
      </c>
      <c r="AO310" s="79" t="s">
        <v>95</v>
      </c>
      <c r="AQ310" s="79" t="s">
        <v>94</v>
      </c>
      <c r="AR310" s="79" t="s">
        <v>72</v>
      </c>
      <c r="AV310" s="9" t="s">
        <v>96</v>
      </c>
      <c r="BB310" s="80">
        <f t="shared" si="44"/>
        <v>0</v>
      </c>
      <c r="BC310" s="80">
        <f t="shared" si="45"/>
        <v>0</v>
      </c>
      <c r="BD310" s="80">
        <f t="shared" si="46"/>
        <v>0</v>
      </c>
      <c r="BE310" s="80">
        <f t="shared" si="47"/>
        <v>0</v>
      </c>
      <c r="BF310" s="80">
        <f t="shared" si="48"/>
        <v>0</v>
      </c>
      <c r="BG310" s="9" t="s">
        <v>97</v>
      </c>
      <c r="BH310" s="80">
        <f t="shared" si="49"/>
        <v>0</v>
      </c>
      <c r="BI310" s="9" t="s">
        <v>95</v>
      </c>
      <c r="BJ310" s="79" t="s">
        <v>625</v>
      </c>
    </row>
    <row r="311" spans="2:62" s="1" customFormat="1" ht="11.4">
      <c r="B311" s="93">
        <v>293</v>
      </c>
      <c r="C311" s="100" t="s">
        <v>145</v>
      </c>
      <c r="D311" s="101" t="s">
        <v>626</v>
      </c>
      <c r="E311" s="102" t="s">
        <v>149</v>
      </c>
      <c r="F311" s="103">
        <v>2</v>
      </c>
      <c r="G311" s="104"/>
      <c r="H311" s="105">
        <f t="shared" si="40"/>
        <v>0</v>
      </c>
      <c r="I311" s="85"/>
      <c r="J311" s="81" t="s">
        <v>1</v>
      </c>
      <c r="K311" s="82" t="s">
        <v>38</v>
      </c>
      <c r="L311" s="77">
        <v>0</v>
      </c>
      <c r="M311" s="77">
        <f t="shared" si="41"/>
        <v>0</v>
      </c>
      <c r="N311" s="77">
        <v>0</v>
      </c>
      <c r="O311" s="77">
        <f t="shared" si="42"/>
        <v>0</v>
      </c>
      <c r="P311" s="77">
        <v>0</v>
      </c>
      <c r="Q311" s="78">
        <f t="shared" si="43"/>
        <v>0</v>
      </c>
      <c r="AO311" s="79" t="s">
        <v>99</v>
      </c>
      <c r="AQ311" s="79" t="s">
        <v>145</v>
      </c>
      <c r="AR311" s="79" t="s">
        <v>72</v>
      </c>
      <c r="AV311" s="9" t="s">
        <v>96</v>
      </c>
      <c r="BB311" s="80">
        <f t="shared" si="44"/>
        <v>0</v>
      </c>
      <c r="BC311" s="80">
        <f t="shared" si="45"/>
        <v>0</v>
      </c>
      <c r="BD311" s="80">
        <f t="shared" si="46"/>
        <v>0</v>
      </c>
      <c r="BE311" s="80">
        <f t="shared" si="47"/>
        <v>0</v>
      </c>
      <c r="BF311" s="80">
        <f t="shared" si="48"/>
        <v>0</v>
      </c>
      <c r="BG311" s="9" t="s">
        <v>97</v>
      </c>
      <c r="BH311" s="80">
        <f t="shared" si="49"/>
        <v>0</v>
      </c>
      <c r="BI311" s="9" t="s">
        <v>95</v>
      </c>
      <c r="BJ311" s="79" t="s">
        <v>627</v>
      </c>
    </row>
    <row r="312" spans="2:62" s="1" customFormat="1" ht="11.4">
      <c r="B312" s="93">
        <v>294</v>
      </c>
      <c r="C312" s="100" t="s">
        <v>145</v>
      </c>
      <c r="D312" s="101" t="s">
        <v>628</v>
      </c>
      <c r="E312" s="102" t="s">
        <v>149</v>
      </c>
      <c r="F312" s="103">
        <v>1</v>
      </c>
      <c r="G312" s="104"/>
      <c r="H312" s="105">
        <f t="shared" si="40"/>
        <v>0</v>
      </c>
      <c r="I312" s="85"/>
      <c r="J312" s="81" t="s">
        <v>1</v>
      </c>
      <c r="K312" s="82" t="s">
        <v>38</v>
      </c>
      <c r="L312" s="77">
        <v>0</v>
      </c>
      <c r="M312" s="77">
        <f t="shared" si="41"/>
        <v>0</v>
      </c>
      <c r="N312" s="77">
        <v>0</v>
      </c>
      <c r="O312" s="77">
        <f t="shared" si="42"/>
        <v>0</v>
      </c>
      <c r="P312" s="77">
        <v>0</v>
      </c>
      <c r="Q312" s="78">
        <f t="shared" si="43"/>
        <v>0</v>
      </c>
      <c r="AO312" s="79" t="s">
        <v>99</v>
      </c>
      <c r="AQ312" s="79" t="s">
        <v>145</v>
      </c>
      <c r="AR312" s="79" t="s">
        <v>72</v>
      </c>
      <c r="AV312" s="9" t="s">
        <v>96</v>
      </c>
      <c r="BB312" s="80">
        <f t="shared" si="44"/>
        <v>0</v>
      </c>
      <c r="BC312" s="80">
        <f t="shared" si="45"/>
        <v>0</v>
      </c>
      <c r="BD312" s="80">
        <f t="shared" si="46"/>
        <v>0</v>
      </c>
      <c r="BE312" s="80">
        <f t="shared" si="47"/>
        <v>0</v>
      </c>
      <c r="BF312" s="80">
        <f t="shared" si="48"/>
        <v>0</v>
      </c>
      <c r="BG312" s="9" t="s">
        <v>97</v>
      </c>
      <c r="BH312" s="80">
        <f t="shared" si="49"/>
        <v>0</v>
      </c>
      <c r="BI312" s="9" t="s">
        <v>95</v>
      </c>
      <c r="BJ312" s="79" t="s">
        <v>629</v>
      </c>
    </row>
    <row r="313" spans="2:62" s="1" customFormat="1" ht="22.8">
      <c r="B313" s="161">
        <v>295</v>
      </c>
      <c r="C313" s="94" t="s">
        <v>94</v>
      </c>
      <c r="D313" s="95" t="s">
        <v>205</v>
      </c>
      <c r="E313" s="96" t="s">
        <v>149</v>
      </c>
      <c r="F313" s="162">
        <v>17</v>
      </c>
      <c r="G313" s="98"/>
      <c r="H313" s="99">
        <f t="shared" si="40"/>
        <v>0</v>
      </c>
      <c r="J313" s="75" t="s">
        <v>1</v>
      </c>
      <c r="K313" s="76" t="s">
        <v>38</v>
      </c>
      <c r="L313" s="77">
        <v>0</v>
      </c>
      <c r="M313" s="77">
        <f t="shared" si="41"/>
        <v>0</v>
      </c>
      <c r="N313" s="77">
        <v>0</v>
      </c>
      <c r="O313" s="77">
        <f t="shared" si="42"/>
        <v>0</v>
      </c>
      <c r="P313" s="77">
        <v>0</v>
      </c>
      <c r="Q313" s="78">
        <f t="shared" si="43"/>
        <v>0</v>
      </c>
      <c r="AO313" s="79" t="s">
        <v>95</v>
      </c>
      <c r="AQ313" s="79" t="s">
        <v>94</v>
      </c>
      <c r="AR313" s="79" t="s">
        <v>72</v>
      </c>
      <c r="AV313" s="9" t="s">
        <v>96</v>
      </c>
      <c r="BB313" s="80">
        <f t="shared" si="44"/>
        <v>0</v>
      </c>
      <c r="BC313" s="80">
        <f t="shared" si="45"/>
        <v>0</v>
      </c>
      <c r="BD313" s="80">
        <f t="shared" si="46"/>
        <v>0</v>
      </c>
      <c r="BE313" s="80">
        <f t="shared" si="47"/>
        <v>0</v>
      </c>
      <c r="BF313" s="80">
        <f t="shared" si="48"/>
        <v>0</v>
      </c>
      <c r="BG313" s="9" t="s">
        <v>97</v>
      </c>
      <c r="BH313" s="80">
        <f t="shared" si="49"/>
        <v>0</v>
      </c>
      <c r="BI313" s="9" t="s">
        <v>95</v>
      </c>
      <c r="BJ313" s="79" t="s">
        <v>630</v>
      </c>
    </row>
    <row r="314" spans="2:62" s="1" customFormat="1" ht="11.4">
      <c r="B314" s="161">
        <v>296</v>
      </c>
      <c r="C314" s="100" t="s">
        <v>145</v>
      </c>
      <c r="D314" s="101" t="s">
        <v>207</v>
      </c>
      <c r="E314" s="102" t="s">
        <v>149</v>
      </c>
      <c r="F314" s="160">
        <v>17</v>
      </c>
      <c r="G314" s="104"/>
      <c r="H314" s="105">
        <f t="shared" si="40"/>
        <v>0</v>
      </c>
      <c r="I314" s="85"/>
      <c r="J314" s="81" t="s">
        <v>1</v>
      </c>
      <c r="K314" s="82" t="s">
        <v>38</v>
      </c>
      <c r="L314" s="77">
        <v>0</v>
      </c>
      <c r="M314" s="77">
        <f t="shared" si="41"/>
        <v>0</v>
      </c>
      <c r="N314" s="77">
        <v>0</v>
      </c>
      <c r="O314" s="77">
        <f t="shared" si="42"/>
        <v>0</v>
      </c>
      <c r="P314" s="77">
        <v>0</v>
      </c>
      <c r="Q314" s="78">
        <f t="shared" si="43"/>
        <v>0</v>
      </c>
      <c r="AO314" s="79" t="s">
        <v>99</v>
      </c>
      <c r="AQ314" s="79" t="s">
        <v>145</v>
      </c>
      <c r="AR314" s="79" t="s">
        <v>72</v>
      </c>
      <c r="AV314" s="9" t="s">
        <v>96</v>
      </c>
      <c r="BB314" s="80">
        <f t="shared" si="44"/>
        <v>0</v>
      </c>
      <c r="BC314" s="80">
        <f t="shared" si="45"/>
        <v>0</v>
      </c>
      <c r="BD314" s="80">
        <f t="shared" si="46"/>
        <v>0</v>
      </c>
      <c r="BE314" s="80">
        <f t="shared" si="47"/>
        <v>0</v>
      </c>
      <c r="BF314" s="80">
        <f t="shared" si="48"/>
        <v>0</v>
      </c>
      <c r="BG314" s="9" t="s">
        <v>97</v>
      </c>
      <c r="BH314" s="80">
        <f t="shared" si="49"/>
        <v>0</v>
      </c>
      <c r="BI314" s="9" t="s">
        <v>95</v>
      </c>
      <c r="BJ314" s="79" t="s">
        <v>631</v>
      </c>
    </row>
    <row r="315" spans="2:62" s="1" customFormat="1" ht="11.4">
      <c r="B315" s="161" t="s">
        <v>799</v>
      </c>
      <c r="C315" s="100" t="s">
        <v>145</v>
      </c>
      <c r="D315" s="101" t="s">
        <v>632</v>
      </c>
      <c r="E315" s="102" t="s">
        <v>149</v>
      </c>
      <c r="F315" s="160">
        <v>15</v>
      </c>
      <c r="G315" s="104"/>
      <c r="H315" s="105">
        <f t="shared" si="40"/>
        <v>0</v>
      </c>
      <c r="I315" s="85"/>
      <c r="J315" s="81" t="s">
        <v>1</v>
      </c>
      <c r="K315" s="82" t="s">
        <v>38</v>
      </c>
      <c r="L315" s="77">
        <v>0</v>
      </c>
      <c r="M315" s="77">
        <f t="shared" si="41"/>
        <v>0</v>
      </c>
      <c r="N315" s="77">
        <v>0</v>
      </c>
      <c r="O315" s="77">
        <f t="shared" si="42"/>
        <v>0</v>
      </c>
      <c r="P315" s="77">
        <v>0</v>
      </c>
      <c r="Q315" s="78">
        <f t="shared" si="43"/>
        <v>0</v>
      </c>
      <c r="AO315" s="79" t="s">
        <v>99</v>
      </c>
      <c r="AQ315" s="79" t="s">
        <v>145</v>
      </c>
      <c r="AR315" s="79" t="s">
        <v>72</v>
      </c>
      <c r="AV315" s="9" t="s">
        <v>96</v>
      </c>
      <c r="BB315" s="80">
        <f t="shared" si="44"/>
        <v>0</v>
      </c>
      <c r="BC315" s="80">
        <f t="shared" si="45"/>
        <v>0</v>
      </c>
      <c r="BD315" s="80">
        <f t="shared" si="46"/>
        <v>0</v>
      </c>
      <c r="BE315" s="80">
        <f t="shared" si="47"/>
        <v>0</v>
      </c>
      <c r="BF315" s="80">
        <f t="shared" si="48"/>
        <v>0</v>
      </c>
      <c r="BG315" s="9" t="s">
        <v>97</v>
      </c>
      <c r="BH315" s="80">
        <f t="shared" si="49"/>
        <v>0</v>
      </c>
      <c r="BI315" s="9" t="s">
        <v>95</v>
      </c>
      <c r="BJ315" s="79" t="s">
        <v>633</v>
      </c>
    </row>
    <row r="316" spans="2:62" s="1" customFormat="1" ht="11.4">
      <c r="B316" s="161" t="s">
        <v>800</v>
      </c>
      <c r="C316" s="100" t="s">
        <v>145</v>
      </c>
      <c r="D316" s="101" t="s">
        <v>801</v>
      </c>
      <c r="E316" s="102" t="s">
        <v>149</v>
      </c>
      <c r="F316" s="160">
        <v>2</v>
      </c>
      <c r="G316" s="104"/>
      <c r="H316" s="105"/>
      <c r="I316" s="85"/>
      <c r="J316" s="81"/>
      <c r="K316" s="82"/>
      <c r="L316" s="77"/>
      <c r="M316" s="77"/>
      <c r="N316" s="77"/>
      <c r="O316" s="77"/>
      <c r="P316" s="77"/>
      <c r="Q316" s="78"/>
      <c r="AO316" s="79"/>
      <c r="AQ316" s="79"/>
      <c r="AR316" s="79"/>
      <c r="AV316" s="9"/>
      <c r="BB316" s="80"/>
      <c r="BC316" s="80"/>
      <c r="BD316" s="80"/>
      <c r="BE316" s="80"/>
      <c r="BF316" s="80"/>
      <c r="BG316" s="9"/>
      <c r="BH316" s="80"/>
      <c r="BI316" s="9"/>
      <c r="BJ316" s="79"/>
    </row>
    <row r="317" spans="2:62" s="1" customFormat="1" ht="22.8">
      <c r="B317" s="93">
        <v>298</v>
      </c>
      <c r="C317" s="94" t="s">
        <v>94</v>
      </c>
      <c r="D317" s="95" t="s">
        <v>211</v>
      </c>
      <c r="E317" s="96" t="s">
        <v>149</v>
      </c>
      <c r="F317" s="97">
        <v>12</v>
      </c>
      <c r="G317" s="98"/>
      <c r="H317" s="99">
        <f t="shared" si="40"/>
        <v>0</v>
      </c>
      <c r="J317" s="75" t="s">
        <v>1</v>
      </c>
      <c r="K317" s="76" t="s">
        <v>38</v>
      </c>
      <c r="L317" s="77">
        <v>0</v>
      </c>
      <c r="M317" s="77">
        <f t="shared" si="41"/>
        <v>0</v>
      </c>
      <c r="N317" s="77">
        <v>0</v>
      </c>
      <c r="O317" s="77">
        <f t="shared" si="42"/>
        <v>0</v>
      </c>
      <c r="P317" s="77">
        <v>0</v>
      </c>
      <c r="Q317" s="78">
        <f t="shared" si="43"/>
        <v>0</v>
      </c>
      <c r="AO317" s="79" t="s">
        <v>95</v>
      </c>
      <c r="AQ317" s="79" t="s">
        <v>94</v>
      </c>
      <c r="AR317" s="79" t="s">
        <v>72</v>
      </c>
      <c r="AV317" s="9" t="s">
        <v>96</v>
      </c>
      <c r="BB317" s="80">
        <f t="shared" si="44"/>
        <v>0</v>
      </c>
      <c r="BC317" s="80">
        <f t="shared" si="45"/>
        <v>0</v>
      </c>
      <c r="BD317" s="80">
        <f t="shared" si="46"/>
        <v>0</v>
      </c>
      <c r="BE317" s="80">
        <f t="shared" si="47"/>
        <v>0</v>
      </c>
      <c r="BF317" s="80">
        <f t="shared" si="48"/>
        <v>0</v>
      </c>
      <c r="BG317" s="9" t="s">
        <v>97</v>
      </c>
      <c r="BH317" s="80">
        <f t="shared" si="49"/>
        <v>0</v>
      </c>
      <c r="BI317" s="9" t="s">
        <v>95</v>
      </c>
      <c r="BJ317" s="79" t="s">
        <v>634</v>
      </c>
    </row>
    <row r="318" spans="2:62" s="1" customFormat="1" ht="22.8">
      <c r="B318" s="93">
        <v>299</v>
      </c>
      <c r="C318" s="100" t="s">
        <v>145</v>
      </c>
      <c r="D318" s="101" t="s">
        <v>213</v>
      </c>
      <c r="E318" s="102" t="s">
        <v>149</v>
      </c>
      <c r="F318" s="103">
        <v>12</v>
      </c>
      <c r="G318" s="104"/>
      <c r="H318" s="105">
        <f t="shared" si="40"/>
        <v>0</v>
      </c>
      <c r="I318" s="85"/>
      <c r="J318" s="81" t="s">
        <v>1</v>
      </c>
      <c r="K318" s="82" t="s">
        <v>38</v>
      </c>
      <c r="L318" s="77">
        <v>0</v>
      </c>
      <c r="M318" s="77">
        <f t="shared" si="41"/>
        <v>0</v>
      </c>
      <c r="N318" s="77">
        <v>0</v>
      </c>
      <c r="O318" s="77">
        <f t="shared" si="42"/>
        <v>0</v>
      </c>
      <c r="P318" s="77">
        <v>0</v>
      </c>
      <c r="Q318" s="78">
        <f t="shared" si="43"/>
        <v>0</v>
      </c>
      <c r="AO318" s="79" t="s">
        <v>99</v>
      </c>
      <c r="AQ318" s="79" t="s">
        <v>145</v>
      </c>
      <c r="AR318" s="79" t="s">
        <v>72</v>
      </c>
      <c r="AV318" s="9" t="s">
        <v>96</v>
      </c>
      <c r="BB318" s="80">
        <f t="shared" si="44"/>
        <v>0</v>
      </c>
      <c r="BC318" s="80">
        <f t="shared" si="45"/>
        <v>0</v>
      </c>
      <c r="BD318" s="80">
        <f t="shared" si="46"/>
        <v>0</v>
      </c>
      <c r="BE318" s="80">
        <f t="shared" si="47"/>
        <v>0</v>
      </c>
      <c r="BF318" s="80">
        <f t="shared" si="48"/>
        <v>0</v>
      </c>
      <c r="BG318" s="9" t="s">
        <v>97</v>
      </c>
      <c r="BH318" s="80">
        <f t="shared" si="49"/>
        <v>0</v>
      </c>
      <c r="BI318" s="9" t="s">
        <v>95</v>
      </c>
      <c r="BJ318" s="79" t="s">
        <v>635</v>
      </c>
    </row>
    <row r="319" spans="2:62" s="1" customFormat="1" ht="11.4">
      <c r="B319" s="93">
        <v>300</v>
      </c>
      <c r="C319" s="94" t="s">
        <v>94</v>
      </c>
      <c r="D319" s="95" t="s">
        <v>215</v>
      </c>
      <c r="E319" s="96" t="s">
        <v>149</v>
      </c>
      <c r="F319" s="97">
        <v>10</v>
      </c>
      <c r="G319" s="98"/>
      <c r="H319" s="99">
        <f t="shared" si="40"/>
        <v>0</v>
      </c>
      <c r="J319" s="75" t="s">
        <v>1</v>
      </c>
      <c r="K319" s="76" t="s">
        <v>38</v>
      </c>
      <c r="L319" s="77">
        <v>0</v>
      </c>
      <c r="M319" s="77">
        <f t="shared" si="41"/>
        <v>0</v>
      </c>
      <c r="N319" s="77">
        <v>0</v>
      </c>
      <c r="O319" s="77">
        <f t="shared" si="42"/>
        <v>0</v>
      </c>
      <c r="P319" s="77">
        <v>0</v>
      </c>
      <c r="Q319" s="78">
        <f t="shared" si="43"/>
        <v>0</v>
      </c>
      <c r="AO319" s="79" t="s">
        <v>95</v>
      </c>
      <c r="AQ319" s="79" t="s">
        <v>94</v>
      </c>
      <c r="AR319" s="79" t="s">
        <v>72</v>
      </c>
      <c r="AV319" s="9" t="s">
        <v>96</v>
      </c>
      <c r="BB319" s="80">
        <f t="shared" si="44"/>
        <v>0</v>
      </c>
      <c r="BC319" s="80">
        <f t="shared" si="45"/>
        <v>0</v>
      </c>
      <c r="BD319" s="80">
        <f t="shared" si="46"/>
        <v>0</v>
      </c>
      <c r="BE319" s="80">
        <f t="shared" si="47"/>
        <v>0</v>
      </c>
      <c r="BF319" s="80">
        <f t="shared" si="48"/>
        <v>0</v>
      </c>
      <c r="BG319" s="9" t="s">
        <v>97</v>
      </c>
      <c r="BH319" s="80">
        <f t="shared" si="49"/>
        <v>0</v>
      </c>
      <c r="BI319" s="9" t="s">
        <v>95</v>
      </c>
      <c r="BJ319" s="79" t="s">
        <v>636</v>
      </c>
    </row>
    <row r="320" spans="2:62" s="1" customFormat="1" ht="22.8">
      <c r="B320" s="93">
        <v>301</v>
      </c>
      <c r="C320" s="100" t="s">
        <v>145</v>
      </c>
      <c r="D320" s="101" t="s">
        <v>637</v>
      </c>
      <c r="E320" s="102" t="s">
        <v>149</v>
      </c>
      <c r="F320" s="103">
        <v>10</v>
      </c>
      <c r="G320" s="104"/>
      <c r="H320" s="105">
        <f t="shared" si="40"/>
        <v>0</v>
      </c>
      <c r="I320" s="85"/>
      <c r="J320" s="81" t="s">
        <v>1</v>
      </c>
      <c r="K320" s="82" t="s">
        <v>38</v>
      </c>
      <c r="L320" s="77">
        <v>0</v>
      </c>
      <c r="M320" s="77">
        <f t="shared" si="41"/>
        <v>0</v>
      </c>
      <c r="N320" s="77">
        <v>0</v>
      </c>
      <c r="O320" s="77">
        <f t="shared" si="42"/>
        <v>0</v>
      </c>
      <c r="P320" s="77">
        <v>0</v>
      </c>
      <c r="Q320" s="78">
        <f t="shared" si="43"/>
        <v>0</v>
      </c>
      <c r="AO320" s="79" t="s">
        <v>99</v>
      </c>
      <c r="AQ320" s="79" t="s">
        <v>145</v>
      </c>
      <c r="AR320" s="79" t="s">
        <v>72</v>
      </c>
      <c r="AV320" s="9" t="s">
        <v>96</v>
      </c>
      <c r="BB320" s="80">
        <f t="shared" si="44"/>
        <v>0</v>
      </c>
      <c r="BC320" s="80">
        <f t="shared" si="45"/>
        <v>0</v>
      </c>
      <c r="BD320" s="80">
        <f t="shared" si="46"/>
        <v>0</v>
      </c>
      <c r="BE320" s="80">
        <f t="shared" si="47"/>
        <v>0</v>
      </c>
      <c r="BF320" s="80">
        <f t="shared" si="48"/>
        <v>0</v>
      </c>
      <c r="BG320" s="9" t="s">
        <v>97</v>
      </c>
      <c r="BH320" s="80">
        <f t="shared" si="49"/>
        <v>0</v>
      </c>
      <c r="BI320" s="9" t="s">
        <v>95</v>
      </c>
      <c r="BJ320" s="79" t="s">
        <v>638</v>
      </c>
    </row>
    <row r="321" spans="2:62" s="1" customFormat="1" ht="22.8">
      <c r="B321" s="93">
        <v>302</v>
      </c>
      <c r="C321" s="94" t="s">
        <v>94</v>
      </c>
      <c r="D321" s="95" t="s">
        <v>639</v>
      </c>
      <c r="E321" s="96" t="s">
        <v>149</v>
      </c>
      <c r="F321" s="97">
        <v>32</v>
      </c>
      <c r="G321" s="98"/>
      <c r="H321" s="99">
        <f t="shared" si="40"/>
        <v>0</v>
      </c>
      <c r="J321" s="75" t="s">
        <v>1</v>
      </c>
      <c r="K321" s="76" t="s">
        <v>38</v>
      </c>
      <c r="L321" s="77">
        <v>0</v>
      </c>
      <c r="M321" s="77">
        <f t="shared" si="41"/>
        <v>0</v>
      </c>
      <c r="N321" s="77">
        <v>0</v>
      </c>
      <c r="O321" s="77">
        <f t="shared" si="42"/>
        <v>0</v>
      </c>
      <c r="P321" s="77">
        <v>0</v>
      </c>
      <c r="Q321" s="78">
        <f t="shared" si="43"/>
        <v>0</v>
      </c>
      <c r="AO321" s="79" t="s">
        <v>95</v>
      </c>
      <c r="AQ321" s="79" t="s">
        <v>94</v>
      </c>
      <c r="AR321" s="79" t="s">
        <v>72</v>
      </c>
      <c r="AV321" s="9" t="s">
        <v>96</v>
      </c>
      <c r="BB321" s="80">
        <f t="shared" si="44"/>
        <v>0</v>
      </c>
      <c r="BC321" s="80">
        <f t="shared" si="45"/>
        <v>0</v>
      </c>
      <c r="BD321" s="80">
        <f t="shared" si="46"/>
        <v>0</v>
      </c>
      <c r="BE321" s="80">
        <f t="shared" si="47"/>
        <v>0</v>
      </c>
      <c r="BF321" s="80">
        <f t="shared" si="48"/>
        <v>0</v>
      </c>
      <c r="BG321" s="9" t="s">
        <v>97</v>
      </c>
      <c r="BH321" s="80">
        <f t="shared" si="49"/>
        <v>0</v>
      </c>
      <c r="BI321" s="9" t="s">
        <v>95</v>
      </c>
      <c r="BJ321" s="79" t="s">
        <v>640</v>
      </c>
    </row>
    <row r="322" spans="2:62" s="1" customFormat="1" ht="11.4">
      <c r="B322" s="93">
        <v>303</v>
      </c>
      <c r="C322" s="100" t="s">
        <v>145</v>
      </c>
      <c r="D322" s="101" t="s">
        <v>641</v>
      </c>
      <c r="E322" s="102" t="s">
        <v>149</v>
      </c>
      <c r="F322" s="103">
        <v>27</v>
      </c>
      <c r="G322" s="104"/>
      <c r="H322" s="105">
        <f t="shared" si="40"/>
        <v>0</v>
      </c>
      <c r="I322" s="85"/>
      <c r="J322" s="81" t="s">
        <v>1</v>
      </c>
      <c r="K322" s="82" t="s">
        <v>38</v>
      </c>
      <c r="L322" s="77">
        <v>0</v>
      </c>
      <c r="M322" s="77">
        <f t="shared" si="41"/>
        <v>0</v>
      </c>
      <c r="N322" s="77">
        <v>0</v>
      </c>
      <c r="O322" s="77">
        <f t="shared" si="42"/>
        <v>0</v>
      </c>
      <c r="P322" s="77">
        <v>0</v>
      </c>
      <c r="Q322" s="78">
        <f t="shared" si="43"/>
        <v>0</v>
      </c>
      <c r="AO322" s="79" t="s">
        <v>99</v>
      </c>
      <c r="AQ322" s="79" t="s">
        <v>145</v>
      </c>
      <c r="AR322" s="79" t="s">
        <v>72</v>
      </c>
      <c r="AV322" s="9" t="s">
        <v>96</v>
      </c>
      <c r="BB322" s="80">
        <f t="shared" si="44"/>
        <v>0</v>
      </c>
      <c r="BC322" s="80">
        <f t="shared" si="45"/>
        <v>0</v>
      </c>
      <c r="BD322" s="80">
        <f t="shared" si="46"/>
        <v>0</v>
      </c>
      <c r="BE322" s="80">
        <f t="shared" si="47"/>
        <v>0</v>
      </c>
      <c r="BF322" s="80">
        <f t="shared" si="48"/>
        <v>0</v>
      </c>
      <c r="BG322" s="9" t="s">
        <v>97</v>
      </c>
      <c r="BH322" s="80">
        <f t="shared" si="49"/>
        <v>0</v>
      </c>
      <c r="BI322" s="9" t="s">
        <v>95</v>
      </c>
      <c r="BJ322" s="79" t="s">
        <v>642</v>
      </c>
    </row>
    <row r="323" spans="2:62" s="1" customFormat="1" ht="11.4">
      <c r="B323" s="93">
        <v>304</v>
      </c>
      <c r="C323" s="100" t="s">
        <v>145</v>
      </c>
      <c r="D323" s="101" t="s">
        <v>643</v>
      </c>
      <c r="E323" s="102" t="s">
        <v>149</v>
      </c>
      <c r="F323" s="103">
        <v>5</v>
      </c>
      <c r="G323" s="104"/>
      <c r="H323" s="105">
        <f t="shared" si="40"/>
        <v>0</v>
      </c>
      <c r="I323" s="85"/>
      <c r="J323" s="81" t="s">
        <v>1</v>
      </c>
      <c r="K323" s="82" t="s">
        <v>38</v>
      </c>
      <c r="L323" s="77">
        <v>0</v>
      </c>
      <c r="M323" s="77">
        <f t="shared" si="41"/>
        <v>0</v>
      </c>
      <c r="N323" s="77">
        <v>0</v>
      </c>
      <c r="O323" s="77">
        <f t="shared" si="42"/>
        <v>0</v>
      </c>
      <c r="P323" s="77">
        <v>0</v>
      </c>
      <c r="Q323" s="78">
        <f t="shared" si="43"/>
        <v>0</v>
      </c>
      <c r="AO323" s="79" t="s">
        <v>99</v>
      </c>
      <c r="AQ323" s="79" t="s">
        <v>145</v>
      </c>
      <c r="AR323" s="79" t="s">
        <v>72</v>
      </c>
      <c r="AV323" s="9" t="s">
        <v>96</v>
      </c>
      <c r="BB323" s="80">
        <f t="shared" si="44"/>
        <v>0</v>
      </c>
      <c r="BC323" s="80">
        <f t="shared" si="45"/>
        <v>0</v>
      </c>
      <c r="BD323" s="80">
        <f t="shared" si="46"/>
        <v>0</v>
      </c>
      <c r="BE323" s="80">
        <f t="shared" si="47"/>
        <v>0</v>
      </c>
      <c r="BF323" s="80">
        <f t="shared" si="48"/>
        <v>0</v>
      </c>
      <c r="BG323" s="9" t="s">
        <v>97</v>
      </c>
      <c r="BH323" s="80">
        <f t="shared" si="49"/>
        <v>0</v>
      </c>
      <c r="BI323" s="9" t="s">
        <v>95</v>
      </c>
      <c r="BJ323" s="79" t="s">
        <v>644</v>
      </c>
    </row>
    <row r="324" spans="2:62" s="1" customFormat="1" ht="11.4">
      <c r="B324" s="93">
        <v>305</v>
      </c>
      <c r="C324" s="100" t="s">
        <v>145</v>
      </c>
      <c r="D324" s="101" t="s">
        <v>645</v>
      </c>
      <c r="E324" s="102" t="s">
        <v>149</v>
      </c>
      <c r="F324" s="103">
        <v>27</v>
      </c>
      <c r="G324" s="104"/>
      <c r="H324" s="105">
        <f t="shared" si="40"/>
        <v>0</v>
      </c>
      <c r="I324" s="85"/>
      <c r="J324" s="81" t="s">
        <v>1</v>
      </c>
      <c r="K324" s="82" t="s">
        <v>38</v>
      </c>
      <c r="L324" s="77">
        <v>0</v>
      </c>
      <c r="M324" s="77">
        <f t="shared" si="41"/>
        <v>0</v>
      </c>
      <c r="N324" s="77">
        <v>0</v>
      </c>
      <c r="O324" s="77">
        <f t="shared" si="42"/>
        <v>0</v>
      </c>
      <c r="P324" s="77">
        <v>0</v>
      </c>
      <c r="Q324" s="78">
        <f t="shared" si="43"/>
        <v>0</v>
      </c>
      <c r="AO324" s="79" t="s">
        <v>99</v>
      </c>
      <c r="AQ324" s="79" t="s">
        <v>145</v>
      </c>
      <c r="AR324" s="79" t="s">
        <v>72</v>
      </c>
      <c r="AV324" s="9" t="s">
        <v>96</v>
      </c>
      <c r="BB324" s="80">
        <f t="shared" si="44"/>
        <v>0</v>
      </c>
      <c r="BC324" s="80">
        <f t="shared" si="45"/>
        <v>0</v>
      </c>
      <c r="BD324" s="80">
        <f t="shared" si="46"/>
        <v>0</v>
      </c>
      <c r="BE324" s="80">
        <f t="shared" si="47"/>
        <v>0</v>
      </c>
      <c r="BF324" s="80">
        <f t="shared" si="48"/>
        <v>0</v>
      </c>
      <c r="BG324" s="9" t="s">
        <v>97</v>
      </c>
      <c r="BH324" s="80">
        <f t="shared" si="49"/>
        <v>0</v>
      </c>
      <c r="BI324" s="9" t="s">
        <v>95</v>
      </c>
      <c r="BJ324" s="79" t="s">
        <v>646</v>
      </c>
    </row>
    <row r="325" spans="2:62" s="1" customFormat="1" ht="11.4">
      <c r="B325" s="93">
        <v>306</v>
      </c>
      <c r="C325" s="100" t="s">
        <v>145</v>
      </c>
      <c r="D325" s="101" t="s">
        <v>647</v>
      </c>
      <c r="E325" s="102" t="s">
        <v>149</v>
      </c>
      <c r="F325" s="103">
        <v>32</v>
      </c>
      <c r="G325" s="104"/>
      <c r="H325" s="105">
        <f t="shared" si="40"/>
        <v>0</v>
      </c>
      <c r="I325" s="85"/>
      <c r="J325" s="81" t="s">
        <v>1</v>
      </c>
      <c r="K325" s="82" t="s">
        <v>38</v>
      </c>
      <c r="L325" s="77">
        <v>0</v>
      </c>
      <c r="M325" s="77">
        <f t="shared" si="41"/>
        <v>0</v>
      </c>
      <c r="N325" s="77">
        <v>0</v>
      </c>
      <c r="O325" s="77">
        <f t="shared" si="42"/>
        <v>0</v>
      </c>
      <c r="P325" s="77">
        <v>0</v>
      </c>
      <c r="Q325" s="78">
        <f t="shared" si="43"/>
        <v>0</v>
      </c>
      <c r="AO325" s="79" t="s">
        <v>99</v>
      </c>
      <c r="AQ325" s="79" t="s">
        <v>145</v>
      </c>
      <c r="AR325" s="79" t="s">
        <v>72</v>
      </c>
      <c r="AV325" s="9" t="s">
        <v>96</v>
      </c>
      <c r="BB325" s="80">
        <f t="shared" si="44"/>
        <v>0</v>
      </c>
      <c r="BC325" s="80">
        <f t="shared" si="45"/>
        <v>0</v>
      </c>
      <c r="BD325" s="80">
        <f t="shared" si="46"/>
        <v>0</v>
      </c>
      <c r="BE325" s="80">
        <f t="shared" si="47"/>
        <v>0</v>
      </c>
      <c r="BF325" s="80">
        <f t="shared" si="48"/>
        <v>0</v>
      </c>
      <c r="BG325" s="9" t="s">
        <v>97</v>
      </c>
      <c r="BH325" s="80">
        <f t="shared" si="49"/>
        <v>0</v>
      </c>
      <c r="BI325" s="9" t="s">
        <v>95</v>
      </c>
      <c r="BJ325" s="79" t="s">
        <v>648</v>
      </c>
    </row>
    <row r="326" spans="2:62" s="1" customFormat="1" ht="22.8">
      <c r="B326" s="93">
        <v>307</v>
      </c>
      <c r="C326" s="94" t="s">
        <v>94</v>
      </c>
      <c r="D326" s="95" t="s">
        <v>219</v>
      </c>
      <c r="E326" s="96" t="s">
        <v>149</v>
      </c>
      <c r="F326" s="97">
        <v>7</v>
      </c>
      <c r="G326" s="98"/>
      <c r="H326" s="99">
        <f t="shared" si="40"/>
        <v>0</v>
      </c>
      <c r="J326" s="75" t="s">
        <v>1</v>
      </c>
      <c r="K326" s="76" t="s">
        <v>38</v>
      </c>
      <c r="L326" s="77">
        <v>0</v>
      </c>
      <c r="M326" s="77">
        <f t="shared" si="41"/>
        <v>0</v>
      </c>
      <c r="N326" s="77">
        <v>0</v>
      </c>
      <c r="O326" s="77">
        <f t="shared" si="42"/>
        <v>0</v>
      </c>
      <c r="P326" s="77">
        <v>0</v>
      </c>
      <c r="Q326" s="78">
        <f t="shared" si="43"/>
        <v>0</v>
      </c>
      <c r="AO326" s="79" t="s">
        <v>95</v>
      </c>
      <c r="AQ326" s="79" t="s">
        <v>94</v>
      </c>
      <c r="AR326" s="79" t="s">
        <v>72</v>
      </c>
      <c r="AV326" s="9" t="s">
        <v>96</v>
      </c>
      <c r="BB326" s="80">
        <f t="shared" si="44"/>
        <v>0</v>
      </c>
      <c r="BC326" s="80">
        <f t="shared" si="45"/>
        <v>0</v>
      </c>
      <c r="BD326" s="80">
        <f t="shared" si="46"/>
        <v>0</v>
      </c>
      <c r="BE326" s="80">
        <f t="shared" si="47"/>
        <v>0</v>
      </c>
      <c r="BF326" s="80">
        <f t="shared" si="48"/>
        <v>0</v>
      </c>
      <c r="BG326" s="9" t="s">
        <v>97</v>
      </c>
      <c r="BH326" s="80">
        <f t="shared" si="49"/>
        <v>0</v>
      </c>
      <c r="BI326" s="9" t="s">
        <v>95</v>
      </c>
      <c r="BJ326" s="79" t="s">
        <v>649</v>
      </c>
    </row>
    <row r="327" spans="2:62" s="1" customFormat="1" ht="11.4">
      <c r="B327" s="93">
        <v>308</v>
      </c>
      <c r="C327" s="100" t="s">
        <v>145</v>
      </c>
      <c r="D327" s="101" t="s">
        <v>650</v>
      </c>
      <c r="E327" s="102" t="s">
        <v>149</v>
      </c>
      <c r="F327" s="103">
        <v>7</v>
      </c>
      <c r="G327" s="104"/>
      <c r="H327" s="105">
        <f t="shared" si="40"/>
        <v>0</v>
      </c>
      <c r="I327" s="85"/>
      <c r="J327" s="81" t="s">
        <v>1</v>
      </c>
      <c r="K327" s="82" t="s">
        <v>38</v>
      </c>
      <c r="L327" s="77">
        <v>0</v>
      </c>
      <c r="M327" s="77">
        <f t="shared" si="41"/>
        <v>0</v>
      </c>
      <c r="N327" s="77">
        <v>0</v>
      </c>
      <c r="O327" s="77">
        <f t="shared" si="42"/>
        <v>0</v>
      </c>
      <c r="P327" s="77">
        <v>0</v>
      </c>
      <c r="Q327" s="78">
        <f t="shared" si="43"/>
        <v>0</v>
      </c>
      <c r="AO327" s="79" t="s">
        <v>99</v>
      </c>
      <c r="AQ327" s="79" t="s">
        <v>145</v>
      </c>
      <c r="AR327" s="79" t="s">
        <v>72</v>
      </c>
      <c r="AV327" s="9" t="s">
        <v>96</v>
      </c>
      <c r="BB327" s="80">
        <f t="shared" si="44"/>
        <v>0</v>
      </c>
      <c r="BC327" s="80">
        <f t="shared" si="45"/>
        <v>0</v>
      </c>
      <c r="BD327" s="80">
        <f t="shared" si="46"/>
        <v>0</v>
      </c>
      <c r="BE327" s="80">
        <f t="shared" si="47"/>
        <v>0</v>
      </c>
      <c r="BF327" s="80">
        <f t="shared" si="48"/>
        <v>0</v>
      </c>
      <c r="BG327" s="9" t="s">
        <v>97</v>
      </c>
      <c r="BH327" s="80">
        <f t="shared" si="49"/>
        <v>0</v>
      </c>
      <c r="BI327" s="9" t="s">
        <v>95</v>
      </c>
      <c r="BJ327" s="79" t="s">
        <v>651</v>
      </c>
    </row>
    <row r="328" spans="2:62" s="1" customFormat="1" ht="11.4">
      <c r="B328" s="93">
        <v>309</v>
      </c>
      <c r="C328" s="100" t="s">
        <v>145</v>
      </c>
      <c r="D328" s="101" t="s">
        <v>652</v>
      </c>
      <c r="E328" s="102" t="s">
        <v>149</v>
      </c>
      <c r="F328" s="103">
        <v>7</v>
      </c>
      <c r="G328" s="104"/>
      <c r="H328" s="105">
        <f t="shared" si="40"/>
        <v>0</v>
      </c>
      <c r="I328" s="85"/>
      <c r="J328" s="81" t="s">
        <v>1</v>
      </c>
      <c r="K328" s="82" t="s">
        <v>38</v>
      </c>
      <c r="L328" s="77">
        <v>0</v>
      </c>
      <c r="M328" s="77">
        <f t="shared" si="41"/>
        <v>0</v>
      </c>
      <c r="N328" s="77">
        <v>0</v>
      </c>
      <c r="O328" s="77">
        <f t="shared" si="42"/>
        <v>0</v>
      </c>
      <c r="P328" s="77">
        <v>0</v>
      </c>
      <c r="Q328" s="78">
        <f t="shared" si="43"/>
        <v>0</v>
      </c>
      <c r="AO328" s="79" t="s">
        <v>99</v>
      </c>
      <c r="AQ328" s="79" t="s">
        <v>145</v>
      </c>
      <c r="AR328" s="79" t="s">
        <v>72</v>
      </c>
      <c r="AV328" s="9" t="s">
        <v>96</v>
      </c>
      <c r="BB328" s="80">
        <f t="shared" si="44"/>
        <v>0</v>
      </c>
      <c r="BC328" s="80">
        <f t="shared" si="45"/>
        <v>0</v>
      </c>
      <c r="BD328" s="80">
        <f t="shared" si="46"/>
        <v>0</v>
      </c>
      <c r="BE328" s="80">
        <f t="shared" si="47"/>
        <v>0</v>
      </c>
      <c r="BF328" s="80">
        <f t="shared" si="48"/>
        <v>0</v>
      </c>
      <c r="BG328" s="9" t="s">
        <v>97</v>
      </c>
      <c r="BH328" s="80">
        <f t="shared" si="49"/>
        <v>0</v>
      </c>
      <c r="BI328" s="9" t="s">
        <v>95</v>
      </c>
      <c r="BJ328" s="79" t="s">
        <v>653</v>
      </c>
    </row>
    <row r="329" spans="2:62" s="1" customFormat="1" ht="11.4">
      <c r="B329" s="93">
        <v>310</v>
      </c>
      <c r="C329" s="100" t="s">
        <v>145</v>
      </c>
      <c r="D329" s="101" t="s">
        <v>654</v>
      </c>
      <c r="E329" s="102" t="s">
        <v>149</v>
      </c>
      <c r="F329" s="103">
        <v>7</v>
      </c>
      <c r="G329" s="104"/>
      <c r="H329" s="105">
        <f t="shared" si="40"/>
        <v>0</v>
      </c>
      <c r="I329" s="85"/>
      <c r="J329" s="81" t="s">
        <v>1</v>
      </c>
      <c r="K329" s="82" t="s">
        <v>38</v>
      </c>
      <c r="L329" s="77">
        <v>0</v>
      </c>
      <c r="M329" s="77">
        <f t="shared" si="41"/>
        <v>0</v>
      </c>
      <c r="N329" s="77">
        <v>0</v>
      </c>
      <c r="O329" s="77">
        <f t="shared" si="42"/>
        <v>0</v>
      </c>
      <c r="P329" s="77">
        <v>0</v>
      </c>
      <c r="Q329" s="78">
        <f t="shared" si="43"/>
        <v>0</v>
      </c>
      <c r="AO329" s="79" t="s">
        <v>99</v>
      </c>
      <c r="AQ329" s="79" t="s">
        <v>145</v>
      </c>
      <c r="AR329" s="79" t="s">
        <v>72</v>
      </c>
      <c r="AV329" s="9" t="s">
        <v>96</v>
      </c>
      <c r="BB329" s="80">
        <f t="shared" si="44"/>
        <v>0</v>
      </c>
      <c r="BC329" s="80">
        <f t="shared" si="45"/>
        <v>0</v>
      </c>
      <c r="BD329" s="80">
        <f t="shared" si="46"/>
        <v>0</v>
      </c>
      <c r="BE329" s="80">
        <f t="shared" si="47"/>
        <v>0</v>
      </c>
      <c r="BF329" s="80">
        <f t="shared" si="48"/>
        <v>0</v>
      </c>
      <c r="BG329" s="9" t="s">
        <v>97</v>
      </c>
      <c r="BH329" s="80">
        <f t="shared" si="49"/>
        <v>0</v>
      </c>
      <c r="BI329" s="9" t="s">
        <v>95</v>
      </c>
      <c r="BJ329" s="79" t="s">
        <v>655</v>
      </c>
    </row>
    <row r="330" spans="2:62" s="1" customFormat="1" ht="22.8">
      <c r="B330" s="93">
        <v>311</v>
      </c>
      <c r="C330" s="94" t="s">
        <v>94</v>
      </c>
      <c r="D330" s="95" t="s">
        <v>656</v>
      </c>
      <c r="E330" s="96" t="s">
        <v>120</v>
      </c>
      <c r="F330" s="97">
        <v>4301.2700000000004</v>
      </c>
      <c r="G330" s="98"/>
      <c r="H330" s="99">
        <f t="shared" si="40"/>
        <v>0</v>
      </c>
      <c r="J330" s="75" t="s">
        <v>1</v>
      </c>
      <c r="K330" s="76" t="s">
        <v>38</v>
      </c>
      <c r="L330" s="77">
        <v>0</v>
      </c>
      <c r="M330" s="77">
        <f t="shared" si="41"/>
        <v>0</v>
      </c>
      <c r="N330" s="77">
        <v>0</v>
      </c>
      <c r="O330" s="77">
        <f t="shared" si="42"/>
        <v>0</v>
      </c>
      <c r="P330" s="77">
        <v>0</v>
      </c>
      <c r="Q330" s="78">
        <f t="shared" si="43"/>
        <v>0</v>
      </c>
      <c r="AO330" s="79" t="s">
        <v>95</v>
      </c>
      <c r="AQ330" s="79" t="s">
        <v>94</v>
      </c>
      <c r="AR330" s="79" t="s">
        <v>72</v>
      </c>
      <c r="AV330" s="9" t="s">
        <v>96</v>
      </c>
      <c r="BB330" s="80">
        <f t="shared" si="44"/>
        <v>0</v>
      </c>
      <c r="BC330" s="80">
        <f t="shared" si="45"/>
        <v>0</v>
      </c>
      <c r="BD330" s="80">
        <f t="shared" si="46"/>
        <v>0</v>
      </c>
      <c r="BE330" s="80">
        <f t="shared" si="47"/>
        <v>0</v>
      </c>
      <c r="BF330" s="80">
        <f t="shared" si="48"/>
        <v>0</v>
      </c>
      <c r="BG330" s="9" t="s">
        <v>97</v>
      </c>
      <c r="BH330" s="80">
        <f t="shared" si="49"/>
        <v>0</v>
      </c>
      <c r="BI330" s="9" t="s">
        <v>95</v>
      </c>
      <c r="BJ330" s="79" t="s">
        <v>657</v>
      </c>
    </row>
    <row r="331" spans="2:62" s="1" customFormat="1" ht="11.4">
      <c r="B331" s="93">
        <v>312</v>
      </c>
      <c r="C331" s="94" t="s">
        <v>94</v>
      </c>
      <c r="D331" s="95" t="s">
        <v>658</v>
      </c>
      <c r="E331" s="96" t="s">
        <v>120</v>
      </c>
      <c r="F331" s="97">
        <v>4301.2700000000004</v>
      </c>
      <c r="G331" s="98"/>
      <c r="H331" s="99">
        <f t="shared" si="40"/>
        <v>0</v>
      </c>
      <c r="J331" s="75" t="s">
        <v>1</v>
      </c>
      <c r="K331" s="76" t="s">
        <v>38</v>
      </c>
      <c r="L331" s="77">
        <v>0</v>
      </c>
      <c r="M331" s="77">
        <f t="shared" si="41"/>
        <v>0</v>
      </c>
      <c r="N331" s="77">
        <v>0</v>
      </c>
      <c r="O331" s="77">
        <f t="shared" si="42"/>
        <v>0</v>
      </c>
      <c r="P331" s="77">
        <v>0</v>
      </c>
      <c r="Q331" s="78">
        <f t="shared" si="43"/>
        <v>0</v>
      </c>
      <c r="AO331" s="79" t="s">
        <v>95</v>
      </c>
      <c r="AQ331" s="79" t="s">
        <v>94</v>
      </c>
      <c r="AR331" s="79" t="s">
        <v>72</v>
      </c>
      <c r="AV331" s="9" t="s">
        <v>96</v>
      </c>
      <c r="BB331" s="80">
        <f t="shared" si="44"/>
        <v>0</v>
      </c>
      <c r="BC331" s="80">
        <f t="shared" si="45"/>
        <v>0</v>
      </c>
      <c r="BD331" s="80">
        <f t="shared" si="46"/>
        <v>0</v>
      </c>
      <c r="BE331" s="80">
        <f t="shared" si="47"/>
        <v>0</v>
      </c>
      <c r="BF331" s="80">
        <f t="shared" si="48"/>
        <v>0</v>
      </c>
      <c r="BG331" s="9" t="s">
        <v>97</v>
      </c>
      <c r="BH331" s="80">
        <f t="shared" si="49"/>
        <v>0</v>
      </c>
      <c r="BI331" s="9" t="s">
        <v>95</v>
      </c>
      <c r="BJ331" s="79" t="s">
        <v>659</v>
      </c>
    </row>
    <row r="332" spans="2:62" s="1" customFormat="1" ht="22.8">
      <c r="B332" s="93">
        <v>313</v>
      </c>
      <c r="C332" s="94" t="s">
        <v>94</v>
      </c>
      <c r="D332" s="95" t="s">
        <v>227</v>
      </c>
      <c r="E332" s="96" t="s">
        <v>120</v>
      </c>
      <c r="F332" s="97">
        <v>461.84</v>
      </c>
      <c r="G332" s="98"/>
      <c r="H332" s="99">
        <f t="shared" si="40"/>
        <v>0</v>
      </c>
      <c r="J332" s="75" t="s">
        <v>1</v>
      </c>
      <c r="K332" s="76" t="s">
        <v>38</v>
      </c>
      <c r="L332" s="77">
        <v>0</v>
      </c>
      <c r="M332" s="77">
        <f t="shared" si="41"/>
        <v>0</v>
      </c>
      <c r="N332" s="77">
        <v>0</v>
      </c>
      <c r="O332" s="77">
        <f t="shared" si="42"/>
        <v>0</v>
      </c>
      <c r="P332" s="77">
        <v>0</v>
      </c>
      <c r="Q332" s="78">
        <f t="shared" si="43"/>
        <v>0</v>
      </c>
      <c r="AO332" s="79" t="s">
        <v>95</v>
      </c>
      <c r="AQ332" s="79" t="s">
        <v>94</v>
      </c>
      <c r="AR332" s="79" t="s">
        <v>72</v>
      </c>
      <c r="AV332" s="9" t="s">
        <v>96</v>
      </c>
      <c r="BB332" s="80">
        <f t="shared" si="44"/>
        <v>0</v>
      </c>
      <c r="BC332" s="80">
        <f t="shared" si="45"/>
        <v>0</v>
      </c>
      <c r="BD332" s="80">
        <f t="shared" si="46"/>
        <v>0</v>
      </c>
      <c r="BE332" s="80">
        <f t="shared" si="47"/>
        <v>0</v>
      </c>
      <c r="BF332" s="80">
        <f t="shared" si="48"/>
        <v>0</v>
      </c>
      <c r="BG332" s="9" t="s">
        <v>97</v>
      </c>
      <c r="BH332" s="80">
        <f t="shared" si="49"/>
        <v>0</v>
      </c>
      <c r="BI332" s="9" t="s">
        <v>95</v>
      </c>
      <c r="BJ332" s="79" t="s">
        <v>660</v>
      </c>
    </row>
    <row r="333" spans="2:62" s="1" customFormat="1" ht="11.4">
      <c r="B333" s="93">
        <v>314</v>
      </c>
      <c r="C333" s="94" t="s">
        <v>94</v>
      </c>
      <c r="D333" s="95" t="s">
        <v>229</v>
      </c>
      <c r="E333" s="96" t="s">
        <v>120</v>
      </c>
      <c r="F333" s="97">
        <v>461.84</v>
      </c>
      <c r="G333" s="98"/>
      <c r="H333" s="99">
        <f t="shared" ref="H333:H372" si="50">ROUND(G333*F333,2)</f>
        <v>0</v>
      </c>
      <c r="J333" s="75" t="s">
        <v>1</v>
      </c>
      <c r="K333" s="76" t="s">
        <v>38</v>
      </c>
      <c r="L333" s="77">
        <v>0</v>
      </c>
      <c r="M333" s="77">
        <f t="shared" si="41"/>
        <v>0</v>
      </c>
      <c r="N333" s="77">
        <v>0</v>
      </c>
      <c r="O333" s="77">
        <f t="shared" si="42"/>
        <v>0</v>
      </c>
      <c r="P333" s="77">
        <v>0</v>
      </c>
      <c r="Q333" s="78">
        <f t="shared" si="43"/>
        <v>0</v>
      </c>
      <c r="AO333" s="79" t="s">
        <v>95</v>
      </c>
      <c r="AQ333" s="79" t="s">
        <v>94</v>
      </c>
      <c r="AR333" s="79" t="s">
        <v>72</v>
      </c>
      <c r="AV333" s="9" t="s">
        <v>96</v>
      </c>
      <c r="BB333" s="80">
        <f t="shared" si="44"/>
        <v>0</v>
      </c>
      <c r="BC333" s="80">
        <f t="shared" si="45"/>
        <v>0</v>
      </c>
      <c r="BD333" s="80">
        <f t="shared" si="46"/>
        <v>0</v>
      </c>
      <c r="BE333" s="80">
        <f t="shared" si="47"/>
        <v>0</v>
      </c>
      <c r="BF333" s="80">
        <f t="shared" si="48"/>
        <v>0</v>
      </c>
      <c r="BG333" s="9" t="s">
        <v>97</v>
      </c>
      <c r="BH333" s="80">
        <f t="shared" si="49"/>
        <v>0</v>
      </c>
      <c r="BI333" s="9" t="s">
        <v>95</v>
      </c>
      <c r="BJ333" s="79" t="s">
        <v>661</v>
      </c>
    </row>
    <row r="334" spans="2:62" s="1" customFormat="1" ht="22.8">
      <c r="B334" s="93">
        <v>315</v>
      </c>
      <c r="C334" s="94" t="s">
        <v>94</v>
      </c>
      <c r="D334" s="95" t="s">
        <v>231</v>
      </c>
      <c r="E334" s="96" t="s">
        <v>149</v>
      </c>
      <c r="F334" s="97">
        <v>6</v>
      </c>
      <c r="G334" s="98"/>
      <c r="H334" s="99">
        <f t="shared" si="50"/>
        <v>0</v>
      </c>
      <c r="J334" s="75" t="s">
        <v>1</v>
      </c>
      <c r="K334" s="76" t="s">
        <v>38</v>
      </c>
      <c r="L334" s="77">
        <v>0</v>
      </c>
      <c r="M334" s="77">
        <f t="shared" si="41"/>
        <v>0</v>
      </c>
      <c r="N334" s="77">
        <v>0</v>
      </c>
      <c r="O334" s="77">
        <f t="shared" si="42"/>
        <v>0</v>
      </c>
      <c r="P334" s="77">
        <v>0</v>
      </c>
      <c r="Q334" s="78">
        <f t="shared" si="43"/>
        <v>0</v>
      </c>
      <c r="AO334" s="79" t="s">
        <v>95</v>
      </c>
      <c r="AQ334" s="79" t="s">
        <v>94</v>
      </c>
      <c r="AR334" s="79" t="s">
        <v>72</v>
      </c>
      <c r="AV334" s="9" t="s">
        <v>96</v>
      </c>
      <c r="BB334" s="80">
        <f t="shared" si="44"/>
        <v>0</v>
      </c>
      <c r="BC334" s="80">
        <f t="shared" si="45"/>
        <v>0</v>
      </c>
      <c r="BD334" s="80">
        <f t="shared" si="46"/>
        <v>0</v>
      </c>
      <c r="BE334" s="80">
        <f t="shared" si="47"/>
        <v>0</v>
      </c>
      <c r="BF334" s="80">
        <f t="shared" si="48"/>
        <v>0</v>
      </c>
      <c r="BG334" s="9" t="s">
        <v>97</v>
      </c>
      <c r="BH334" s="80">
        <f t="shared" si="49"/>
        <v>0</v>
      </c>
      <c r="BI334" s="9" t="s">
        <v>95</v>
      </c>
      <c r="BJ334" s="79" t="s">
        <v>662</v>
      </c>
    </row>
    <row r="335" spans="2:62" s="1" customFormat="1" ht="11.4">
      <c r="B335" s="93">
        <v>316</v>
      </c>
      <c r="C335" s="94" t="s">
        <v>94</v>
      </c>
      <c r="D335" s="95" t="s">
        <v>233</v>
      </c>
      <c r="E335" s="96" t="s">
        <v>149</v>
      </c>
      <c r="F335" s="97">
        <v>56</v>
      </c>
      <c r="G335" s="98"/>
      <c r="H335" s="99">
        <f t="shared" si="50"/>
        <v>0</v>
      </c>
      <c r="J335" s="75" t="s">
        <v>1</v>
      </c>
      <c r="K335" s="76" t="s">
        <v>38</v>
      </c>
      <c r="L335" s="77">
        <v>0</v>
      </c>
      <c r="M335" s="77">
        <f t="shared" si="41"/>
        <v>0</v>
      </c>
      <c r="N335" s="77">
        <v>0</v>
      </c>
      <c r="O335" s="77">
        <f t="shared" si="42"/>
        <v>0</v>
      </c>
      <c r="P335" s="77">
        <v>0</v>
      </c>
      <c r="Q335" s="78">
        <f t="shared" si="43"/>
        <v>0</v>
      </c>
      <c r="AO335" s="79" t="s">
        <v>95</v>
      </c>
      <c r="AQ335" s="79" t="s">
        <v>94</v>
      </c>
      <c r="AR335" s="79" t="s">
        <v>72</v>
      </c>
      <c r="AV335" s="9" t="s">
        <v>96</v>
      </c>
      <c r="BB335" s="80">
        <f t="shared" si="44"/>
        <v>0</v>
      </c>
      <c r="BC335" s="80">
        <f t="shared" si="45"/>
        <v>0</v>
      </c>
      <c r="BD335" s="80">
        <f t="shared" si="46"/>
        <v>0</v>
      </c>
      <c r="BE335" s="80">
        <f t="shared" si="47"/>
        <v>0</v>
      </c>
      <c r="BF335" s="80">
        <f t="shared" si="48"/>
        <v>0</v>
      </c>
      <c r="BG335" s="9" t="s">
        <v>97</v>
      </c>
      <c r="BH335" s="80">
        <f t="shared" si="49"/>
        <v>0</v>
      </c>
      <c r="BI335" s="9" t="s">
        <v>95</v>
      </c>
      <c r="BJ335" s="79" t="s">
        <v>663</v>
      </c>
    </row>
    <row r="336" spans="2:62" s="1" customFormat="1" ht="11.4">
      <c r="B336" s="93">
        <v>317</v>
      </c>
      <c r="C336" s="100" t="s">
        <v>145</v>
      </c>
      <c r="D336" s="101" t="s">
        <v>235</v>
      </c>
      <c r="E336" s="102" t="s">
        <v>149</v>
      </c>
      <c r="F336" s="103">
        <v>56</v>
      </c>
      <c r="G336" s="104"/>
      <c r="H336" s="105">
        <f t="shared" si="50"/>
        <v>0</v>
      </c>
      <c r="I336" s="85"/>
      <c r="J336" s="81" t="s">
        <v>1</v>
      </c>
      <c r="K336" s="82" t="s">
        <v>38</v>
      </c>
      <c r="L336" s="77">
        <v>0</v>
      </c>
      <c r="M336" s="77">
        <f t="shared" si="41"/>
        <v>0</v>
      </c>
      <c r="N336" s="77">
        <v>0</v>
      </c>
      <c r="O336" s="77">
        <f t="shared" si="42"/>
        <v>0</v>
      </c>
      <c r="P336" s="77">
        <v>0</v>
      </c>
      <c r="Q336" s="78">
        <f t="shared" si="43"/>
        <v>0</v>
      </c>
      <c r="AO336" s="79" t="s">
        <v>99</v>
      </c>
      <c r="AQ336" s="79" t="s">
        <v>145</v>
      </c>
      <c r="AR336" s="79" t="s">
        <v>72</v>
      </c>
      <c r="AV336" s="9" t="s">
        <v>96</v>
      </c>
      <c r="BB336" s="80">
        <f t="shared" si="44"/>
        <v>0</v>
      </c>
      <c r="BC336" s="80">
        <f t="shared" si="45"/>
        <v>0</v>
      </c>
      <c r="BD336" s="80">
        <f t="shared" si="46"/>
        <v>0</v>
      </c>
      <c r="BE336" s="80">
        <f t="shared" si="47"/>
        <v>0</v>
      </c>
      <c r="BF336" s="80">
        <f t="shared" si="48"/>
        <v>0</v>
      </c>
      <c r="BG336" s="9" t="s">
        <v>97</v>
      </c>
      <c r="BH336" s="80">
        <f t="shared" si="49"/>
        <v>0</v>
      </c>
      <c r="BI336" s="9" t="s">
        <v>95</v>
      </c>
      <c r="BJ336" s="79" t="s">
        <v>664</v>
      </c>
    </row>
    <row r="337" spans="2:62" s="1" customFormat="1" ht="11.4">
      <c r="B337" s="93">
        <v>318</v>
      </c>
      <c r="C337" s="94" t="s">
        <v>94</v>
      </c>
      <c r="D337" s="95" t="s">
        <v>237</v>
      </c>
      <c r="E337" s="96" t="s">
        <v>149</v>
      </c>
      <c r="F337" s="97">
        <v>12</v>
      </c>
      <c r="G337" s="98"/>
      <c r="H337" s="99">
        <f t="shared" si="50"/>
        <v>0</v>
      </c>
      <c r="J337" s="75" t="s">
        <v>1</v>
      </c>
      <c r="K337" s="76" t="s">
        <v>38</v>
      </c>
      <c r="L337" s="77">
        <v>0</v>
      </c>
      <c r="M337" s="77">
        <f t="shared" ref="M337:M372" si="51">L337*F337</f>
        <v>0</v>
      </c>
      <c r="N337" s="77">
        <v>0</v>
      </c>
      <c r="O337" s="77">
        <f t="shared" ref="O337:O372" si="52">N337*F337</f>
        <v>0</v>
      </c>
      <c r="P337" s="77">
        <v>0</v>
      </c>
      <c r="Q337" s="78">
        <f t="shared" ref="Q337:Q372" si="53">P337*F337</f>
        <v>0</v>
      </c>
      <c r="AO337" s="79" t="s">
        <v>95</v>
      </c>
      <c r="AQ337" s="79" t="s">
        <v>94</v>
      </c>
      <c r="AR337" s="79" t="s">
        <v>72</v>
      </c>
      <c r="AV337" s="9" t="s">
        <v>96</v>
      </c>
      <c r="BB337" s="80">
        <f t="shared" ref="BB337:BB372" si="54">IF(K337="základná",H337,0)</f>
        <v>0</v>
      </c>
      <c r="BC337" s="80">
        <f t="shared" ref="BC337:BC372" si="55">IF(K337="znížená",H337,0)</f>
        <v>0</v>
      </c>
      <c r="BD337" s="80">
        <f t="shared" ref="BD337:BD372" si="56">IF(K337="zákl. prenesená",H337,0)</f>
        <v>0</v>
      </c>
      <c r="BE337" s="80">
        <f t="shared" ref="BE337:BE372" si="57">IF(K337="zníž. prenesená",H337,0)</f>
        <v>0</v>
      </c>
      <c r="BF337" s="80">
        <f t="shared" ref="BF337:BF372" si="58">IF(K337="nulová",H337,0)</f>
        <v>0</v>
      </c>
      <c r="BG337" s="9" t="s">
        <v>97</v>
      </c>
      <c r="BH337" s="80">
        <f t="shared" ref="BH337:BH372" si="59">ROUND(G337*F337,2)</f>
        <v>0</v>
      </c>
      <c r="BI337" s="9" t="s">
        <v>95</v>
      </c>
      <c r="BJ337" s="79" t="s">
        <v>665</v>
      </c>
    </row>
    <row r="338" spans="2:62" s="1" customFormat="1" ht="11.4">
      <c r="B338" s="93">
        <v>319</v>
      </c>
      <c r="C338" s="100" t="s">
        <v>145</v>
      </c>
      <c r="D338" s="101" t="s">
        <v>239</v>
      </c>
      <c r="E338" s="102" t="s">
        <v>149</v>
      </c>
      <c r="F338" s="103">
        <v>12</v>
      </c>
      <c r="G338" s="104"/>
      <c r="H338" s="105">
        <f t="shared" si="50"/>
        <v>0</v>
      </c>
      <c r="I338" s="85"/>
      <c r="J338" s="81" t="s">
        <v>1</v>
      </c>
      <c r="K338" s="82" t="s">
        <v>38</v>
      </c>
      <c r="L338" s="77">
        <v>0</v>
      </c>
      <c r="M338" s="77">
        <f t="shared" si="51"/>
        <v>0</v>
      </c>
      <c r="N338" s="77">
        <v>0</v>
      </c>
      <c r="O338" s="77">
        <f t="shared" si="52"/>
        <v>0</v>
      </c>
      <c r="P338" s="77">
        <v>0</v>
      </c>
      <c r="Q338" s="78">
        <f t="shared" si="53"/>
        <v>0</v>
      </c>
      <c r="AO338" s="79" t="s">
        <v>99</v>
      </c>
      <c r="AQ338" s="79" t="s">
        <v>145</v>
      </c>
      <c r="AR338" s="79" t="s">
        <v>72</v>
      </c>
      <c r="AV338" s="9" t="s">
        <v>96</v>
      </c>
      <c r="BB338" s="80">
        <f t="shared" si="54"/>
        <v>0</v>
      </c>
      <c r="BC338" s="80">
        <f t="shared" si="55"/>
        <v>0</v>
      </c>
      <c r="BD338" s="80">
        <f t="shared" si="56"/>
        <v>0</v>
      </c>
      <c r="BE338" s="80">
        <f t="shared" si="57"/>
        <v>0</v>
      </c>
      <c r="BF338" s="80">
        <f t="shared" si="58"/>
        <v>0</v>
      </c>
      <c r="BG338" s="9" t="s">
        <v>97</v>
      </c>
      <c r="BH338" s="80">
        <f t="shared" si="59"/>
        <v>0</v>
      </c>
      <c r="BI338" s="9" t="s">
        <v>95</v>
      </c>
      <c r="BJ338" s="79" t="s">
        <v>666</v>
      </c>
    </row>
    <row r="339" spans="2:62" s="1" customFormat="1" ht="22.8">
      <c r="B339" s="93">
        <v>320</v>
      </c>
      <c r="C339" s="94" t="s">
        <v>94</v>
      </c>
      <c r="D339" s="95" t="s">
        <v>439</v>
      </c>
      <c r="E339" s="96" t="s">
        <v>110</v>
      </c>
      <c r="F339" s="97">
        <v>4.5730000000000004</v>
      </c>
      <c r="G339" s="98"/>
      <c r="H339" s="99">
        <f t="shared" si="50"/>
        <v>0</v>
      </c>
      <c r="J339" s="75" t="s">
        <v>1</v>
      </c>
      <c r="K339" s="76" t="s">
        <v>38</v>
      </c>
      <c r="L339" s="77">
        <v>0</v>
      </c>
      <c r="M339" s="77">
        <f t="shared" si="51"/>
        <v>0</v>
      </c>
      <c r="N339" s="77">
        <v>0</v>
      </c>
      <c r="O339" s="77">
        <f t="shared" si="52"/>
        <v>0</v>
      </c>
      <c r="P339" s="77">
        <v>0</v>
      </c>
      <c r="Q339" s="78">
        <f t="shared" si="53"/>
        <v>0</v>
      </c>
      <c r="AO339" s="79" t="s">
        <v>95</v>
      </c>
      <c r="AQ339" s="79" t="s">
        <v>94</v>
      </c>
      <c r="AR339" s="79" t="s">
        <v>72</v>
      </c>
      <c r="AV339" s="9" t="s">
        <v>96</v>
      </c>
      <c r="BB339" s="80">
        <f t="shared" si="54"/>
        <v>0</v>
      </c>
      <c r="BC339" s="80">
        <f t="shared" si="55"/>
        <v>0</v>
      </c>
      <c r="BD339" s="80">
        <f t="shared" si="56"/>
        <v>0</v>
      </c>
      <c r="BE339" s="80">
        <f t="shared" si="57"/>
        <v>0</v>
      </c>
      <c r="BF339" s="80">
        <f t="shared" si="58"/>
        <v>0</v>
      </c>
      <c r="BG339" s="9" t="s">
        <v>97</v>
      </c>
      <c r="BH339" s="80">
        <f t="shared" si="59"/>
        <v>0</v>
      </c>
      <c r="BI339" s="9" t="s">
        <v>95</v>
      </c>
      <c r="BJ339" s="79" t="s">
        <v>667</v>
      </c>
    </row>
    <row r="340" spans="2:62" s="1" customFormat="1" ht="11.4">
      <c r="B340" s="93">
        <v>321</v>
      </c>
      <c r="C340" s="94" t="s">
        <v>94</v>
      </c>
      <c r="D340" s="95" t="s">
        <v>241</v>
      </c>
      <c r="E340" s="96" t="s">
        <v>120</v>
      </c>
      <c r="F340" s="97">
        <v>4854.6099999999997</v>
      </c>
      <c r="G340" s="98"/>
      <c r="H340" s="99">
        <f t="shared" si="50"/>
        <v>0</v>
      </c>
      <c r="J340" s="75" t="s">
        <v>1</v>
      </c>
      <c r="K340" s="76" t="s">
        <v>38</v>
      </c>
      <c r="L340" s="77">
        <v>0</v>
      </c>
      <c r="M340" s="77">
        <f t="shared" si="51"/>
        <v>0</v>
      </c>
      <c r="N340" s="77">
        <v>0</v>
      </c>
      <c r="O340" s="77">
        <f t="shared" si="52"/>
        <v>0</v>
      </c>
      <c r="P340" s="77">
        <v>0</v>
      </c>
      <c r="Q340" s="78">
        <f t="shared" si="53"/>
        <v>0</v>
      </c>
      <c r="AO340" s="79" t="s">
        <v>95</v>
      </c>
      <c r="AQ340" s="79" t="s">
        <v>94</v>
      </c>
      <c r="AR340" s="79" t="s">
        <v>72</v>
      </c>
      <c r="AV340" s="9" t="s">
        <v>96</v>
      </c>
      <c r="BB340" s="80">
        <f t="shared" si="54"/>
        <v>0</v>
      </c>
      <c r="BC340" s="80">
        <f t="shared" si="55"/>
        <v>0</v>
      </c>
      <c r="BD340" s="80">
        <f t="shared" si="56"/>
        <v>0</v>
      </c>
      <c r="BE340" s="80">
        <f t="shared" si="57"/>
        <v>0</v>
      </c>
      <c r="BF340" s="80">
        <f t="shared" si="58"/>
        <v>0</v>
      </c>
      <c r="BG340" s="9" t="s">
        <v>97</v>
      </c>
      <c r="BH340" s="80">
        <f t="shared" si="59"/>
        <v>0</v>
      </c>
      <c r="BI340" s="9" t="s">
        <v>95</v>
      </c>
      <c r="BJ340" s="79" t="s">
        <v>668</v>
      </c>
    </row>
    <row r="341" spans="2:62" s="1" customFormat="1" ht="11.4">
      <c r="B341" s="93">
        <v>322</v>
      </c>
      <c r="C341" s="94" t="s">
        <v>94</v>
      </c>
      <c r="D341" s="95" t="s">
        <v>669</v>
      </c>
      <c r="E341" s="96" t="s">
        <v>149</v>
      </c>
      <c r="F341" s="97">
        <v>6</v>
      </c>
      <c r="G341" s="98"/>
      <c r="H341" s="99">
        <f t="shared" si="50"/>
        <v>0</v>
      </c>
      <c r="J341" s="75" t="s">
        <v>1</v>
      </c>
      <c r="K341" s="76" t="s">
        <v>38</v>
      </c>
      <c r="L341" s="77">
        <v>0</v>
      </c>
      <c r="M341" s="77">
        <f t="shared" si="51"/>
        <v>0</v>
      </c>
      <c r="N341" s="77">
        <v>0</v>
      </c>
      <c r="O341" s="77">
        <f t="shared" si="52"/>
        <v>0</v>
      </c>
      <c r="P341" s="77">
        <v>0</v>
      </c>
      <c r="Q341" s="78">
        <f t="shared" si="53"/>
        <v>0</v>
      </c>
      <c r="AO341" s="79" t="s">
        <v>95</v>
      </c>
      <c r="AQ341" s="79" t="s">
        <v>94</v>
      </c>
      <c r="AR341" s="79" t="s">
        <v>72</v>
      </c>
      <c r="AV341" s="9" t="s">
        <v>96</v>
      </c>
      <c r="BB341" s="80">
        <f t="shared" si="54"/>
        <v>0</v>
      </c>
      <c r="BC341" s="80">
        <f t="shared" si="55"/>
        <v>0</v>
      </c>
      <c r="BD341" s="80">
        <f t="shared" si="56"/>
        <v>0</v>
      </c>
      <c r="BE341" s="80">
        <f t="shared" si="57"/>
        <v>0</v>
      </c>
      <c r="BF341" s="80">
        <f t="shared" si="58"/>
        <v>0</v>
      </c>
      <c r="BG341" s="9" t="s">
        <v>97</v>
      </c>
      <c r="BH341" s="80">
        <f t="shared" si="59"/>
        <v>0</v>
      </c>
      <c r="BI341" s="9" t="s">
        <v>95</v>
      </c>
      <c r="BJ341" s="79" t="s">
        <v>670</v>
      </c>
    </row>
    <row r="342" spans="2:62" s="1" customFormat="1" ht="22.8">
      <c r="B342" s="93">
        <v>323</v>
      </c>
      <c r="C342" s="100" t="s">
        <v>145</v>
      </c>
      <c r="D342" s="101" t="s">
        <v>671</v>
      </c>
      <c r="E342" s="102" t="s">
        <v>149</v>
      </c>
      <c r="F342" s="103">
        <v>6</v>
      </c>
      <c r="G342" s="104"/>
      <c r="H342" s="105">
        <f t="shared" si="50"/>
        <v>0</v>
      </c>
      <c r="I342" s="85"/>
      <c r="J342" s="81" t="s">
        <v>1</v>
      </c>
      <c r="K342" s="82" t="s">
        <v>38</v>
      </c>
      <c r="L342" s="77">
        <v>0</v>
      </c>
      <c r="M342" s="77">
        <f t="shared" si="51"/>
        <v>0</v>
      </c>
      <c r="N342" s="77">
        <v>0</v>
      </c>
      <c r="O342" s="77">
        <f t="shared" si="52"/>
        <v>0</v>
      </c>
      <c r="P342" s="77">
        <v>0</v>
      </c>
      <c r="Q342" s="78">
        <f t="shared" si="53"/>
        <v>0</v>
      </c>
      <c r="AO342" s="79" t="s">
        <v>99</v>
      </c>
      <c r="AQ342" s="79" t="s">
        <v>145</v>
      </c>
      <c r="AR342" s="79" t="s">
        <v>72</v>
      </c>
      <c r="AV342" s="9" t="s">
        <v>96</v>
      </c>
      <c r="BB342" s="80">
        <f t="shared" si="54"/>
        <v>0</v>
      </c>
      <c r="BC342" s="80">
        <f t="shared" si="55"/>
        <v>0</v>
      </c>
      <c r="BD342" s="80">
        <f t="shared" si="56"/>
        <v>0</v>
      </c>
      <c r="BE342" s="80">
        <f t="shared" si="57"/>
        <v>0</v>
      </c>
      <c r="BF342" s="80">
        <f t="shared" si="58"/>
        <v>0</v>
      </c>
      <c r="BG342" s="9" t="s">
        <v>97</v>
      </c>
      <c r="BH342" s="80">
        <f t="shared" si="59"/>
        <v>0</v>
      </c>
      <c r="BI342" s="9" t="s">
        <v>95</v>
      </c>
      <c r="BJ342" s="79" t="s">
        <v>672</v>
      </c>
    </row>
    <row r="343" spans="2:62" s="1" customFormat="1" ht="22.8">
      <c r="B343" s="93">
        <v>324</v>
      </c>
      <c r="C343" s="100" t="s">
        <v>145</v>
      </c>
      <c r="D343" s="101" t="s">
        <v>673</v>
      </c>
      <c r="E343" s="102" t="s">
        <v>149</v>
      </c>
      <c r="F343" s="103">
        <v>2</v>
      </c>
      <c r="G343" s="104"/>
      <c r="H343" s="105">
        <f t="shared" si="50"/>
        <v>0</v>
      </c>
      <c r="I343" s="85"/>
      <c r="J343" s="81" t="s">
        <v>1</v>
      </c>
      <c r="K343" s="82" t="s">
        <v>38</v>
      </c>
      <c r="L343" s="77">
        <v>0</v>
      </c>
      <c r="M343" s="77">
        <f t="shared" si="51"/>
        <v>0</v>
      </c>
      <c r="N343" s="77">
        <v>0</v>
      </c>
      <c r="O343" s="77">
        <f t="shared" si="52"/>
        <v>0</v>
      </c>
      <c r="P343" s="77">
        <v>0</v>
      </c>
      <c r="Q343" s="78">
        <f t="shared" si="53"/>
        <v>0</v>
      </c>
      <c r="AO343" s="79" t="s">
        <v>99</v>
      </c>
      <c r="AQ343" s="79" t="s">
        <v>145</v>
      </c>
      <c r="AR343" s="79" t="s">
        <v>72</v>
      </c>
      <c r="AV343" s="9" t="s">
        <v>96</v>
      </c>
      <c r="BB343" s="80">
        <f t="shared" si="54"/>
        <v>0</v>
      </c>
      <c r="BC343" s="80">
        <f t="shared" si="55"/>
        <v>0</v>
      </c>
      <c r="BD343" s="80">
        <f t="shared" si="56"/>
        <v>0</v>
      </c>
      <c r="BE343" s="80">
        <f t="shared" si="57"/>
        <v>0</v>
      </c>
      <c r="BF343" s="80">
        <f t="shared" si="58"/>
        <v>0</v>
      </c>
      <c r="BG343" s="9" t="s">
        <v>97</v>
      </c>
      <c r="BH343" s="80">
        <f t="shared" si="59"/>
        <v>0</v>
      </c>
      <c r="BI343" s="9" t="s">
        <v>95</v>
      </c>
      <c r="BJ343" s="79" t="s">
        <v>674</v>
      </c>
    </row>
    <row r="344" spans="2:62" s="1" customFormat="1" ht="11.4">
      <c r="B344" s="93">
        <v>325</v>
      </c>
      <c r="C344" s="94" t="s">
        <v>94</v>
      </c>
      <c r="D344" s="95" t="s">
        <v>442</v>
      </c>
      <c r="E344" s="96" t="s">
        <v>149</v>
      </c>
      <c r="F344" s="97">
        <v>21</v>
      </c>
      <c r="G344" s="98"/>
      <c r="H344" s="99">
        <f t="shared" si="50"/>
        <v>0</v>
      </c>
      <c r="J344" s="75" t="s">
        <v>1</v>
      </c>
      <c r="K344" s="76" t="s">
        <v>38</v>
      </c>
      <c r="L344" s="77">
        <v>0</v>
      </c>
      <c r="M344" s="77">
        <f t="shared" si="51"/>
        <v>0</v>
      </c>
      <c r="N344" s="77">
        <v>0</v>
      </c>
      <c r="O344" s="77">
        <f t="shared" si="52"/>
        <v>0</v>
      </c>
      <c r="P344" s="77">
        <v>0</v>
      </c>
      <c r="Q344" s="78">
        <f t="shared" si="53"/>
        <v>0</v>
      </c>
      <c r="AO344" s="79" t="s">
        <v>95</v>
      </c>
      <c r="AQ344" s="79" t="s">
        <v>94</v>
      </c>
      <c r="AR344" s="79" t="s">
        <v>72</v>
      </c>
      <c r="AV344" s="9" t="s">
        <v>96</v>
      </c>
      <c r="BB344" s="80">
        <f t="shared" si="54"/>
        <v>0</v>
      </c>
      <c r="BC344" s="80">
        <f t="shared" si="55"/>
        <v>0</v>
      </c>
      <c r="BD344" s="80">
        <f t="shared" si="56"/>
        <v>0</v>
      </c>
      <c r="BE344" s="80">
        <f t="shared" si="57"/>
        <v>0</v>
      </c>
      <c r="BF344" s="80">
        <f t="shared" si="58"/>
        <v>0</v>
      </c>
      <c r="BG344" s="9" t="s">
        <v>97</v>
      </c>
      <c r="BH344" s="80">
        <f t="shared" si="59"/>
        <v>0</v>
      </c>
      <c r="BI344" s="9" t="s">
        <v>95</v>
      </c>
      <c r="BJ344" s="79" t="s">
        <v>675</v>
      </c>
    </row>
    <row r="345" spans="2:62" s="1" customFormat="1" ht="11.4">
      <c r="B345" s="93">
        <v>326</v>
      </c>
      <c r="C345" s="94" t="s">
        <v>94</v>
      </c>
      <c r="D345" s="95" t="s">
        <v>243</v>
      </c>
      <c r="E345" s="96" t="s">
        <v>244</v>
      </c>
      <c r="F345" s="97">
        <v>1</v>
      </c>
      <c r="G345" s="98"/>
      <c r="H345" s="99">
        <f t="shared" si="50"/>
        <v>0</v>
      </c>
      <c r="J345" s="75" t="s">
        <v>1</v>
      </c>
      <c r="K345" s="76" t="s">
        <v>38</v>
      </c>
      <c r="L345" s="77">
        <v>0</v>
      </c>
      <c r="M345" s="77">
        <f t="shared" si="51"/>
        <v>0</v>
      </c>
      <c r="N345" s="77">
        <v>0</v>
      </c>
      <c r="O345" s="77">
        <f t="shared" si="52"/>
        <v>0</v>
      </c>
      <c r="P345" s="77">
        <v>0</v>
      </c>
      <c r="Q345" s="78">
        <f t="shared" si="53"/>
        <v>0</v>
      </c>
      <c r="AO345" s="79" t="s">
        <v>95</v>
      </c>
      <c r="AQ345" s="79" t="s">
        <v>94</v>
      </c>
      <c r="AR345" s="79" t="s">
        <v>72</v>
      </c>
      <c r="AV345" s="9" t="s">
        <v>96</v>
      </c>
      <c r="BB345" s="80">
        <f t="shared" si="54"/>
        <v>0</v>
      </c>
      <c r="BC345" s="80">
        <f t="shared" si="55"/>
        <v>0</v>
      </c>
      <c r="BD345" s="80">
        <f t="shared" si="56"/>
        <v>0</v>
      </c>
      <c r="BE345" s="80">
        <f t="shared" si="57"/>
        <v>0</v>
      </c>
      <c r="BF345" s="80">
        <f t="shared" si="58"/>
        <v>0</v>
      </c>
      <c r="BG345" s="9" t="s">
        <v>97</v>
      </c>
      <c r="BH345" s="80">
        <f t="shared" si="59"/>
        <v>0</v>
      </c>
      <c r="BI345" s="9" t="s">
        <v>95</v>
      </c>
      <c r="BJ345" s="79" t="s">
        <v>676</v>
      </c>
    </row>
    <row r="346" spans="2:62" s="1" customFormat="1" ht="11.4">
      <c r="B346" s="93">
        <v>327</v>
      </c>
      <c r="C346" s="94" t="s">
        <v>94</v>
      </c>
      <c r="D346" s="95" t="s">
        <v>246</v>
      </c>
      <c r="E346" s="96" t="s">
        <v>244</v>
      </c>
      <c r="F346" s="97">
        <v>1</v>
      </c>
      <c r="G346" s="98"/>
      <c r="H346" s="99">
        <f t="shared" si="50"/>
        <v>0</v>
      </c>
      <c r="J346" s="75" t="s">
        <v>1</v>
      </c>
      <c r="K346" s="76" t="s">
        <v>38</v>
      </c>
      <c r="L346" s="77">
        <v>0</v>
      </c>
      <c r="M346" s="77">
        <f t="shared" si="51"/>
        <v>0</v>
      </c>
      <c r="N346" s="77">
        <v>0</v>
      </c>
      <c r="O346" s="77">
        <f t="shared" si="52"/>
        <v>0</v>
      </c>
      <c r="P346" s="77">
        <v>0</v>
      </c>
      <c r="Q346" s="78">
        <f t="shared" si="53"/>
        <v>0</v>
      </c>
      <c r="AO346" s="79" t="s">
        <v>95</v>
      </c>
      <c r="AQ346" s="79" t="s">
        <v>94</v>
      </c>
      <c r="AR346" s="79" t="s">
        <v>72</v>
      </c>
      <c r="AV346" s="9" t="s">
        <v>96</v>
      </c>
      <c r="BB346" s="80">
        <f t="shared" si="54"/>
        <v>0</v>
      </c>
      <c r="BC346" s="80">
        <f t="shared" si="55"/>
        <v>0</v>
      </c>
      <c r="BD346" s="80">
        <f t="shared" si="56"/>
        <v>0</v>
      </c>
      <c r="BE346" s="80">
        <f t="shared" si="57"/>
        <v>0</v>
      </c>
      <c r="BF346" s="80">
        <f t="shared" si="58"/>
        <v>0</v>
      </c>
      <c r="BG346" s="9" t="s">
        <v>97</v>
      </c>
      <c r="BH346" s="80">
        <f t="shared" si="59"/>
        <v>0</v>
      </c>
      <c r="BI346" s="9" t="s">
        <v>95</v>
      </c>
      <c r="BJ346" s="79" t="s">
        <v>677</v>
      </c>
    </row>
    <row r="347" spans="2:62" s="1" customFormat="1" ht="11.4">
      <c r="B347" s="93">
        <v>328</v>
      </c>
      <c r="C347" s="94" t="s">
        <v>94</v>
      </c>
      <c r="D347" s="95" t="s">
        <v>248</v>
      </c>
      <c r="E347" s="96" t="s">
        <v>244</v>
      </c>
      <c r="F347" s="97">
        <v>1</v>
      </c>
      <c r="G347" s="98"/>
      <c r="H347" s="99">
        <f t="shared" si="50"/>
        <v>0</v>
      </c>
      <c r="J347" s="75" t="s">
        <v>1</v>
      </c>
      <c r="K347" s="76" t="s">
        <v>38</v>
      </c>
      <c r="L347" s="77">
        <v>0</v>
      </c>
      <c r="M347" s="77">
        <f t="shared" si="51"/>
        <v>0</v>
      </c>
      <c r="N347" s="77">
        <v>0</v>
      </c>
      <c r="O347" s="77">
        <f t="shared" si="52"/>
        <v>0</v>
      </c>
      <c r="P347" s="77">
        <v>0</v>
      </c>
      <c r="Q347" s="78">
        <f t="shared" si="53"/>
        <v>0</v>
      </c>
      <c r="AO347" s="79" t="s">
        <v>95</v>
      </c>
      <c r="AQ347" s="79" t="s">
        <v>94</v>
      </c>
      <c r="AR347" s="79" t="s">
        <v>72</v>
      </c>
      <c r="AV347" s="9" t="s">
        <v>96</v>
      </c>
      <c r="BB347" s="80">
        <f t="shared" si="54"/>
        <v>0</v>
      </c>
      <c r="BC347" s="80">
        <f t="shared" si="55"/>
        <v>0</v>
      </c>
      <c r="BD347" s="80">
        <f t="shared" si="56"/>
        <v>0</v>
      </c>
      <c r="BE347" s="80">
        <f t="shared" si="57"/>
        <v>0</v>
      </c>
      <c r="BF347" s="80">
        <f t="shared" si="58"/>
        <v>0</v>
      </c>
      <c r="BG347" s="9" t="s">
        <v>97</v>
      </c>
      <c r="BH347" s="80">
        <f t="shared" si="59"/>
        <v>0</v>
      </c>
      <c r="BI347" s="9" t="s">
        <v>95</v>
      </c>
      <c r="BJ347" s="79" t="s">
        <v>678</v>
      </c>
    </row>
    <row r="348" spans="2:62" s="1" customFormat="1" ht="22.8">
      <c r="B348" s="93">
        <v>329</v>
      </c>
      <c r="C348" s="94" t="s">
        <v>94</v>
      </c>
      <c r="D348" s="95" t="s">
        <v>250</v>
      </c>
      <c r="E348" s="96" t="s">
        <v>120</v>
      </c>
      <c r="F348" s="97">
        <v>8274.7999999999993</v>
      </c>
      <c r="G348" s="98"/>
      <c r="H348" s="99">
        <f t="shared" si="50"/>
        <v>0</v>
      </c>
      <c r="J348" s="75" t="s">
        <v>1</v>
      </c>
      <c r="K348" s="76" t="s">
        <v>38</v>
      </c>
      <c r="L348" s="77">
        <v>0</v>
      </c>
      <c r="M348" s="77">
        <f t="shared" si="51"/>
        <v>0</v>
      </c>
      <c r="N348" s="77">
        <v>0</v>
      </c>
      <c r="O348" s="77">
        <f t="shared" si="52"/>
        <v>0</v>
      </c>
      <c r="P348" s="77">
        <v>0</v>
      </c>
      <c r="Q348" s="78">
        <f t="shared" si="53"/>
        <v>0</v>
      </c>
      <c r="AO348" s="79" t="s">
        <v>95</v>
      </c>
      <c r="AQ348" s="79" t="s">
        <v>94</v>
      </c>
      <c r="AR348" s="79" t="s">
        <v>72</v>
      </c>
      <c r="AV348" s="9" t="s">
        <v>96</v>
      </c>
      <c r="BB348" s="80">
        <f t="shared" si="54"/>
        <v>0</v>
      </c>
      <c r="BC348" s="80">
        <f t="shared" si="55"/>
        <v>0</v>
      </c>
      <c r="BD348" s="80">
        <f t="shared" si="56"/>
        <v>0</v>
      </c>
      <c r="BE348" s="80">
        <f t="shared" si="57"/>
        <v>0</v>
      </c>
      <c r="BF348" s="80">
        <f t="shared" si="58"/>
        <v>0</v>
      </c>
      <c r="BG348" s="9" t="s">
        <v>97</v>
      </c>
      <c r="BH348" s="80">
        <f t="shared" si="59"/>
        <v>0</v>
      </c>
      <c r="BI348" s="9" t="s">
        <v>95</v>
      </c>
      <c r="BJ348" s="79" t="s">
        <v>679</v>
      </c>
    </row>
    <row r="349" spans="2:62" s="1" customFormat="1" ht="11.4">
      <c r="B349" s="93">
        <v>330</v>
      </c>
      <c r="C349" s="94" t="s">
        <v>94</v>
      </c>
      <c r="D349" s="95" t="s">
        <v>680</v>
      </c>
      <c r="E349" s="96" t="s">
        <v>120</v>
      </c>
      <c r="F349" s="97">
        <v>7.9</v>
      </c>
      <c r="G349" s="98"/>
      <c r="H349" s="99">
        <f t="shared" si="50"/>
        <v>0</v>
      </c>
      <c r="J349" s="75" t="s">
        <v>1</v>
      </c>
      <c r="K349" s="76" t="s">
        <v>38</v>
      </c>
      <c r="L349" s="77">
        <v>0</v>
      </c>
      <c r="M349" s="77">
        <f t="shared" si="51"/>
        <v>0</v>
      </c>
      <c r="N349" s="77">
        <v>0</v>
      </c>
      <c r="O349" s="77">
        <f t="shared" si="52"/>
        <v>0</v>
      </c>
      <c r="P349" s="77">
        <v>0</v>
      </c>
      <c r="Q349" s="78">
        <f t="shared" si="53"/>
        <v>0</v>
      </c>
      <c r="AO349" s="79" t="s">
        <v>95</v>
      </c>
      <c r="AQ349" s="79" t="s">
        <v>94</v>
      </c>
      <c r="AR349" s="79" t="s">
        <v>72</v>
      </c>
      <c r="AV349" s="9" t="s">
        <v>96</v>
      </c>
      <c r="BB349" s="80">
        <f t="shared" si="54"/>
        <v>0</v>
      </c>
      <c r="BC349" s="80">
        <f t="shared" si="55"/>
        <v>0</v>
      </c>
      <c r="BD349" s="80">
        <f t="shared" si="56"/>
        <v>0</v>
      </c>
      <c r="BE349" s="80">
        <f t="shared" si="57"/>
        <v>0</v>
      </c>
      <c r="BF349" s="80">
        <f t="shared" si="58"/>
        <v>0</v>
      </c>
      <c r="BG349" s="9" t="s">
        <v>97</v>
      </c>
      <c r="BH349" s="80">
        <f t="shared" si="59"/>
        <v>0</v>
      </c>
      <c r="BI349" s="9" t="s">
        <v>95</v>
      </c>
      <c r="BJ349" s="79" t="s">
        <v>681</v>
      </c>
    </row>
    <row r="350" spans="2:62" s="1" customFormat="1" ht="22.8">
      <c r="B350" s="93">
        <v>331</v>
      </c>
      <c r="C350" s="100" t="s">
        <v>145</v>
      </c>
      <c r="D350" s="101" t="s">
        <v>682</v>
      </c>
      <c r="E350" s="102" t="s">
        <v>120</v>
      </c>
      <c r="F350" s="103">
        <v>7.9</v>
      </c>
      <c r="G350" s="104"/>
      <c r="H350" s="105">
        <f t="shared" si="50"/>
        <v>0</v>
      </c>
      <c r="I350" s="85"/>
      <c r="J350" s="81" t="s">
        <v>1</v>
      </c>
      <c r="K350" s="82" t="s">
        <v>38</v>
      </c>
      <c r="L350" s="77">
        <v>0</v>
      </c>
      <c r="M350" s="77">
        <f t="shared" si="51"/>
        <v>0</v>
      </c>
      <c r="N350" s="77">
        <v>0</v>
      </c>
      <c r="O350" s="77">
        <f t="shared" si="52"/>
        <v>0</v>
      </c>
      <c r="P350" s="77">
        <v>0</v>
      </c>
      <c r="Q350" s="78">
        <f t="shared" si="53"/>
        <v>0</v>
      </c>
      <c r="AO350" s="79" t="s">
        <v>99</v>
      </c>
      <c r="AQ350" s="79" t="s">
        <v>145</v>
      </c>
      <c r="AR350" s="79" t="s">
        <v>72</v>
      </c>
      <c r="AV350" s="9" t="s">
        <v>96</v>
      </c>
      <c r="BB350" s="80">
        <f t="shared" si="54"/>
        <v>0</v>
      </c>
      <c r="BC350" s="80">
        <f t="shared" si="55"/>
        <v>0</v>
      </c>
      <c r="BD350" s="80">
        <f t="shared" si="56"/>
        <v>0</v>
      </c>
      <c r="BE350" s="80">
        <f t="shared" si="57"/>
        <v>0</v>
      </c>
      <c r="BF350" s="80">
        <f t="shared" si="58"/>
        <v>0</v>
      </c>
      <c r="BG350" s="9" t="s">
        <v>97</v>
      </c>
      <c r="BH350" s="80">
        <f t="shared" si="59"/>
        <v>0</v>
      </c>
      <c r="BI350" s="9" t="s">
        <v>95</v>
      </c>
      <c r="BJ350" s="79" t="s">
        <v>683</v>
      </c>
    </row>
    <row r="351" spans="2:62" s="1" customFormat="1" ht="11.4">
      <c r="B351" s="93">
        <v>332</v>
      </c>
      <c r="C351" s="94" t="s">
        <v>94</v>
      </c>
      <c r="D351" s="95" t="s">
        <v>264</v>
      </c>
      <c r="E351" s="96" t="s">
        <v>149</v>
      </c>
      <c r="F351" s="97">
        <v>116</v>
      </c>
      <c r="G351" s="98"/>
      <c r="H351" s="99">
        <f t="shared" si="50"/>
        <v>0</v>
      </c>
      <c r="J351" s="75" t="s">
        <v>1</v>
      </c>
      <c r="K351" s="76" t="s">
        <v>38</v>
      </c>
      <c r="L351" s="77">
        <v>0</v>
      </c>
      <c r="M351" s="77">
        <f t="shared" si="51"/>
        <v>0</v>
      </c>
      <c r="N351" s="77">
        <v>0</v>
      </c>
      <c r="O351" s="77">
        <f t="shared" si="52"/>
        <v>0</v>
      </c>
      <c r="P351" s="77">
        <v>0</v>
      </c>
      <c r="Q351" s="78">
        <f t="shared" si="53"/>
        <v>0</v>
      </c>
      <c r="AO351" s="79" t="s">
        <v>95</v>
      </c>
      <c r="AQ351" s="79" t="s">
        <v>94</v>
      </c>
      <c r="AR351" s="79" t="s">
        <v>72</v>
      </c>
      <c r="AV351" s="9" t="s">
        <v>96</v>
      </c>
      <c r="BB351" s="80">
        <f t="shared" si="54"/>
        <v>0</v>
      </c>
      <c r="BC351" s="80">
        <f t="shared" si="55"/>
        <v>0</v>
      </c>
      <c r="BD351" s="80">
        <f t="shared" si="56"/>
        <v>0</v>
      </c>
      <c r="BE351" s="80">
        <f t="shared" si="57"/>
        <v>0</v>
      </c>
      <c r="BF351" s="80">
        <f t="shared" si="58"/>
        <v>0</v>
      </c>
      <c r="BG351" s="9" t="s">
        <v>97</v>
      </c>
      <c r="BH351" s="80">
        <f t="shared" si="59"/>
        <v>0</v>
      </c>
      <c r="BI351" s="9" t="s">
        <v>95</v>
      </c>
      <c r="BJ351" s="79" t="s">
        <v>684</v>
      </c>
    </row>
    <row r="352" spans="2:62" s="1" customFormat="1" ht="11.4">
      <c r="B352" s="93">
        <v>333</v>
      </c>
      <c r="C352" s="100" t="s">
        <v>145</v>
      </c>
      <c r="D352" s="101" t="s">
        <v>266</v>
      </c>
      <c r="E352" s="102" t="s">
        <v>149</v>
      </c>
      <c r="F352" s="103">
        <v>116</v>
      </c>
      <c r="G352" s="104"/>
      <c r="H352" s="105">
        <f t="shared" si="50"/>
        <v>0</v>
      </c>
      <c r="I352" s="85"/>
      <c r="J352" s="81" t="s">
        <v>1</v>
      </c>
      <c r="K352" s="82" t="s">
        <v>38</v>
      </c>
      <c r="L352" s="77">
        <v>0</v>
      </c>
      <c r="M352" s="77">
        <f t="shared" si="51"/>
        <v>0</v>
      </c>
      <c r="N352" s="77">
        <v>0</v>
      </c>
      <c r="O352" s="77">
        <f t="shared" si="52"/>
        <v>0</v>
      </c>
      <c r="P352" s="77">
        <v>0</v>
      </c>
      <c r="Q352" s="78">
        <f t="shared" si="53"/>
        <v>0</v>
      </c>
      <c r="AO352" s="79" t="s">
        <v>99</v>
      </c>
      <c r="AQ352" s="79" t="s">
        <v>145</v>
      </c>
      <c r="AR352" s="79" t="s">
        <v>72</v>
      </c>
      <c r="AV352" s="9" t="s">
        <v>96</v>
      </c>
      <c r="BB352" s="80">
        <f t="shared" si="54"/>
        <v>0</v>
      </c>
      <c r="BC352" s="80">
        <f t="shared" si="55"/>
        <v>0</v>
      </c>
      <c r="BD352" s="80">
        <f t="shared" si="56"/>
        <v>0</v>
      </c>
      <c r="BE352" s="80">
        <f t="shared" si="57"/>
        <v>0</v>
      </c>
      <c r="BF352" s="80">
        <f t="shared" si="58"/>
        <v>0</v>
      </c>
      <c r="BG352" s="9" t="s">
        <v>97</v>
      </c>
      <c r="BH352" s="80">
        <f t="shared" si="59"/>
        <v>0</v>
      </c>
      <c r="BI352" s="9" t="s">
        <v>95</v>
      </c>
      <c r="BJ352" s="79" t="s">
        <v>685</v>
      </c>
    </row>
    <row r="353" spans="2:62" s="1" customFormat="1" ht="11.4">
      <c r="B353" s="93">
        <v>334</v>
      </c>
      <c r="C353" s="94" t="s">
        <v>94</v>
      </c>
      <c r="D353" s="95" t="s">
        <v>252</v>
      </c>
      <c r="E353" s="96" t="s">
        <v>120</v>
      </c>
      <c r="F353" s="97">
        <v>4854.6099999999997</v>
      </c>
      <c r="G353" s="98"/>
      <c r="H353" s="99">
        <f t="shared" si="50"/>
        <v>0</v>
      </c>
      <c r="J353" s="75" t="s">
        <v>1</v>
      </c>
      <c r="K353" s="76" t="s">
        <v>38</v>
      </c>
      <c r="L353" s="77">
        <v>0</v>
      </c>
      <c r="M353" s="77">
        <f t="shared" si="51"/>
        <v>0</v>
      </c>
      <c r="N353" s="77">
        <v>0</v>
      </c>
      <c r="O353" s="77">
        <f t="shared" si="52"/>
        <v>0</v>
      </c>
      <c r="P353" s="77">
        <v>0</v>
      </c>
      <c r="Q353" s="78">
        <f t="shared" si="53"/>
        <v>0</v>
      </c>
      <c r="AO353" s="79" t="s">
        <v>95</v>
      </c>
      <c r="AQ353" s="79" t="s">
        <v>94</v>
      </c>
      <c r="AR353" s="79" t="s">
        <v>72</v>
      </c>
      <c r="AV353" s="9" t="s">
        <v>96</v>
      </c>
      <c r="BB353" s="80">
        <f t="shared" si="54"/>
        <v>0</v>
      </c>
      <c r="BC353" s="80">
        <f t="shared" si="55"/>
        <v>0</v>
      </c>
      <c r="BD353" s="80">
        <f t="shared" si="56"/>
        <v>0</v>
      </c>
      <c r="BE353" s="80">
        <f t="shared" si="57"/>
        <v>0</v>
      </c>
      <c r="BF353" s="80">
        <f t="shared" si="58"/>
        <v>0</v>
      </c>
      <c r="BG353" s="9" t="s">
        <v>97</v>
      </c>
      <c r="BH353" s="80">
        <f t="shared" si="59"/>
        <v>0</v>
      </c>
      <c r="BI353" s="9" t="s">
        <v>95</v>
      </c>
      <c r="BJ353" s="79" t="s">
        <v>686</v>
      </c>
    </row>
    <row r="354" spans="2:62" s="1" customFormat="1" ht="11.4">
      <c r="B354" s="93">
        <v>335</v>
      </c>
      <c r="C354" s="100" t="s">
        <v>145</v>
      </c>
      <c r="D354" s="101" t="s">
        <v>254</v>
      </c>
      <c r="E354" s="102" t="s">
        <v>120</v>
      </c>
      <c r="F354" s="103">
        <v>4854.6099999999997</v>
      </c>
      <c r="G354" s="104"/>
      <c r="H354" s="105">
        <f t="shared" si="50"/>
        <v>0</v>
      </c>
      <c r="I354" s="85"/>
      <c r="J354" s="81" t="s">
        <v>1</v>
      </c>
      <c r="K354" s="82" t="s">
        <v>38</v>
      </c>
      <c r="L354" s="77">
        <v>0</v>
      </c>
      <c r="M354" s="77">
        <f t="shared" si="51"/>
        <v>0</v>
      </c>
      <c r="N354" s="77">
        <v>0</v>
      </c>
      <c r="O354" s="77">
        <f t="shared" si="52"/>
        <v>0</v>
      </c>
      <c r="P354" s="77">
        <v>0</v>
      </c>
      <c r="Q354" s="78">
        <f t="shared" si="53"/>
        <v>0</v>
      </c>
      <c r="AO354" s="79" t="s">
        <v>99</v>
      </c>
      <c r="AQ354" s="79" t="s">
        <v>145</v>
      </c>
      <c r="AR354" s="79" t="s">
        <v>72</v>
      </c>
      <c r="AV354" s="9" t="s">
        <v>96</v>
      </c>
      <c r="BB354" s="80">
        <f t="shared" si="54"/>
        <v>0</v>
      </c>
      <c r="BC354" s="80">
        <f t="shared" si="55"/>
        <v>0</v>
      </c>
      <c r="BD354" s="80">
        <f t="shared" si="56"/>
        <v>0</v>
      </c>
      <c r="BE354" s="80">
        <f t="shared" si="57"/>
        <v>0</v>
      </c>
      <c r="BF354" s="80">
        <f t="shared" si="58"/>
        <v>0</v>
      </c>
      <c r="BG354" s="9" t="s">
        <v>97</v>
      </c>
      <c r="BH354" s="80">
        <f t="shared" si="59"/>
        <v>0</v>
      </c>
      <c r="BI354" s="9" t="s">
        <v>95</v>
      </c>
      <c r="BJ354" s="79" t="s">
        <v>687</v>
      </c>
    </row>
    <row r="355" spans="2:62" s="1" customFormat="1" ht="22.8">
      <c r="B355" s="93">
        <v>336</v>
      </c>
      <c r="C355" s="94" t="s">
        <v>94</v>
      </c>
      <c r="D355" s="95" t="s">
        <v>688</v>
      </c>
      <c r="E355" s="96" t="s">
        <v>139</v>
      </c>
      <c r="F355" s="97">
        <v>143.21</v>
      </c>
      <c r="G355" s="98"/>
      <c r="H355" s="99">
        <f t="shared" si="50"/>
        <v>0</v>
      </c>
      <c r="J355" s="75" t="s">
        <v>1</v>
      </c>
      <c r="K355" s="76" t="s">
        <v>38</v>
      </c>
      <c r="L355" s="77">
        <v>0</v>
      </c>
      <c r="M355" s="77">
        <f t="shared" si="51"/>
        <v>0</v>
      </c>
      <c r="N355" s="77">
        <v>0</v>
      </c>
      <c r="O355" s="77">
        <f t="shared" si="52"/>
        <v>0</v>
      </c>
      <c r="P355" s="77">
        <v>0</v>
      </c>
      <c r="Q355" s="78">
        <f t="shared" si="53"/>
        <v>0</v>
      </c>
      <c r="AO355" s="79" t="s">
        <v>95</v>
      </c>
      <c r="AQ355" s="79" t="s">
        <v>94</v>
      </c>
      <c r="AR355" s="79" t="s">
        <v>72</v>
      </c>
      <c r="AV355" s="9" t="s">
        <v>96</v>
      </c>
      <c r="BB355" s="80">
        <f t="shared" si="54"/>
        <v>0</v>
      </c>
      <c r="BC355" s="80">
        <f t="shared" si="55"/>
        <v>0</v>
      </c>
      <c r="BD355" s="80">
        <f t="shared" si="56"/>
        <v>0</v>
      </c>
      <c r="BE355" s="80">
        <f t="shared" si="57"/>
        <v>0</v>
      </c>
      <c r="BF355" s="80">
        <f t="shared" si="58"/>
        <v>0</v>
      </c>
      <c r="BG355" s="9" t="s">
        <v>97</v>
      </c>
      <c r="BH355" s="80">
        <f t="shared" si="59"/>
        <v>0</v>
      </c>
      <c r="BI355" s="9" t="s">
        <v>95</v>
      </c>
      <c r="BJ355" s="79" t="s">
        <v>689</v>
      </c>
    </row>
    <row r="356" spans="2:62" s="1" customFormat="1" ht="57">
      <c r="B356" s="93">
        <v>337</v>
      </c>
      <c r="C356" s="94" t="s">
        <v>94</v>
      </c>
      <c r="D356" s="95" t="s">
        <v>690</v>
      </c>
      <c r="E356" s="96" t="s">
        <v>120</v>
      </c>
      <c r="F356" s="97">
        <v>129</v>
      </c>
      <c r="G356" s="98"/>
      <c r="H356" s="99">
        <f t="shared" si="50"/>
        <v>0</v>
      </c>
      <c r="J356" s="75" t="s">
        <v>1</v>
      </c>
      <c r="K356" s="76" t="s">
        <v>38</v>
      </c>
      <c r="L356" s="77">
        <v>0</v>
      </c>
      <c r="M356" s="77">
        <f t="shared" si="51"/>
        <v>0</v>
      </c>
      <c r="N356" s="77">
        <v>0</v>
      </c>
      <c r="O356" s="77">
        <f t="shared" si="52"/>
        <v>0</v>
      </c>
      <c r="P356" s="77">
        <v>0</v>
      </c>
      <c r="Q356" s="78">
        <f t="shared" si="53"/>
        <v>0</v>
      </c>
      <c r="AO356" s="79" t="s">
        <v>95</v>
      </c>
      <c r="AQ356" s="79" t="s">
        <v>94</v>
      </c>
      <c r="AR356" s="79" t="s">
        <v>72</v>
      </c>
      <c r="AV356" s="9" t="s">
        <v>96</v>
      </c>
      <c r="BB356" s="80">
        <f t="shared" si="54"/>
        <v>0</v>
      </c>
      <c r="BC356" s="80">
        <f t="shared" si="55"/>
        <v>0</v>
      </c>
      <c r="BD356" s="80">
        <f t="shared" si="56"/>
        <v>0</v>
      </c>
      <c r="BE356" s="80">
        <f t="shared" si="57"/>
        <v>0</v>
      </c>
      <c r="BF356" s="80">
        <f t="shared" si="58"/>
        <v>0</v>
      </c>
      <c r="BG356" s="9" t="s">
        <v>97</v>
      </c>
      <c r="BH356" s="80">
        <f t="shared" si="59"/>
        <v>0</v>
      </c>
      <c r="BI356" s="9" t="s">
        <v>95</v>
      </c>
      <c r="BJ356" s="79" t="s">
        <v>691</v>
      </c>
    </row>
    <row r="357" spans="2:62" s="1" customFormat="1" ht="11.4">
      <c r="B357" s="93">
        <v>338</v>
      </c>
      <c r="C357" s="94" t="s">
        <v>94</v>
      </c>
      <c r="D357" s="95" t="s">
        <v>692</v>
      </c>
      <c r="E357" s="96" t="s">
        <v>149</v>
      </c>
      <c r="F357" s="97">
        <v>6</v>
      </c>
      <c r="G357" s="98"/>
      <c r="H357" s="99">
        <f t="shared" si="50"/>
        <v>0</v>
      </c>
      <c r="J357" s="75" t="s">
        <v>1</v>
      </c>
      <c r="K357" s="76" t="s">
        <v>38</v>
      </c>
      <c r="L357" s="77">
        <v>0</v>
      </c>
      <c r="M357" s="77">
        <f t="shared" si="51"/>
        <v>0</v>
      </c>
      <c r="N357" s="77">
        <v>0</v>
      </c>
      <c r="O357" s="77">
        <f t="shared" si="52"/>
        <v>0</v>
      </c>
      <c r="P357" s="77">
        <v>0</v>
      </c>
      <c r="Q357" s="78">
        <f t="shared" si="53"/>
        <v>0</v>
      </c>
      <c r="AO357" s="79" t="s">
        <v>95</v>
      </c>
      <c r="AQ357" s="79" t="s">
        <v>94</v>
      </c>
      <c r="AR357" s="79" t="s">
        <v>72</v>
      </c>
      <c r="AV357" s="9" t="s">
        <v>96</v>
      </c>
      <c r="BB357" s="80">
        <f t="shared" si="54"/>
        <v>0</v>
      </c>
      <c r="BC357" s="80">
        <f t="shared" si="55"/>
        <v>0</v>
      </c>
      <c r="BD357" s="80">
        <f t="shared" si="56"/>
        <v>0</v>
      </c>
      <c r="BE357" s="80">
        <f t="shared" si="57"/>
        <v>0</v>
      </c>
      <c r="BF357" s="80">
        <f t="shared" si="58"/>
        <v>0</v>
      </c>
      <c r="BG357" s="9" t="s">
        <v>97</v>
      </c>
      <c r="BH357" s="80">
        <f t="shared" si="59"/>
        <v>0</v>
      </c>
      <c r="BI357" s="9" t="s">
        <v>95</v>
      </c>
      <c r="BJ357" s="79" t="s">
        <v>693</v>
      </c>
    </row>
    <row r="358" spans="2:62" s="1" customFormat="1" ht="11.4">
      <c r="B358" s="93">
        <v>339</v>
      </c>
      <c r="C358" s="94" t="s">
        <v>94</v>
      </c>
      <c r="D358" s="95" t="s">
        <v>694</v>
      </c>
      <c r="E358" s="96" t="s">
        <v>149</v>
      </c>
      <c r="F358" s="97">
        <v>6</v>
      </c>
      <c r="G358" s="98"/>
      <c r="H358" s="99">
        <f t="shared" si="50"/>
        <v>0</v>
      </c>
      <c r="J358" s="75" t="s">
        <v>1</v>
      </c>
      <c r="K358" s="76" t="s">
        <v>38</v>
      </c>
      <c r="L358" s="77">
        <v>0</v>
      </c>
      <c r="M358" s="77">
        <f t="shared" si="51"/>
        <v>0</v>
      </c>
      <c r="N358" s="77">
        <v>0</v>
      </c>
      <c r="O358" s="77">
        <f t="shared" si="52"/>
        <v>0</v>
      </c>
      <c r="P358" s="77">
        <v>0</v>
      </c>
      <c r="Q358" s="78">
        <f t="shared" si="53"/>
        <v>0</v>
      </c>
      <c r="AO358" s="79" t="s">
        <v>95</v>
      </c>
      <c r="AQ358" s="79" t="s">
        <v>94</v>
      </c>
      <c r="AR358" s="79" t="s">
        <v>72</v>
      </c>
      <c r="AV358" s="9" t="s">
        <v>96</v>
      </c>
      <c r="BB358" s="80">
        <f t="shared" si="54"/>
        <v>0</v>
      </c>
      <c r="BC358" s="80">
        <f t="shared" si="55"/>
        <v>0</v>
      </c>
      <c r="BD358" s="80">
        <f t="shared" si="56"/>
        <v>0</v>
      </c>
      <c r="BE358" s="80">
        <f t="shared" si="57"/>
        <v>0</v>
      </c>
      <c r="BF358" s="80">
        <f t="shared" si="58"/>
        <v>0</v>
      </c>
      <c r="BG358" s="9" t="s">
        <v>97</v>
      </c>
      <c r="BH358" s="80">
        <f t="shared" si="59"/>
        <v>0</v>
      </c>
      <c r="BI358" s="9" t="s">
        <v>95</v>
      </c>
      <c r="BJ358" s="79" t="s">
        <v>695</v>
      </c>
    </row>
    <row r="359" spans="2:62" s="1" customFormat="1" ht="11.4">
      <c r="B359" s="93">
        <v>340</v>
      </c>
      <c r="C359" s="94" t="s">
        <v>94</v>
      </c>
      <c r="D359" s="95" t="s">
        <v>696</v>
      </c>
      <c r="E359" s="96" t="s">
        <v>149</v>
      </c>
      <c r="F359" s="97">
        <v>9</v>
      </c>
      <c r="G359" s="98"/>
      <c r="H359" s="99">
        <f t="shared" si="50"/>
        <v>0</v>
      </c>
      <c r="J359" s="75" t="s">
        <v>1</v>
      </c>
      <c r="K359" s="76" t="s">
        <v>38</v>
      </c>
      <c r="L359" s="77">
        <v>0</v>
      </c>
      <c r="M359" s="77">
        <f t="shared" si="51"/>
        <v>0</v>
      </c>
      <c r="N359" s="77">
        <v>0</v>
      </c>
      <c r="O359" s="77">
        <f t="shared" si="52"/>
        <v>0</v>
      </c>
      <c r="P359" s="77">
        <v>0</v>
      </c>
      <c r="Q359" s="78">
        <f t="shared" si="53"/>
        <v>0</v>
      </c>
      <c r="AO359" s="79" t="s">
        <v>95</v>
      </c>
      <c r="AQ359" s="79" t="s">
        <v>94</v>
      </c>
      <c r="AR359" s="79" t="s">
        <v>72</v>
      </c>
      <c r="AV359" s="9" t="s">
        <v>96</v>
      </c>
      <c r="BB359" s="80">
        <f t="shared" si="54"/>
        <v>0</v>
      </c>
      <c r="BC359" s="80">
        <f t="shared" si="55"/>
        <v>0</v>
      </c>
      <c r="BD359" s="80">
        <f t="shared" si="56"/>
        <v>0</v>
      </c>
      <c r="BE359" s="80">
        <f t="shared" si="57"/>
        <v>0</v>
      </c>
      <c r="BF359" s="80">
        <f t="shared" si="58"/>
        <v>0</v>
      </c>
      <c r="BG359" s="9" t="s">
        <v>97</v>
      </c>
      <c r="BH359" s="80">
        <f t="shared" si="59"/>
        <v>0</v>
      </c>
      <c r="BI359" s="9" t="s">
        <v>95</v>
      </c>
      <c r="BJ359" s="79" t="s">
        <v>697</v>
      </c>
    </row>
    <row r="360" spans="2:62" s="1" customFormat="1" ht="22.8">
      <c r="B360" s="93">
        <v>341</v>
      </c>
      <c r="C360" s="94" t="s">
        <v>94</v>
      </c>
      <c r="D360" s="95" t="s">
        <v>698</v>
      </c>
      <c r="E360" s="96" t="s">
        <v>149</v>
      </c>
      <c r="F360" s="97">
        <v>2</v>
      </c>
      <c r="G360" s="98"/>
      <c r="H360" s="99">
        <f t="shared" si="50"/>
        <v>0</v>
      </c>
      <c r="J360" s="75" t="s">
        <v>1</v>
      </c>
      <c r="K360" s="76" t="s">
        <v>38</v>
      </c>
      <c r="L360" s="77">
        <v>0</v>
      </c>
      <c r="M360" s="77">
        <f t="shared" si="51"/>
        <v>0</v>
      </c>
      <c r="N360" s="77">
        <v>0</v>
      </c>
      <c r="O360" s="77">
        <f t="shared" si="52"/>
        <v>0</v>
      </c>
      <c r="P360" s="77">
        <v>0</v>
      </c>
      <c r="Q360" s="78">
        <f t="shared" si="53"/>
        <v>0</v>
      </c>
      <c r="AO360" s="79" t="s">
        <v>95</v>
      </c>
      <c r="AQ360" s="79" t="s">
        <v>94</v>
      </c>
      <c r="AR360" s="79" t="s">
        <v>72</v>
      </c>
      <c r="AV360" s="9" t="s">
        <v>96</v>
      </c>
      <c r="BB360" s="80">
        <f t="shared" si="54"/>
        <v>0</v>
      </c>
      <c r="BC360" s="80">
        <f t="shared" si="55"/>
        <v>0</v>
      </c>
      <c r="BD360" s="80">
        <f t="shared" si="56"/>
        <v>0</v>
      </c>
      <c r="BE360" s="80">
        <f t="shared" si="57"/>
        <v>0</v>
      </c>
      <c r="BF360" s="80">
        <f t="shared" si="58"/>
        <v>0</v>
      </c>
      <c r="BG360" s="9" t="s">
        <v>97</v>
      </c>
      <c r="BH360" s="80">
        <f t="shared" si="59"/>
        <v>0</v>
      </c>
      <c r="BI360" s="9" t="s">
        <v>95</v>
      </c>
      <c r="BJ360" s="79" t="s">
        <v>699</v>
      </c>
    </row>
    <row r="361" spans="2:62" s="1" customFormat="1" ht="11.4">
      <c r="B361" s="93">
        <v>342</v>
      </c>
      <c r="C361" s="94" t="s">
        <v>94</v>
      </c>
      <c r="D361" s="95" t="s">
        <v>700</v>
      </c>
      <c r="E361" s="96" t="s">
        <v>149</v>
      </c>
      <c r="F361" s="97">
        <v>2</v>
      </c>
      <c r="G361" s="98"/>
      <c r="H361" s="99">
        <f t="shared" si="50"/>
        <v>0</v>
      </c>
      <c r="J361" s="75" t="s">
        <v>1</v>
      </c>
      <c r="K361" s="76" t="s">
        <v>38</v>
      </c>
      <c r="L361" s="77">
        <v>0</v>
      </c>
      <c r="M361" s="77">
        <f t="shared" si="51"/>
        <v>0</v>
      </c>
      <c r="N361" s="77">
        <v>0</v>
      </c>
      <c r="O361" s="77">
        <f t="shared" si="52"/>
        <v>0</v>
      </c>
      <c r="P361" s="77">
        <v>0</v>
      </c>
      <c r="Q361" s="78">
        <f t="shared" si="53"/>
        <v>0</v>
      </c>
      <c r="AO361" s="79" t="s">
        <v>95</v>
      </c>
      <c r="AQ361" s="79" t="s">
        <v>94</v>
      </c>
      <c r="AR361" s="79" t="s">
        <v>72</v>
      </c>
      <c r="AV361" s="9" t="s">
        <v>96</v>
      </c>
      <c r="BB361" s="80">
        <f t="shared" si="54"/>
        <v>0</v>
      </c>
      <c r="BC361" s="80">
        <f t="shared" si="55"/>
        <v>0</v>
      </c>
      <c r="BD361" s="80">
        <f t="shared" si="56"/>
        <v>0</v>
      </c>
      <c r="BE361" s="80">
        <f t="shared" si="57"/>
        <v>0</v>
      </c>
      <c r="BF361" s="80">
        <f t="shared" si="58"/>
        <v>0</v>
      </c>
      <c r="BG361" s="9" t="s">
        <v>97</v>
      </c>
      <c r="BH361" s="80">
        <f t="shared" si="59"/>
        <v>0</v>
      </c>
      <c r="BI361" s="9" t="s">
        <v>95</v>
      </c>
      <c r="BJ361" s="79" t="s">
        <v>701</v>
      </c>
    </row>
    <row r="362" spans="2:62" s="1" customFormat="1" ht="22.8">
      <c r="B362" s="93">
        <v>343</v>
      </c>
      <c r="C362" s="94" t="s">
        <v>94</v>
      </c>
      <c r="D362" s="95" t="s">
        <v>702</v>
      </c>
      <c r="E362" s="96" t="s">
        <v>149</v>
      </c>
      <c r="F362" s="97">
        <v>1</v>
      </c>
      <c r="G362" s="98"/>
      <c r="H362" s="99">
        <f t="shared" si="50"/>
        <v>0</v>
      </c>
      <c r="J362" s="75" t="s">
        <v>1</v>
      </c>
      <c r="K362" s="76" t="s">
        <v>38</v>
      </c>
      <c r="L362" s="77">
        <v>0</v>
      </c>
      <c r="M362" s="77">
        <f t="shared" si="51"/>
        <v>0</v>
      </c>
      <c r="N362" s="77">
        <v>0</v>
      </c>
      <c r="O362" s="77">
        <f t="shared" si="52"/>
        <v>0</v>
      </c>
      <c r="P362" s="77">
        <v>0</v>
      </c>
      <c r="Q362" s="78">
        <f t="shared" si="53"/>
        <v>0</v>
      </c>
      <c r="AO362" s="79" t="s">
        <v>95</v>
      </c>
      <c r="AQ362" s="79" t="s">
        <v>94</v>
      </c>
      <c r="AR362" s="79" t="s">
        <v>72</v>
      </c>
      <c r="AV362" s="9" t="s">
        <v>96</v>
      </c>
      <c r="BB362" s="80">
        <f t="shared" si="54"/>
        <v>0</v>
      </c>
      <c r="BC362" s="80">
        <f t="shared" si="55"/>
        <v>0</v>
      </c>
      <c r="BD362" s="80">
        <f t="shared" si="56"/>
        <v>0</v>
      </c>
      <c r="BE362" s="80">
        <f t="shared" si="57"/>
        <v>0</v>
      </c>
      <c r="BF362" s="80">
        <f t="shared" si="58"/>
        <v>0</v>
      </c>
      <c r="BG362" s="9" t="s">
        <v>97</v>
      </c>
      <c r="BH362" s="80">
        <f t="shared" si="59"/>
        <v>0</v>
      </c>
      <c r="BI362" s="9" t="s">
        <v>95</v>
      </c>
      <c r="BJ362" s="79" t="s">
        <v>703</v>
      </c>
    </row>
    <row r="363" spans="2:62" s="1" customFormat="1" ht="11.4">
      <c r="B363" s="93">
        <v>344</v>
      </c>
      <c r="C363" s="94" t="s">
        <v>94</v>
      </c>
      <c r="D363" s="95" t="s">
        <v>704</v>
      </c>
      <c r="E363" s="96" t="s">
        <v>149</v>
      </c>
      <c r="F363" s="97">
        <v>1</v>
      </c>
      <c r="G363" s="98"/>
      <c r="H363" s="99">
        <f t="shared" si="50"/>
        <v>0</v>
      </c>
      <c r="J363" s="75" t="s">
        <v>1</v>
      </c>
      <c r="K363" s="76" t="s">
        <v>38</v>
      </c>
      <c r="L363" s="77">
        <v>0</v>
      </c>
      <c r="M363" s="77">
        <f t="shared" si="51"/>
        <v>0</v>
      </c>
      <c r="N363" s="77">
        <v>0</v>
      </c>
      <c r="O363" s="77">
        <f t="shared" si="52"/>
        <v>0</v>
      </c>
      <c r="P363" s="77">
        <v>0</v>
      </c>
      <c r="Q363" s="78">
        <f t="shared" si="53"/>
        <v>0</v>
      </c>
      <c r="AO363" s="79" t="s">
        <v>95</v>
      </c>
      <c r="AQ363" s="79" t="s">
        <v>94</v>
      </c>
      <c r="AR363" s="79" t="s">
        <v>72</v>
      </c>
      <c r="AV363" s="9" t="s">
        <v>96</v>
      </c>
      <c r="BB363" s="80">
        <f t="shared" si="54"/>
        <v>0</v>
      </c>
      <c r="BC363" s="80">
        <f t="shared" si="55"/>
        <v>0</v>
      </c>
      <c r="BD363" s="80">
        <f t="shared" si="56"/>
        <v>0</v>
      </c>
      <c r="BE363" s="80">
        <f t="shared" si="57"/>
        <v>0</v>
      </c>
      <c r="BF363" s="80">
        <f t="shared" si="58"/>
        <v>0</v>
      </c>
      <c r="BG363" s="9" t="s">
        <v>97</v>
      </c>
      <c r="BH363" s="80">
        <f t="shared" si="59"/>
        <v>0</v>
      </c>
      <c r="BI363" s="9" t="s">
        <v>95</v>
      </c>
      <c r="BJ363" s="79" t="s">
        <v>705</v>
      </c>
    </row>
    <row r="364" spans="2:62" s="1" customFormat="1" ht="11.4">
      <c r="B364" s="93">
        <v>345</v>
      </c>
      <c r="C364" s="94" t="s">
        <v>94</v>
      </c>
      <c r="D364" s="95" t="s">
        <v>706</v>
      </c>
      <c r="E364" s="96" t="s">
        <v>149</v>
      </c>
      <c r="F364" s="97">
        <v>1</v>
      </c>
      <c r="G364" s="98"/>
      <c r="H364" s="99">
        <f t="shared" si="50"/>
        <v>0</v>
      </c>
      <c r="J364" s="75" t="s">
        <v>1</v>
      </c>
      <c r="K364" s="76" t="s">
        <v>38</v>
      </c>
      <c r="L364" s="77">
        <v>0</v>
      </c>
      <c r="M364" s="77">
        <f t="shared" si="51"/>
        <v>0</v>
      </c>
      <c r="N364" s="77">
        <v>0</v>
      </c>
      <c r="O364" s="77">
        <f t="shared" si="52"/>
        <v>0</v>
      </c>
      <c r="P364" s="77">
        <v>0</v>
      </c>
      <c r="Q364" s="78">
        <f t="shared" si="53"/>
        <v>0</v>
      </c>
      <c r="AO364" s="79" t="s">
        <v>95</v>
      </c>
      <c r="AQ364" s="79" t="s">
        <v>94</v>
      </c>
      <c r="AR364" s="79" t="s">
        <v>72</v>
      </c>
      <c r="AV364" s="9" t="s">
        <v>96</v>
      </c>
      <c r="BB364" s="80">
        <f t="shared" si="54"/>
        <v>0</v>
      </c>
      <c r="BC364" s="80">
        <f t="shared" si="55"/>
        <v>0</v>
      </c>
      <c r="BD364" s="80">
        <f t="shared" si="56"/>
        <v>0</v>
      </c>
      <c r="BE364" s="80">
        <f t="shared" si="57"/>
        <v>0</v>
      </c>
      <c r="BF364" s="80">
        <f t="shared" si="58"/>
        <v>0</v>
      </c>
      <c r="BG364" s="9" t="s">
        <v>97</v>
      </c>
      <c r="BH364" s="80">
        <f t="shared" si="59"/>
        <v>0</v>
      </c>
      <c r="BI364" s="9" t="s">
        <v>95</v>
      </c>
      <c r="BJ364" s="79" t="s">
        <v>707</v>
      </c>
    </row>
    <row r="365" spans="2:62" s="1" customFormat="1" ht="11.4">
      <c r="B365" s="93">
        <v>346</v>
      </c>
      <c r="C365" s="94" t="s">
        <v>94</v>
      </c>
      <c r="D365" s="95" t="s">
        <v>708</v>
      </c>
      <c r="E365" s="96" t="s">
        <v>149</v>
      </c>
      <c r="F365" s="97">
        <v>1</v>
      </c>
      <c r="G365" s="98"/>
      <c r="H365" s="99">
        <f t="shared" si="50"/>
        <v>0</v>
      </c>
      <c r="J365" s="75" t="s">
        <v>1</v>
      </c>
      <c r="K365" s="76" t="s">
        <v>38</v>
      </c>
      <c r="L365" s="77">
        <v>0</v>
      </c>
      <c r="M365" s="77">
        <f t="shared" si="51"/>
        <v>0</v>
      </c>
      <c r="N365" s="77">
        <v>0</v>
      </c>
      <c r="O365" s="77">
        <f t="shared" si="52"/>
        <v>0</v>
      </c>
      <c r="P365" s="77">
        <v>0</v>
      </c>
      <c r="Q365" s="78">
        <f t="shared" si="53"/>
        <v>0</v>
      </c>
      <c r="AO365" s="79" t="s">
        <v>95</v>
      </c>
      <c r="AQ365" s="79" t="s">
        <v>94</v>
      </c>
      <c r="AR365" s="79" t="s">
        <v>72</v>
      </c>
      <c r="AV365" s="9" t="s">
        <v>96</v>
      </c>
      <c r="BB365" s="80">
        <f t="shared" si="54"/>
        <v>0</v>
      </c>
      <c r="BC365" s="80">
        <f t="shared" si="55"/>
        <v>0</v>
      </c>
      <c r="BD365" s="80">
        <f t="shared" si="56"/>
        <v>0</v>
      </c>
      <c r="BE365" s="80">
        <f t="shared" si="57"/>
        <v>0</v>
      </c>
      <c r="BF365" s="80">
        <f t="shared" si="58"/>
        <v>0</v>
      </c>
      <c r="BG365" s="9" t="s">
        <v>97</v>
      </c>
      <c r="BH365" s="80">
        <f t="shared" si="59"/>
        <v>0</v>
      </c>
      <c r="BI365" s="9" t="s">
        <v>95</v>
      </c>
      <c r="BJ365" s="79" t="s">
        <v>709</v>
      </c>
    </row>
    <row r="366" spans="2:62" s="1" customFormat="1" ht="11.4">
      <c r="B366" s="93">
        <v>347</v>
      </c>
      <c r="C366" s="94" t="s">
        <v>94</v>
      </c>
      <c r="D366" s="95" t="s">
        <v>710</v>
      </c>
      <c r="E366" s="96" t="s">
        <v>149</v>
      </c>
      <c r="F366" s="97">
        <v>2</v>
      </c>
      <c r="G366" s="98"/>
      <c r="H366" s="99">
        <f t="shared" si="50"/>
        <v>0</v>
      </c>
      <c r="J366" s="75" t="s">
        <v>1</v>
      </c>
      <c r="K366" s="76" t="s">
        <v>38</v>
      </c>
      <c r="L366" s="77">
        <v>0</v>
      </c>
      <c r="M366" s="77">
        <f t="shared" si="51"/>
        <v>0</v>
      </c>
      <c r="N366" s="77">
        <v>0</v>
      </c>
      <c r="O366" s="77">
        <f t="shared" si="52"/>
        <v>0</v>
      </c>
      <c r="P366" s="77">
        <v>0</v>
      </c>
      <c r="Q366" s="78">
        <f t="shared" si="53"/>
        <v>0</v>
      </c>
      <c r="AO366" s="79" t="s">
        <v>95</v>
      </c>
      <c r="AQ366" s="79" t="s">
        <v>94</v>
      </c>
      <c r="AR366" s="79" t="s">
        <v>72</v>
      </c>
      <c r="AV366" s="9" t="s">
        <v>96</v>
      </c>
      <c r="BB366" s="80">
        <f t="shared" si="54"/>
        <v>0</v>
      </c>
      <c r="BC366" s="80">
        <f t="shared" si="55"/>
        <v>0</v>
      </c>
      <c r="BD366" s="80">
        <f t="shared" si="56"/>
        <v>0</v>
      </c>
      <c r="BE366" s="80">
        <f t="shared" si="57"/>
        <v>0</v>
      </c>
      <c r="BF366" s="80">
        <f t="shared" si="58"/>
        <v>0</v>
      </c>
      <c r="BG366" s="9" t="s">
        <v>97</v>
      </c>
      <c r="BH366" s="80">
        <f t="shared" si="59"/>
        <v>0</v>
      </c>
      <c r="BI366" s="9" t="s">
        <v>95</v>
      </c>
      <c r="BJ366" s="79" t="s">
        <v>711</v>
      </c>
    </row>
    <row r="367" spans="2:62" s="1" customFormat="1" ht="11.4">
      <c r="B367" s="93">
        <v>348</v>
      </c>
      <c r="C367" s="94" t="s">
        <v>94</v>
      </c>
      <c r="D367" s="95" t="s">
        <v>712</v>
      </c>
      <c r="E367" s="96" t="s">
        <v>149</v>
      </c>
      <c r="F367" s="97">
        <v>6</v>
      </c>
      <c r="G367" s="98"/>
      <c r="H367" s="99">
        <f t="shared" si="50"/>
        <v>0</v>
      </c>
      <c r="J367" s="75" t="s">
        <v>1</v>
      </c>
      <c r="K367" s="76" t="s">
        <v>38</v>
      </c>
      <c r="L367" s="77">
        <v>0</v>
      </c>
      <c r="M367" s="77">
        <f t="shared" si="51"/>
        <v>0</v>
      </c>
      <c r="N367" s="77">
        <v>0</v>
      </c>
      <c r="O367" s="77">
        <f t="shared" si="52"/>
        <v>0</v>
      </c>
      <c r="P367" s="77">
        <v>0</v>
      </c>
      <c r="Q367" s="78">
        <f t="shared" si="53"/>
        <v>0</v>
      </c>
      <c r="AO367" s="79" t="s">
        <v>95</v>
      </c>
      <c r="AQ367" s="79" t="s">
        <v>94</v>
      </c>
      <c r="AR367" s="79" t="s">
        <v>72</v>
      </c>
      <c r="AV367" s="9" t="s">
        <v>96</v>
      </c>
      <c r="BB367" s="80">
        <f t="shared" si="54"/>
        <v>0</v>
      </c>
      <c r="BC367" s="80">
        <f t="shared" si="55"/>
        <v>0</v>
      </c>
      <c r="BD367" s="80">
        <f t="shared" si="56"/>
        <v>0</v>
      </c>
      <c r="BE367" s="80">
        <f t="shared" si="57"/>
        <v>0</v>
      </c>
      <c r="BF367" s="80">
        <f t="shared" si="58"/>
        <v>0</v>
      </c>
      <c r="BG367" s="9" t="s">
        <v>97</v>
      </c>
      <c r="BH367" s="80">
        <f t="shared" si="59"/>
        <v>0</v>
      </c>
      <c r="BI367" s="9" t="s">
        <v>95</v>
      </c>
      <c r="BJ367" s="79" t="s">
        <v>713</v>
      </c>
    </row>
    <row r="368" spans="2:62" s="1" customFormat="1" ht="11.4">
      <c r="B368" s="93">
        <v>349</v>
      </c>
      <c r="C368" s="94" t="s">
        <v>94</v>
      </c>
      <c r="D368" s="95" t="s">
        <v>714</v>
      </c>
      <c r="E368" s="96" t="s">
        <v>149</v>
      </c>
      <c r="F368" s="97">
        <v>8</v>
      </c>
      <c r="G368" s="98"/>
      <c r="H368" s="99">
        <f t="shared" si="50"/>
        <v>0</v>
      </c>
      <c r="J368" s="75" t="s">
        <v>1</v>
      </c>
      <c r="K368" s="76" t="s">
        <v>38</v>
      </c>
      <c r="L368" s="77">
        <v>0</v>
      </c>
      <c r="M368" s="77">
        <f t="shared" si="51"/>
        <v>0</v>
      </c>
      <c r="N368" s="77">
        <v>0</v>
      </c>
      <c r="O368" s="77">
        <f t="shared" si="52"/>
        <v>0</v>
      </c>
      <c r="P368" s="77">
        <v>0</v>
      </c>
      <c r="Q368" s="78">
        <f t="shared" si="53"/>
        <v>0</v>
      </c>
      <c r="AO368" s="79" t="s">
        <v>95</v>
      </c>
      <c r="AQ368" s="79" t="s">
        <v>94</v>
      </c>
      <c r="AR368" s="79" t="s">
        <v>72</v>
      </c>
      <c r="AV368" s="9" t="s">
        <v>96</v>
      </c>
      <c r="BB368" s="80">
        <f t="shared" si="54"/>
        <v>0</v>
      </c>
      <c r="BC368" s="80">
        <f t="shared" si="55"/>
        <v>0</v>
      </c>
      <c r="BD368" s="80">
        <f t="shared" si="56"/>
        <v>0</v>
      </c>
      <c r="BE368" s="80">
        <f t="shared" si="57"/>
        <v>0</v>
      </c>
      <c r="BF368" s="80">
        <f t="shared" si="58"/>
        <v>0</v>
      </c>
      <c r="BG368" s="9" t="s">
        <v>97</v>
      </c>
      <c r="BH368" s="80">
        <f t="shared" si="59"/>
        <v>0</v>
      </c>
      <c r="BI368" s="9" t="s">
        <v>95</v>
      </c>
      <c r="BJ368" s="79" t="s">
        <v>715</v>
      </c>
    </row>
    <row r="369" spans="2:62" s="1" customFormat="1" ht="11.4">
      <c r="B369" s="93">
        <v>350</v>
      </c>
      <c r="C369" s="94" t="s">
        <v>94</v>
      </c>
      <c r="D369" s="95" t="s">
        <v>716</v>
      </c>
      <c r="E369" s="96" t="s">
        <v>149</v>
      </c>
      <c r="F369" s="97">
        <v>1</v>
      </c>
      <c r="G369" s="98"/>
      <c r="H369" s="99">
        <f t="shared" si="50"/>
        <v>0</v>
      </c>
      <c r="J369" s="75" t="s">
        <v>1</v>
      </c>
      <c r="K369" s="76" t="s">
        <v>38</v>
      </c>
      <c r="L369" s="77">
        <v>0</v>
      </c>
      <c r="M369" s="77">
        <f t="shared" si="51"/>
        <v>0</v>
      </c>
      <c r="N369" s="77">
        <v>0</v>
      </c>
      <c r="O369" s="77">
        <f t="shared" si="52"/>
        <v>0</v>
      </c>
      <c r="P369" s="77">
        <v>0</v>
      </c>
      <c r="Q369" s="78">
        <f t="shared" si="53"/>
        <v>0</v>
      </c>
      <c r="AO369" s="79" t="s">
        <v>95</v>
      </c>
      <c r="AQ369" s="79" t="s">
        <v>94</v>
      </c>
      <c r="AR369" s="79" t="s">
        <v>72</v>
      </c>
      <c r="AV369" s="9" t="s">
        <v>96</v>
      </c>
      <c r="BB369" s="80">
        <f t="shared" si="54"/>
        <v>0</v>
      </c>
      <c r="BC369" s="80">
        <f t="shared" si="55"/>
        <v>0</v>
      </c>
      <c r="BD369" s="80">
        <f t="shared" si="56"/>
        <v>0</v>
      </c>
      <c r="BE369" s="80">
        <f t="shared" si="57"/>
        <v>0</v>
      </c>
      <c r="BF369" s="80">
        <f t="shared" si="58"/>
        <v>0</v>
      </c>
      <c r="BG369" s="9" t="s">
        <v>97</v>
      </c>
      <c r="BH369" s="80">
        <f t="shared" si="59"/>
        <v>0</v>
      </c>
      <c r="BI369" s="9" t="s">
        <v>95</v>
      </c>
      <c r="BJ369" s="79" t="s">
        <v>717</v>
      </c>
    </row>
    <row r="370" spans="2:62" s="1" customFormat="1" ht="11.4">
      <c r="B370" s="93">
        <v>351</v>
      </c>
      <c r="C370" s="94" t="s">
        <v>94</v>
      </c>
      <c r="D370" s="95" t="s">
        <v>718</v>
      </c>
      <c r="E370" s="96" t="s">
        <v>149</v>
      </c>
      <c r="F370" s="97">
        <v>1</v>
      </c>
      <c r="G370" s="98"/>
      <c r="H370" s="99">
        <f t="shared" si="50"/>
        <v>0</v>
      </c>
      <c r="J370" s="75" t="s">
        <v>1</v>
      </c>
      <c r="K370" s="76" t="s">
        <v>38</v>
      </c>
      <c r="L370" s="77">
        <v>0</v>
      </c>
      <c r="M370" s="77">
        <f t="shared" si="51"/>
        <v>0</v>
      </c>
      <c r="N370" s="77">
        <v>0</v>
      </c>
      <c r="O370" s="77">
        <f t="shared" si="52"/>
        <v>0</v>
      </c>
      <c r="P370" s="77">
        <v>0</v>
      </c>
      <c r="Q370" s="78">
        <f t="shared" si="53"/>
        <v>0</v>
      </c>
      <c r="AO370" s="79" t="s">
        <v>95</v>
      </c>
      <c r="AQ370" s="79" t="s">
        <v>94</v>
      </c>
      <c r="AR370" s="79" t="s">
        <v>72</v>
      </c>
      <c r="AV370" s="9" t="s">
        <v>96</v>
      </c>
      <c r="BB370" s="80">
        <f t="shared" si="54"/>
        <v>0</v>
      </c>
      <c r="BC370" s="80">
        <f t="shared" si="55"/>
        <v>0</v>
      </c>
      <c r="BD370" s="80">
        <f t="shared" si="56"/>
        <v>0</v>
      </c>
      <c r="BE370" s="80">
        <f t="shared" si="57"/>
        <v>0</v>
      </c>
      <c r="BF370" s="80">
        <f t="shared" si="58"/>
        <v>0</v>
      </c>
      <c r="BG370" s="9" t="s">
        <v>97</v>
      </c>
      <c r="BH370" s="80">
        <f t="shared" si="59"/>
        <v>0</v>
      </c>
      <c r="BI370" s="9" t="s">
        <v>95</v>
      </c>
      <c r="BJ370" s="79" t="s">
        <v>719</v>
      </c>
    </row>
    <row r="371" spans="2:62" s="1" customFormat="1" ht="11.4">
      <c r="B371" s="93">
        <v>352</v>
      </c>
      <c r="C371" s="94" t="s">
        <v>94</v>
      </c>
      <c r="D371" s="95" t="s">
        <v>720</v>
      </c>
      <c r="E371" s="96" t="s">
        <v>149</v>
      </c>
      <c r="F371" s="97">
        <v>2</v>
      </c>
      <c r="G371" s="98"/>
      <c r="H371" s="99">
        <f>ROUND(G371*F371,2)</f>
        <v>0</v>
      </c>
      <c r="J371" s="75" t="s">
        <v>1</v>
      </c>
      <c r="K371" s="76" t="s">
        <v>38</v>
      </c>
      <c r="L371" s="77">
        <v>0</v>
      </c>
      <c r="M371" s="77">
        <f t="shared" si="51"/>
        <v>0</v>
      </c>
      <c r="N371" s="77">
        <v>0</v>
      </c>
      <c r="O371" s="77">
        <f t="shared" si="52"/>
        <v>0</v>
      </c>
      <c r="P371" s="77">
        <v>0</v>
      </c>
      <c r="Q371" s="78">
        <f t="shared" si="53"/>
        <v>0</v>
      </c>
      <c r="AO371" s="79" t="s">
        <v>95</v>
      </c>
      <c r="AQ371" s="79" t="s">
        <v>94</v>
      </c>
      <c r="AR371" s="79" t="s">
        <v>72</v>
      </c>
      <c r="AV371" s="9" t="s">
        <v>96</v>
      </c>
      <c r="BB371" s="80">
        <f t="shared" si="54"/>
        <v>0</v>
      </c>
      <c r="BC371" s="80">
        <f t="shared" si="55"/>
        <v>0</v>
      </c>
      <c r="BD371" s="80">
        <f t="shared" si="56"/>
        <v>0</v>
      </c>
      <c r="BE371" s="80">
        <f t="shared" si="57"/>
        <v>0</v>
      </c>
      <c r="BF371" s="80">
        <f t="shared" si="58"/>
        <v>0</v>
      </c>
      <c r="BG371" s="9" t="s">
        <v>97</v>
      </c>
      <c r="BH371" s="80">
        <f t="shared" si="59"/>
        <v>0</v>
      </c>
      <c r="BI371" s="9" t="s">
        <v>95</v>
      </c>
      <c r="BJ371" s="79" t="s">
        <v>721</v>
      </c>
    </row>
    <row r="372" spans="2:62" s="1" customFormat="1" ht="34.200000000000003">
      <c r="B372" s="93">
        <v>353</v>
      </c>
      <c r="C372" s="94" t="s">
        <v>94</v>
      </c>
      <c r="D372" s="95" t="s">
        <v>722</v>
      </c>
      <c r="E372" s="96" t="s">
        <v>149</v>
      </c>
      <c r="F372" s="97">
        <v>3</v>
      </c>
      <c r="G372" s="98"/>
      <c r="H372" s="99">
        <f t="shared" si="50"/>
        <v>0</v>
      </c>
      <c r="J372" s="75" t="s">
        <v>1</v>
      </c>
      <c r="K372" s="76" t="s">
        <v>38</v>
      </c>
      <c r="L372" s="77">
        <v>0</v>
      </c>
      <c r="M372" s="77">
        <f t="shared" si="51"/>
        <v>0</v>
      </c>
      <c r="N372" s="77">
        <v>0</v>
      </c>
      <c r="O372" s="77">
        <f t="shared" si="52"/>
        <v>0</v>
      </c>
      <c r="P372" s="77">
        <v>0</v>
      </c>
      <c r="Q372" s="78">
        <f t="shared" si="53"/>
        <v>0</v>
      </c>
      <c r="AO372" s="79" t="s">
        <v>95</v>
      </c>
      <c r="AQ372" s="79" t="s">
        <v>94</v>
      </c>
      <c r="AR372" s="79" t="s">
        <v>72</v>
      </c>
      <c r="AV372" s="9" t="s">
        <v>96</v>
      </c>
      <c r="BB372" s="80">
        <f t="shared" si="54"/>
        <v>0</v>
      </c>
      <c r="BC372" s="80">
        <f t="shared" si="55"/>
        <v>0</v>
      </c>
      <c r="BD372" s="80">
        <f t="shared" si="56"/>
        <v>0</v>
      </c>
      <c r="BE372" s="80">
        <f t="shared" si="57"/>
        <v>0</v>
      </c>
      <c r="BF372" s="80">
        <f t="shared" si="58"/>
        <v>0</v>
      </c>
      <c r="BG372" s="9" t="s">
        <v>97</v>
      </c>
      <c r="BH372" s="80">
        <f t="shared" si="59"/>
        <v>0</v>
      </c>
      <c r="BI372" s="9" t="s">
        <v>95</v>
      </c>
      <c r="BJ372" s="79" t="s">
        <v>723</v>
      </c>
    </row>
    <row r="373" spans="2:62" s="1" customFormat="1" ht="17.25" customHeight="1">
      <c r="B373" s="106"/>
      <c r="C373" s="107"/>
      <c r="D373" s="108" t="s">
        <v>753</v>
      </c>
      <c r="E373" s="109"/>
      <c r="F373" s="110"/>
      <c r="G373" s="111"/>
      <c r="H373" s="145">
        <f>SUM(H374:H423)</f>
        <v>0</v>
      </c>
      <c r="J373" s="144"/>
      <c r="K373" s="76"/>
      <c r="L373" s="77"/>
      <c r="M373" s="77"/>
      <c r="N373" s="77"/>
      <c r="O373" s="77"/>
      <c r="P373" s="77"/>
      <c r="Q373" s="77"/>
      <c r="AO373" s="79"/>
      <c r="AQ373" s="79"/>
      <c r="AR373" s="79"/>
      <c r="AV373" s="9"/>
      <c r="BB373" s="80"/>
      <c r="BC373" s="80"/>
      <c r="BD373" s="80"/>
      <c r="BE373" s="80"/>
      <c r="BF373" s="80"/>
      <c r="BG373" s="9"/>
      <c r="BH373" s="80"/>
      <c r="BI373" s="9"/>
      <c r="BJ373" s="79"/>
    </row>
    <row r="374" spans="2:62" s="1" customFormat="1" ht="22.8">
      <c r="B374" s="146">
        <v>354</v>
      </c>
      <c r="C374" s="94" t="s">
        <v>94</v>
      </c>
      <c r="D374" s="147" t="s">
        <v>754</v>
      </c>
      <c r="E374" s="148" t="s">
        <v>101</v>
      </c>
      <c r="F374" s="149">
        <v>990</v>
      </c>
      <c r="G374" s="150"/>
      <c r="H374" s="151">
        <f>ROUND(G374*F374,2)</f>
        <v>0</v>
      </c>
      <c r="J374" s="144"/>
      <c r="K374" s="76"/>
      <c r="L374" s="77"/>
      <c r="M374" s="77"/>
      <c r="N374" s="77"/>
      <c r="O374" s="77"/>
      <c r="P374" s="77"/>
      <c r="Q374" s="77"/>
      <c r="AO374" s="79"/>
      <c r="AQ374" s="79"/>
      <c r="AR374" s="79"/>
      <c r="AV374" s="9"/>
      <c r="BB374" s="80"/>
      <c r="BC374" s="80"/>
      <c r="BD374" s="80"/>
      <c r="BE374" s="80"/>
      <c r="BF374" s="80"/>
      <c r="BG374" s="9"/>
      <c r="BH374" s="80"/>
      <c r="BI374" s="9"/>
      <c r="BJ374" s="79"/>
    </row>
    <row r="375" spans="2:62" s="1" customFormat="1" ht="22.8">
      <c r="B375" s="146">
        <v>355</v>
      </c>
      <c r="C375" s="94" t="s">
        <v>94</v>
      </c>
      <c r="D375" s="147" t="s">
        <v>755</v>
      </c>
      <c r="E375" s="148" t="s">
        <v>101</v>
      </c>
      <c r="F375" s="149">
        <v>990</v>
      </c>
      <c r="G375" s="150"/>
      <c r="H375" s="151">
        <f>ROUND(G375*F375,2)</f>
        <v>0</v>
      </c>
      <c r="J375" s="144"/>
      <c r="K375" s="76"/>
      <c r="L375" s="77"/>
      <c r="M375" s="77"/>
      <c r="N375" s="77"/>
      <c r="O375" s="77"/>
      <c r="P375" s="77"/>
      <c r="Q375" s="77"/>
      <c r="AO375" s="79"/>
      <c r="AQ375" s="79"/>
      <c r="AR375" s="79"/>
      <c r="AV375" s="9"/>
      <c r="BB375" s="80"/>
      <c r="BC375" s="80"/>
      <c r="BD375" s="80"/>
      <c r="BE375" s="80"/>
      <c r="BF375" s="80"/>
      <c r="BG375" s="9"/>
      <c r="BH375" s="80"/>
      <c r="BI375" s="9"/>
      <c r="BJ375" s="79"/>
    </row>
    <row r="376" spans="2:62" s="1" customFormat="1" ht="11.4">
      <c r="B376" s="146">
        <v>356</v>
      </c>
      <c r="C376" s="94" t="s">
        <v>94</v>
      </c>
      <c r="D376" s="147" t="s">
        <v>298</v>
      </c>
      <c r="E376" s="148" t="s">
        <v>110</v>
      </c>
      <c r="F376" s="149">
        <v>1696.5</v>
      </c>
      <c r="G376" s="150"/>
      <c r="H376" s="151">
        <f t="shared" ref="H376:H422" si="60">ROUND(G376*F376,2)</f>
        <v>0</v>
      </c>
      <c r="J376" s="144"/>
      <c r="K376" s="76"/>
      <c r="L376" s="77"/>
      <c r="M376" s="77"/>
      <c r="N376" s="77"/>
      <c r="O376" s="77"/>
      <c r="P376" s="77"/>
      <c r="Q376" s="77"/>
      <c r="AO376" s="79"/>
      <c r="AQ376" s="79"/>
      <c r="AR376" s="79"/>
      <c r="AV376" s="9"/>
      <c r="BB376" s="80"/>
      <c r="BC376" s="80"/>
      <c r="BD376" s="80"/>
      <c r="BE376" s="80"/>
      <c r="BF376" s="80"/>
      <c r="BG376" s="9"/>
      <c r="BH376" s="80"/>
      <c r="BI376" s="9"/>
      <c r="BJ376" s="79"/>
    </row>
    <row r="377" spans="2:62" s="1" customFormat="1" ht="22.8">
      <c r="B377" s="146">
        <v>357</v>
      </c>
      <c r="C377" s="94" t="s">
        <v>94</v>
      </c>
      <c r="D377" s="147" t="s">
        <v>756</v>
      </c>
      <c r="E377" s="148" t="s">
        <v>110</v>
      </c>
      <c r="F377" s="149">
        <v>508.95</v>
      </c>
      <c r="G377" s="150"/>
      <c r="H377" s="151">
        <f t="shared" si="60"/>
        <v>0</v>
      </c>
      <c r="J377" s="144"/>
      <c r="K377" s="76"/>
      <c r="L377" s="77"/>
      <c r="M377" s="77"/>
      <c r="N377" s="77"/>
      <c r="O377" s="77"/>
      <c r="P377" s="77"/>
      <c r="Q377" s="77"/>
      <c r="AO377" s="79"/>
      <c r="AQ377" s="79"/>
      <c r="AR377" s="79"/>
      <c r="AV377" s="9"/>
      <c r="BB377" s="80"/>
      <c r="BC377" s="80"/>
      <c r="BD377" s="80"/>
      <c r="BE377" s="80"/>
      <c r="BF377" s="80"/>
      <c r="BG377" s="9"/>
      <c r="BH377" s="80"/>
      <c r="BI377" s="9"/>
      <c r="BJ377" s="79"/>
    </row>
    <row r="378" spans="2:62" s="1" customFormat="1" ht="22.8">
      <c r="B378" s="146">
        <v>358</v>
      </c>
      <c r="C378" s="94" t="s">
        <v>94</v>
      </c>
      <c r="D378" s="147" t="s">
        <v>757</v>
      </c>
      <c r="E378" s="148" t="s">
        <v>101</v>
      </c>
      <c r="F378" s="149">
        <v>3770</v>
      </c>
      <c r="G378" s="150"/>
      <c r="H378" s="151">
        <f t="shared" si="60"/>
        <v>0</v>
      </c>
      <c r="J378" s="144"/>
      <c r="K378" s="76"/>
      <c r="L378" s="77"/>
      <c r="M378" s="77"/>
      <c r="N378" s="77"/>
      <c r="O378" s="77"/>
      <c r="P378" s="77"/>
      <c r="Q378" s="77"/>
      <c r="AO378" s="79"/>
      <c r="AQ378" s="79"/>
      <c r="AR378" s="79"/>
      <c r="AV378" s="9"/>
      <c r="BB378" s="80"/>
      <c r="BC378" s="80"/>
      <c r="BD378" s="80"/>
      <c r="BE378" s="80"/>
      <c r="BF378" s="80"/>
      <c r="BG378" s="9"/>
      <c r="BH378" s="80"/>
      <c r="BI378" s="9"/>
      <c r="BJ378" s="79"/>
    </row>
    <row r="379" spans="2:62" s="1" customFormat="1" ht="22.8">
      <c r="B379" s="146">
        <v>359</v>
      </c>
      <c r="C379" s="94" t="s">
        <v>94</v>
      </c>
      <c r="D379" s="147" t="s">
        <v>758</v>
      </c>
      <c r="E379" s="148" t="s">
        <v>101</v>
      </c>
      <c r="F379" s="149">
        <v>3770</v>
      </c>
      <c r="G379" s="150"/>
      <c r="H379" s="151">
        <f t="shared" si="60"/>
        <v>0</v>
      </c>
      <c r="J379" s="144"/>
      <c r="K379" s="76"/>
      <c r="L379" s="77"/>
      <c r="M379" s="77"/>
      <c r="N379" s="77"/>
      <c r="O379" s="77"/>
      <c r="P379" s="77"/>
      <c r="Q379" s="77"/>
      <c r="AO379" s="79"/>
      <c r="AQ379" s="79"/>
      <c r="AR379" s="79"/>
      <c r="AV379" s="9"/>
      <c r="BB379" s="80"/>
      <c r="BC379" s="80"/>
      <c r="BD379" s="80"/>
      <c r="BE379" s="80"/>
      <c r="BF379" s="80"/>
      <c r="BG379" s="9"/>
      <c r="BH379" s="80"/>
      <c r="BI379" s="9"/>
      <c r="BJ379" s="79"/>
    </row>
    <row r="380" spans="2:62" s="1" customFormat="1" ht="22.8">
      <c r="B380" s="146">
        <v>360</v>
      </c>
      <c r="C380" s="94" t="s">
        <v>94</v>
      </c>
      <c r="D380" s="147" t="s">
        <v>759</v>
      </c>
      <c r="E380" s="148" t="s">
        <v>110</v>
      </c>
      <c r="F380" s="149">
        <v>587.25</v>
      </c>
      <c r="G380" s="150"/>
      <c r="H380" s="151">
        <f t="shared" si="60"/>
        <v>0</v>
      </c>
      <c r="J380" s="144"/>
      <c r="K380" s="76"/>
      <c r="L380" s="77"/>
      <c r="M380" s="77"/>
      <c r="N380" s="77"/>
      <c r="O380" s="77"/>
      <c r="P380" s="77"/>
      <c r="Q380" s="77"/>
      <c r="AO380" s="79"/>
      <c r="AQ380" s="79"/>
      <c r="AR380" s="79"/>
      <c r="AV380" s="9"/>
      <c r="BB380" s="80"/>
      <c r="BC380" s="80"/>
      <c r="BD380" s="80"/>
      <c r="BE380" s="80"/>
      <c r="BF380" s="80"/>
      <c r="BG380" s="9"/>
      <c r="BH380" s="80"/>
      <c r="BI380" s="9"/>
      <c r="BJ380" s="79"/>
    </row>
    <row r="381" spans="2:62" s="1" customFormat="1" ht="34.200000000000003">
      <c r="B381" s="146">
        <v>361</v>
      </c>
      <c r="C381" s="94" t="s">
        <v>94</v>
      </c>
      <c r="D381" s="147" t="s">
        <v>760</v>
      </c>
      <c r="E381" s="148" t="s">
        <v>110</v>
      </c>
      <c r="F381" s="149">
        <v>4110.75</v>
      </c>
      <c r="G381" s="150"/>
      <c r="H381" s="151">
        <f t="shared" si="60"/>
        <v>0</v>
      </c>
      <c r="J381" s="144"/>
      <c r="K381" s="76"/>
      <c r="L381" s="77"/>
      <c r="M381" s="77"/>
      <c r="N381" s="77"/>
      <c r="O381" s="77"/>
      <c r="P381" s="77"/>
      <c r="Q381" s="77"/>
      <c r="AO381" s="79"/>
      <c r="AQ381" s="79"/>
      <c r="AR381" s="79"/>
      <c r="AV381" s="9"/>
      <c r="BB381" s="80"/>
      <c r="BC381" s="80"/>
      <c r="BD381" s="80"/>
      <c r="BE381" s="80"/>
      <c r="BF381" s="80"/>
      <c r="BG381" s="9"/>
      <c r="BH381" s="80"/>
      <c r="BI381" s="9"/>
      <c r="BJ381" s="79"/>
    </row>
    <row r="382" spans="2:62" s="1" customFormat="1" ht="11.4">
      <c r="B382" s="146">
        <v>362</v>
      </c>
      <c r="C382" s="94" t="s">
        <v>94</v>
      </c>
      <c r="D382" s="147" t="s">
        <v>761</v>
      </c>
      <c r="E382" s="148" t="s">
        <v>110</v>
      </c>
      <c r="F382" s="149">
        <v>587.25</v>
      </c>
      <c r="G382" s="150"/>
      <c r="H382" s="151">
        <f t="shared" si="60"/>
        <v>0</v>
      </c>
      <c r="J382" s="144"/>
      <c r="K382" s="76"/>
      <c r="L382" s="77"/>
      <c r="M382" s="77"/>
      <c r="N382" s="77"/>
      <c r="O382" s="77"/>
      <c r="P382" s="77"/>
      <c r="Q382" s="77"/>
      <c r="AO382" s="79"/>
      <c r="AQ382" s="79"/>
      <c r="AR382" s="79"/>
      <c r="AV382" s="9"/>
      <c r="BB382" s="80"/>
      <c r="BC382" s="80"/>
      <c r="BD382" s="80"/>
      <c r="BE382" s="80"/>
      <c r="BF382" s="80"/>
      <c r="BG382" s="9"/>
      <c r="BH382" s="80"/>
      <c r="BI382" s="9"/>
      <c r="BJ382" s="79"/>
    </row>
    <row r="383" spans="2:62" s="1" customFormat="1" ht="11.4">
      <c r="B383" s="146">
        <v>363</v>
      </c>
      <c r="C383" s="94" t="s">
        <v>94</v>
      </c>
      <c r="D383" s="147" t="s">
        <v>138</v>
      </c>
      <c r="E383" s="148" t="s">
        <v>139</v>
      </c>
      <c r="F383" s="149">
        <v>587.25</v>
      </c>
      <c r="G383" s="150"/>
      <c r="H383" s="151">
        <f t="shared" si="60"/>
        <v>0</v>
      </c>
      <c r="J383" s="144"/>
      <c r="K383" s="76"/>
      <c r="L383" s="77"/>
      <c r="M383" s="77"/>
      <c r="N383" s="77"/>
      <c r="O383" s="77"/>
      <c r="P383" s="77"/>
      <c r="Q383" s="77"/>
      <c r="AO383" s="79"/>
      <c r="AQ383" s="79"/>
      <c r="AR383" s="79"/>
      <c r="AV383" s="9"/>
      <c r="BB383" s="80"/>
      <c r="BC383" s="80"/>
      <c r="BD383" s="80"/>
      <c r="BE383" s="80"/>
      <c r="BF383" s="80"/>
      <c r="BG383" s="9"/>
      <c r="BH383" s="80"/>
      <c r="BI383" s="9"/>
      <c r="BJ383" s="79"/>
    </row>
    <row r="384" spans="2:62" s="1" customFormat="1" ht="22.8">
      <c r="B384" s="146">
        <v>364</v>
      </c>
      <c r="C384" s="94" t="s">
        <v>94</v>
      </c>
      <c r="D384" s="147" t="s">
        <v>762</v>
      </c>
      <c r="E384" s="148" t="s">
        <v>110</v>
      </c>
      <c r="F384" s="149">
        <v>1109.25</v>
      </c>
      <c r="G384" s="150"/>
      <c r="H384" s="151">
        <f t="shared" si="60"/>
        <v>0</v>
      </c>
      <c r="J384" s="144"/>
      <c r="K384" s="76"/>
      <c r="L384" s="77"/>
      <c r="M384" s="77"/>
      <c r="N384" s="77"/>
      <c r="O384" s="77"/>
      <c r="P384" s="77"/>
      <c r="Q384" s="77"/>
      <c r="AO384" s="79"/>
      <c r="AQ384" s="79"/>
      <c r="AR384" s="79"/>
      <c r="AV384" s="9"/>
      <c r="BB384" s="80"/>
      <c r="BC384" s="80"/>
      <c r="BD384" s="80"/>
      <c r="BE384" s="80"/>
      <c r="BF384" s="80"/>
      <c r="BG384" s="9"/>
      <c r="BH384" s="80"/>
      <c r="BI384" s="9"/>
      <c r="BJ384" s="79"/>
    </row>
    <row r="385" spans="2:62" s="1" customFormat="1" ht="11.4">
      <c r="B385" s="146">
        <v>365</v>
      </c>
      <c r="C385" s="100" t="s">
        <v>145</v>
      </c>
      <c r="D385" s="152" t="s">
        <v>763</v>
      </c>
      <c r="E385" s="153" t="s">
        <v>139</v>
      </c>
      <c r="F385" s="154">
        <v>1590.4349999999999</v>
      </c>
      <c r="G385" s="155"/>
      <c r="H385" s="156">
        <f t="shared" si="60"/>
        <v>0</v>
      </c>
      <c r="J385" s="144"/>
      <c r="K385" s="76"/>
      <c r="L385" s="77"/>
      <c r="M385" s="77"/>
      <c r="N385" s="77"/>
      <c r="O385" s="77"/>
      <c r="P385" s="77"/>
      <c r="Q385" s="77"/>
      <c r="AO385" s="79"/>
      <c r="AQ385" s="79"/>
      <c r="AR385" s="79"/>
      <c r="AV385" s="9"/>
      <c r="BB385" s="80"/>
      <c r="BC385" s="80"/>
      <c r="BD385" s="80"/>
      <c r="BE385" s="80"/>
      <c r="BF385" s="80"/>
      <c r="BG385" s="9"/>
      <c r="BH385" s="80"/>
      <c r="BI385" s="9"/>
      <c r="BJ385" s="79"/>
    </row>
    <row r="386" spans="2:62" s="1" customFormat="1" ht="22.8">
      <c r="B386" s="146">
        <v>366</v>
      </c>
      <c r="C386" s="94" t="s">
        <v>94</v>
      </c>
      <c r="D386" s="147" t="s">
        <v>143</v>
      </c>
      <c r="E386" s="148" t="s">
        <v>110</v>
      </c>
      <c r="F386" s="149">
        <v>456.75</v>
      </c>
      <c r="G386" s="150"/>
      <c r="H386" s="151">
        <f t="shared" si="60"/>
        <v>0</v>
      </c>
      <c r="J386" s="144"/>
      <c r="K386" s="76"/>
      <c r="L386" s="77"/>
      <c r="M386" s="77"/>
      <c r="N386" s="77"/>
      <c r="O386" s="77"/>
      <c r="P386" s="77"/>
      <c r="Q386" s="77"/>
      <c r="AO386" s="79"/>
      <c r="AQ386" s="79"/>
      <c r="AR386" s="79"/>
      <c r="AV386" s="9"/>
      <c r="BB386" s="80"/>
      <c r="BC386" s="80"/>
      <c r="BD386" s="80"/>
      <c r="BE386" s="80"/>
      <c r="BF386" s="80"/>
      <c r="BG386" s="9"/>
      <c r="BH386" s="80"/>
      <c r="BI386" s="9"/>
      <c r="BJ386" s="79"/>
    </row>
    <row r="387" spans="2:62" s="1" customFormat="1" ht="22.8">
      <c r="B387" s="146">
        <v>367</v>
      </c>
      <c r="C387" s="94" t="s">
        <v>94</v>
      </c>
      <c r="D387" s="147" t="s">
        <v>764</v>
      </c>
      <c r="E387" s="148" t="s">
        <v>110</v>
      </c>
      <c r="F387" s="149">
        <v>130.5</v>
      </c>
      <c r="G387" s="150"/>
      <c r="H387" s="151">
        <f t="shared" si="60"/>
        <v>0</v>
      </c>
      <c r="J387" s="144"/>
      <c r="K387" s="76"/>
      <c r="L387" s="77"/>
      <c r="M387" s="77"/>
      <c r="N387" s="77"/>
      <c r="O387" s="77"/>
      <c r="P387" s="77"/>
      <c r="Q387" s="77"/>
      <c r="AO387" s="79"/>
      <c r="AQ387" s="79"/>
      <c r="AR387" s="79"/>
      <c r="AV387" s="9"/>
      <c r="BB387" s="80"/>
      <c r="BC387" s="80"/>
      <c r="BD387" s="80"/>
      <c r="BE387" s="80"/>
      <c r="BF387" s="80"/>
      <c r="BG387" s="9"/>
      <c r="BH387" s="80"/>
      <c r="BI387" s="9"/>
      <c r="BJ387" s="79"/>
    </row>
    <row r="388" spans="2:62" s="1" customFormat="1" ht="22.8">
      <c r="B388" s="146">
        <v>368</v>
      </c>
      <c r="C388" s="94" t="s">
        <v>94</v>
      </c>
      <c r="D388" s="147" t="s">
        <v>765</v>
      </c>
      <c r="E388" s="148" t="s">
        <v>101</v>
      </c>
      <c r="F388" s="149">
        <v>990</v>
      </c>
      <c r="G388" s="150"/>
      <c r="H388" s="151">
        <f t="shared" si="60"/>
        <v>0</v>
      </c>
      <c r="J388" s="144"/>
      <c r="K388" s="76"/>
      <c r="L388" s="77"/>
      <c r="M388" s="77"/>
      <c r="N388" s="77"/>
      <c r="O388" s="77"/>
      <c r="P388" s="77"/>
      <c r="Q388" s="77"/>
      <c r="AO388" s="79"/>
      <c r="AQ388" s="79"/>
      <c r="AR388" s="79"/>
      <c r="AV388" s="9"/>
      <c r="BB388" s="80"/>
      <c r="BC388" s="80"/>
      <c r="BD388" s="80"/>
      <c r="BE388" s="80"/>
      <c r="BF388" s="80"/>
      <c r="BG388" s="9"/>
      <c r="BH388" s="80"/>
      <c r="BI388" s="9"/>
      <c r="BJ388" s="79"/>
    </row>
    <row r="389" spans="2:62" s="1" customFormat="1" ht="22.8">
      <c r="B389" s="146">
        <v>369</v>
      </c>
      <c r="C389" s="94" t="s">
        <v>94</v>
      </c>
      <c r="D389" s="147" t="s">
        <v>766</v>
      </c>
      <c r="E389" s="148" t="s">
        <v>101</v>
      </c>
      <c r="F389" s="149">
        <v>990</v>
      </c>
      <c r="G389" s="150"/>
      <c r="H389" s="151">
        <f t="shared" si="60"/>
        <v>0</v>
      </c>
      <c r="J389" s="144"/>
      <c r="K389" s="76"/>
      <c r="L389" s="77"/>
      <c r="M389" s="77"/>
      <c r="N389" s="77"/>
      <c r="O389" s="77"/>
      <c r="P389" s="77"/>
      <c r="Q389" s="77"/>
      <c r="AO389" s="79"/>
      <c r="AQ389" s="79"/>
      <c r="AR389" s="79"/>
      <c r="AV389" s="9"/>
      <c r="BB389" s="80"/>
      <c r="BC389" s="80"/>
      <c r="BD389" s="80"/>
      <c r="BE389" s="80"/>
      <c r="BF389" s="80"/>
      <c r="BG389" s="9"/>
      <c r="BH389" s="80"/>
      <c r="BI389" s="9"/>
      <c r="BJ389" s="79"/>
    </row>
    <row r="390" spans="2:62" s="1" customFormat="1" ht="22.8">
      <c r="B390" s="146">
        <v>370</v>
      </c>
      <c r="C390" s="94" t="s">
        <v>94</v>
      </c>
      <c r="D390" s="147" t="s">
        <v>767</v>
      </c>
      <c r="E390" s="148" t="s">
        <v>101</v>
      </c>
      <c r="F390" s="149">
        <v>990</v>
      </c>
      <c r="G390" s="150"/>
      <c r="H390" s="151">
        <f t="shared" si="60"/>
        <v>0</v>
      </c>
      <c r="J390" s="144"/>
      <c r="K390" s="76"/>
      <c r="L390" s="77"/>
      <c r="M390" s="77"/>
      <c r="N390" s="77"/>
      <c r="O390" s="77"/>
      <c r="P390" s="77"/>
      <c r="Q390" s="77"/>
      <c r="AO390" s="79"/>
      <c r="AQ390" s="79"/>
      <c r="AR390" s="79"/>
      <c r="AV390" s="9"/>
      <c r="BB390" s="80"/>
      <c r="BC390" s="80"/>
      <c r="BD390" s="80"/>
      <c r="BE390" s="80"/>
      <c r="BF390" s="80"/>
      <c r="BG390" s="9"/>
      <c r="BH390" s="80"/>
      <c r="BI390" s="9"/>
      <c r="BJ390" s="79"/>
    </row>
    <row r="391" spans="2:62" s="1" customFormat="1" ht="22.8">
      <c r="B391" s="146">
        <v>371</v>
      </c>
      <c r="C391" s="94" t="s">
        <v>94</v>
      </c>
      <c r="D391" s="147" t="s">
        <v>768</v>
      </c>
      <c r="E391" s="148" t="s">
        <v>101</v>
      </c>
      <c r="F391" s="149">
        <v>990</v>
      </c>
      <c r="G391" s="150"/>
      <c r="H391" s="151">
        <f t="shared" si="60"/>
        <v>0</v>
      </c>
      <c r="J391" s="144"/>
      <c r="K391" s="76"/>
      <c r="L391" s="77"/>
      <c r="M391" s="77"/>
      <c r="N391" s="77"/>
      <c r="O391" s="77"/>
      <c r="P391" s="77"/>
      <c r="Q391" s="77"/>
      <c r="AO391" s="79"/>
      <c r="AQ391" s="79"/>
      <c r="AR391" s="79"/>
      <c r="AV391" s="9"/>
      <c r="BB391" s="80"/>
      <c r="BC391" s="80"/>
      <c r="BD391" s="80"/>
      <c r="BE391" s="80"/>
      <c r="BF391" s="80"/>
      <c r="BG391" s="9"/>
      <c r="BH391" s="80"/>
      <c r="BI391" s="9"/>
      <c r="BJ391" s="79"/>
    </row>
    <row r="392" spans="2:62" s="1" customFormat="1" ht="22.8">
      <c r="B392" s="146">
        <v>372</v>
      </c>
      <c r="C392" s="94" t="s">
        <v>94</v>
      </c>
      <c r="D392" s="147" t="s">
        <v>769</v>
      </c>
      <c r="E392" s="148" t="s">
        <v>120</v>
      </c>
      <c r="F392" s="149">
        <v>1420.7</v>
      </c>
      <c r="G392" s="150"/>
      <c r="H392" s="151">
        <f t="shared" si="60"/>
        <v>0</v>
      </c>
      <c r="J392" s="144"/>
      <c r="K392" s="76"/>
      <c r="L392" s="77"/>
      <c r="M392" s="77"/>
      <c r="N392" s="77"/>
      <c r="O392" s="77"/>
      <c r="P392" s="77"/>
      <c r="Q392" s="77"/>
      <c r="AO392" s="79"/>
      <c r="AQ392" s="79"/>
      <c r="AR392" s="79"/>
      <c r="AV392" s="9"/>
      <c r="BB392" s="80"/>
      <c r="BC392" s="80"/>
      <c r="BD392" s="80"/>
      <c r="BE392" s="80"/>
      <c r="BF392" s="80"/>
      <c r="BG392" s="9"/>
      <c r="BH392" s="80"/>
      <c r="BI392" s="9"/>
      <c r="BJ392" s="79"/>
    </row>
    <row r="393" spans="2:62" s="1" customFormat="1" ht="11.4">
      <c r="B393" s="146">
        <v>373</v>
      </c>
      <c r="C393" s="100" t="s">
        <v>145</v>
      </c>
      <c r="D393" s="152" t="s">
        <v>770</v>
      </c>
      <c r="E393" s="153" t="s">
        <v>120</v>
      </c>
      <c r="F393" s="154">
        <v>1420.7</v>
      </c>
      <c r="G393" s="155"/>
      <c r="H393" s="156">
        <f t="shared" si="60"/>
        <v>0</v>
      </c>
      <c r="J393" s="144"/>
      <c r="K393" s="76"/>
      <c r="L393" s="77"/>
      <c r="M393" s="77"/>
      <c r="N393" s="77"/>
      <c r="O393" s="77"/>
      <c r="P393" s="77"/>
      <c r="Q393" s="77"/>
      <c r="AO393" s="79"/>
      <c r="AQ393" s="79"/>
      <c r="AR393" s="79"/>
      <c r="AV393" s="9"/>
      <c r="BB393" s="80"/>
      <c r="BC393" s="80"/>
      <c r="BD393" s="80"/>
      <c r="BE393" s="80"/>
      <c r="BF393" s="80"/>
      <c r="BG393" s="9"/>
      <c r="BH393" s="80"/>
      <c r="BI393" s="9"/>
      <c r="BJ393" s="79"/>
    </row>
    <row r="394" spans="2:62" s="1" customFormat="1" ht="22.8">
      <c r="B394" s="146">
        <v>374</v>
      </c>
      <c r="C394" s="94" t="s">
        <v>94</v>
      </c>
      <c r="D394" s="147" t="s">
        <v>771</v>
      </c>
      <c r="E394" s="148" t="s">
        <v>120</v>
      </c>
      <c r="F394" s="149">
        <v>29.3</v>
      </c>
      <c r="G394" s="150"/>
      <c r="H394" s="151">
        <f t="shared" si="60"/>
        <v>0</v>
      </c>
      <c r="J394" s="144"/>
      <c r="K394" s="76"/>
      <c r="L394" s="77"/>
      <c r="M394" s="77"/>
      <c r="N394" s="77"/>
      <c r="O394" s="77"/>
      <c r="P394" s="77"/>
      <c r="Q394" s="77"/>
      <c r="AO394" s="79"/>
      <c r="AQ394" s="79"/>
      <c r="AR394" s="79"/>
      <c r="AV394" s="9"/>
      <c r="BB394" s="80"/>
      <c r="BC394" s="80"/>
      <c r="BD394" s="80"/>
      <c r="BE394" s="80"/>
      <c r="BF394" s="80"/>
      <c r="BG394" s="9"/>
      <c r="BH394" s="80"/>
      <c r="BI394" s="9"/>
      <c r="BJ394" s="79"/>
    </row>
    <row r="395" spans="2:62" s="1" customFormat="1" ht="11.4">
      <c r="B395" s="146">
        <v>375</v>
      </c>
      <c r="C395" s="100" t="s">
        <v>145</v>
      </c>
      <c r="D395" s="152" t="s">
        <v>772</v>
      </c>
      <c r="E395" s="153" t="s">
        <v>120</v>
      </c>
      <c r="F395" s="154">
        <v>29.3</v>
      </c>
      <c r="G395" s="155"/>
      <c r="H395" s="156">
        <f t="shared" si="60"/>
        <v>0</v>
      </c>
      <c r="J395" s="144"/>
      <c r="K395" s="76"/>
      <c r="L395" s="77"/>
      <c r="M395" s="77"/>
      <c r="N395" s="77"/>
      <c r="O395" s="77"/>
      <c r="P395" s="77"/>
      <c r="Q395" s="77"/>
      <c r="AO395" s="79"/>
      <c r="AQ395" s="79"/>
      <c r="AR395" s="79"/>
      <c r="AV395" s="9"/>
      <c r="BB395" s="80"/>
      <c r="BC395" s="80"/>
      <c r="BD395" s="80"/>
      <c r="BE395" s="80"/>
      <c r="BF395" s="80"/>
      <c r="BG395" s="9"/>
      <c r="BH395" s="80"/>
      <c r="BI395" s="9"/>
      <c r="BJ395" s="79"/>
    </row>
    <row r="396" spans="2:62" s="1" customFormat="1" ht="22.8">
      <c r="B396" s="146">
        <v>376</v>
      </c>
      <c r="C396" s="94" t="s">
        <v>94</v>
      </c>
      <c r="D396" s="147" t="s">
        <v>773</v>
      </c>
      <c r="E396" s="148" t="s">
        <v>149</v>
      </c>
      <c r="F396" s="149">
        <v>514</v>
      </c>
      <c r="G396" s="150"/>
      <c r="H396" s="151">
        <f t="shared" si="60"/>
        <v>0</v>
      </c>
      <c r="J396" s="144"/>
      <c r="K396" s="76"/>
      <c r="L396" s="77"/>
      <c r="M396" s="77"/>
      <c r="N396" s="77"/>
      <c r="O396" s="77"/>
      <c r="P396" s="77"/>
      <c r="Q396" s="77"/>
      <c r="AO396" s="79"/>
      <c r="AQ396" s="79"/>
      <c r="AR396" s="79"/>
      <c r="AV396" s="9"/>
      <c r="BB396" s="80"/>
      <c r="BC396" s="80"/>
      <c r="BD396" s="80"/>
      <c r="BE396" s="80"/>
      <c r="BF396" s="80"/>
      <c r="BG396" s="9"/>
      <c r="BH396" s="80"/>
      <c r="BI396" s="9"/>
      <c r="BJ396" s="79"/>
    </row>
    <row r="397" spans="2:62" s="1" customFormat="1" ht="11.4">
      <c r="B397" s="146">
        <v>377</v>
      </c>
      <c r="C397" s="100" t="s">
        <v>145</v>
      </c>
      <c r="D397" s="152" t="s">
        <v>774</v>
      </c>
      <c r="E397" s="153" t="s">
        <v>149</v>
      </c>
      <c r="F397" s="154">
        <v>257</v>
      </c>
      <c r="G397" s="155"/>
      <c r="H397" s="156">
        <f t="shared" si="60"/>
        <v>0</v>
      </c>
      <c r="J397" s="144"/>
      <c r="K397" s="76"/>
      <c r="L397" s="77"/>
      <c r="M397" s="77"/>
      <c r="N397" s="77"/>
      <c r="O397" s="77"/>
      <c r="P397" s="77"/>
      <c r="Q397" s="77"/>
      <c r="AO397" s="79"/>
      <c r="AQ397" s="79"/>
      <c r="AR397" s="79"/>
      <c r="AV397" s="9"/>
      <c r="BB397" s="80"/>
      <c r="BC397" s="80"/>
      <c r="BD397" s="80"/>
      <c r="BE397" s="80"/>
      <c r="BF397" s="80"/>
      <c r="BG397" s="9"/>
      <c r="BH397" s="80"/>
      <c r="BI397" s="9"/>
      <c r="BJ397" s="79"/>
    </row>
    <row r="398" spans="2:62" s="1" customFormat="1" ht="11.4">
      <c r="B398" s="146">
        <v>378</v>
      </c>
      <c r="C398" s="100" t="s">
        <v>145</v>
      </c>
      <c r="D398" s="152" t="s">
        <v>775</v>
      </c>
      <c r="E398" s="153" t="s">
        <v>149</v>
      </c>
      <c r="F398" s="154">
        <v>257</v>
      </c>
      <c r="G398" s="155"/>
      <c r="H398" s="156">
        <f t="shared" si="60"/>
        <v>0</v>
      </c>
      <c r="J398" s="144"/>
      <c r="K398" s="76"/>
      <c r="L398" s="77"/>
      <c r="M398" s="77"/>
      <c r="N398" s="77"/>
      <c r="O398" s="77"/>
      <c r="P398" s="77"/>
      <c r="Q398" s="77"/>
      <c r="AO398" s="79"/>
      <c r="AQ398" s="79"/>
      <c r="AR398" s="79"/>
      <c r="AV398" s="9"/>
      <c r="BB398" s="80"/>
      <c r="BC398" s="80"/>
      <c r="BD398" s="80"/>
      <c r="BE398" s="80"/>
      <c r="BF398" s="80"/>
      <c r="BG398" s="9"/>
      <c r="BH398" s="80"/>
      <c r="BI398" s="9"/>
      <c r="BJ398" s="79"/>
    </row>
    <row r="399" spans="2:62" s="1" customFormat="1" ht="11.4">
      <c r="B399" s="146">
        <v>379</v>
      </c>
      <c r="C399" s="94" t="s">
        <v>94</v>
      </c>
      <c r="D399" s="147" t="s">
        <v>776</v>
      </c>
      <c r="E399" s="148" t="s">
        <v>149</v>
      </c>
      <c r="F399" s="149">
        <v>257</v>
      </c>
      <c r="G399" s="150"/>
      <c r="H399" s="151">
        <f t="shared" si="60"/>
        <v>0</v>
      </c>
      <c r="J399" s="144"/>
      <c r="K399" s="76"/>
      <c r="L399" s="77"/>
      <c r="M399" s="77"/>
      <c r="N399" s="77"/>
      <c r="O399" s="77"/>
      <c r="P399" s="77"/>
      <c r="Q399" s="77"/>
      <c r="AO399" s="79"/>
      <c r="AQ399" s="79"/>
      <c r="AR399" s="79"/>
      <c r="AV399" s="9"/>
      <c r="BB399" s="80"/>
      <c r="BC399" s="80"/>
      <c r="BD399" s="80"/>
      <c r="BE399" s="80"/>
      <c r="BF399" s="80"/>
      <c r="BG399" s="9"/>
      <c r="BH399" s="80"/>
      <c r="BI399" s="9"/>
      <c r="BJ399" s="79"/>
    </row>
    <row r="400" spans="2:62" s="1" customFormat="1" ht="22.8">
      <c r="B400" s="146">
        <v>380</v>
      </c>
      <c r="C400" s="100" t="s">
        <v>145</v>
      </c>
      <c r="D400" s="152" t="s">
        <v>777</v>
      </c>
      <c r="E400" s="153" t="s">
        <v>149</v>
      </c>
      <c r="F400" s="154">
        <v>257</v>
      </c>
      <c r="G400" s="155"/>
      <c r="H400" s="156">
        <f t="shared" si="60"/>
        <v>0</v>
      </c>
      <c r="J400" s="144"/>
      <c r="K400" s="76"/>
      <c r="L400" s="77"/>
      <c r="M400" s="77"/>
      <c r="N400" s="77"/>
      <c r="O400" s="77"/>
      <c r="P400" s="77"/>
      <c r="Q400" s="77"/>
      <c r="AO400" s="79"/>
      <c r="AQ400" s="79"/>
      <c r="AR400" s="79"/>
      <c r="AV400" s="9"/>
      <c r="BB400" s="80"/>
      <c r="BC400" s="80"/>
      <c r="BD400" s="80"/>
      <c r="BE400" s="80"/>
      <c r="BF400" s="80"/>
      <c r="BG400" s="9"/>
      <c r="BH400" s="80"/>
      <c r="BI400" s="9"/>
      <c r="BJ400" s="79"/>
    </row>
    <row r="401" spans="2:62" s="1" customFormat="1" ht="22.8">
      <c r="B401" s="146">
        <v>381</v>
      </c>
      <c r="C401" s="94" t="s">
        <v>94</v>
      </c>
      <c r="D401" s="147" t="s">
        <v>778</v>
      </c>
      <c r="E401" s="148" t="s">
        <v>149</v>
      </c>
      <c r="F401" s="149">
        <v>12</v>
      </c>
      <c r="G401" s="150"/>
      <c r="H401" s="151">
        <f t="shared" si="60"/>
        <v>0</v>
      </c>
      <c r="J401" s="144"/>
      <c r="K401" s="76"/>
      <c r="L401" s="77"/>
      <c r="M401" s="77"/>
      <c r="N401" s="77"/>
      <c r="O401" s="77"/>
      <c r="P401" s="77"/>
      <c r="Q401" s="77"/>
      <c r="AO401" s="79"/>
      <c r="AQ401" s="79"/>
      <c r="AR401" s="79"/>
      <c r="AV401" s="9"/>
      <c r="BB401" s="80"/>
      <c r="BC401" s="80"/>
      <c r="BD401" s="80"/>
      <c r="BE401" s="80"/>
      <c r="BF401" s="80"/>
      <c r="BG401" s="9"/>
      <c r="BH401" s="80"/>
      <c r="BI401" s="9"/>
      <c r="BJ401" s="79"/>
    </row>
    <row r="402" spans="2:62" s="1" customFormat="1" ht="11.4">
      <c r="B402" s="146">
        <v>382</v>
      </c>
      <c r="C402" s="100" t="s">
        <v>145</v>
      </c>
      <c r="D402" s="152" t="s">
        <v>779</v>
      </c>
      <c r="E402" s="153" t="s">
        <v>149</v>
      </c>
      <c r="F402" s="154">
        <v>6</v>
      </c>
      <c r="G402" s="155"/>
      <c r="H402" s="156">
        <f t="shared" si="60"/>
        <v>0</v>
      </c>
      <c r="J402" s="144"/>
      <c r="K402" s="76"/>
      <c r="L402" s="77"/>
      <c r="M402" s="77"/>
      <c r="N402" s="77"/>
      <c r="O402" s="77"/>
      <c r="P402" s="77"/>
      <c r="Q402" s="77"/>
      <c r="AO402" s="79"/>
      <c r="AQ402" s="79"/>
      <c r="AR402" s="79"/>
      <c r="AV402" s="9"/>
      <c r="BB402" s="80"/>
      <c r="BC402" s="80"/>
      <c r="BD402" s="80"/>
      <c r="BE402" s="80"/>
      <c r="BF402" s="80"/>
      <c r="BG402" s="9"/>
      <c r="BH402" s="80"/>
      <c r="BI402" s="9"/>
      <c r="BJ402" s="79"/>
    </row>
    <row r="403" spans="2:62" s="1" customFormat="1" ht="11.4">
      <c r="B403" s="146">
        <v>383</v>
      </c>
      <c r="C403" s="100" t="s">
        <v>145</v>
      </c>
      <c r="D403" s="152" t="s">
        <v>780</v>
      </c>
      <c r="E403" s="153" t="s">
        <v>149</v>
      </c>
      <c r="F403" s="154">
        <v>6</v>
      </c>
      <c r="G403" s="155"/>
      <c r="H403" s="156">
        <f t="shared" si="60"/>
        <v>0</v>
      </c>
      <c r="J403" s="144"/>
      <c r="K403" s="76"/>
      <c r="L403" s="77"/>
      <c r="M403" s="77"/>
      <c r="N403" s="77"/>
      <c r="O403" s="77"/>
      <c r="P403" s="77"/>
      <c r="Q403" s="77"/>
      <c r="AO403" s="79"/>
      <c r="AQ403" s="79"/>
      <c r="AR403" s="79"/>
      <c r="AV403" s="9"/>
      <c r="BB403" s="80"/>
      <c r="BC403" s="80"/>
      <c r="BD403" s="80"/>
      <c r="BE403" s="80"/>
      <c r="BF403" s="80"/>
      <c r="BG403" s="9"/>
      <c r="BH403" s="80"/>
      <c r="BI403" s="9"/>
      <c r="BJ403" s="79"/>
    </row>
    <row r="404" spans="2:62" s="1" customFormat="1" ht="11.4">
      <c r="B404" s="146">
        <v>384</v>
      </c>
      <c r="C404" s="94" t="s">
        <v>94</v>
      </c>
      <c r="D404" s="147" t="s">
        <v>781</v>
      </c>
      <c r="E404" s="148" t="s">
        <v>149</v>
      </c>
      <c r="F404" s="149">
        <v>6</v>
      </c>
      <c r="G404" s="150"/>
      <c r="H404" s="151">
        <f t="shared" si="60"/>
        <v>0</v>
      </c>
      <c r="J404" s="144"/>
      <c r="K404" s="76"/>
      <c r="L404" s="77"/>
      <c r="M404" s="77"/>
      <c r="N404" s="77"/>
      <c r="O404" s="77"/>
      <c r="P404" s="77"/>
      <c r="Q404" s="77"/>
      <c r="AO404" s="79"/>
      <c r="AQ404" s="79"/>
      <c r="AR404" s="79"/>
      <c r="AV404" s="9"/>
      <c r="BB404" s="80"/>
      <c r="BC404" s="80"/>
      <c r="BD404" s="80"/>
      <c r="BE404" s="80"/>
      <c r="BF404" s="80"/>
      <c r="BG404" s="9"/>
      <c r="BH404" s="80"/>
      <c r="BI404" s="9"/>
      <c r="BJ404" s="79"/>
    </row>
    <row r="405" spans="2:62" s="1" customFormat="1" ht="22.8">
      <c r="B405" s="146">
        <v>385</v>
      </c>
      <c r="C405" s="94" t="s">
        <v>94</v>
      </c>
      <c r="D405" s="152" t="s">
        <v>782</v>
      </c>
      <c r="E405" s="153" t="s">
        <v>149</v>
      </c>
      <c r="F405" s="154">
        <v>6</v>
      </c>
      <c r="G405" s="155"/>
      <c r="H405" s="156">
        <f t="shared" si="60"/>
        <v>0</v>
      </c>
      <c r="J405" s="144"/>
      <c r="K405" s="76"/>
      <c r="L405" s="77"/>
      <c r="M405" s="77"/>
      <c r="N405" s="77"/>
      <c r="O405" s="77"/>
      <c r="P405" s="77"/>
      <c r="Q405" s="77"/>
      <c r="AO405" s="79"/>
      <c r="AQ405" s="79"/>
      <c r="AR405" s="79"/>
      <c r="AV405" s="9"/>
      <c r="BB405" s="80"/>
      <c r="BC405" s="80"/>
      <c r="BD405" s="80"/>
      <c r="BE405" s="80"/>
      <c r="BF405" s="80"/>
      <c r="BG405" s="9"/>
      <c r="BH405" s="80"/>
      <c r="BI405" s="9"/>
      <c r="BJ405" s="79"/>
    </row>
    <row r="406" spans="2:62" s="1" customFormat="1" ht="22.8">
      <c r="B406" s="146">
        <v>386</v>
      </c>
      <c r="C406" s="94" t="s">
        <v>94</v>
      </c>
      <c r="D406" s="147" t="s">
        <v>783</v>
      </c>
      <c r="E406" s="148" t="s">
        <v>149</v>
      </c>
      <c r="F406" s="149">
        <v>263</v>
      </c>
      <c r="G406" s="150"/>
      <c r="H406" s="151">
        <f t="shared" si="60"/>
        <v>0</v>
      </c>
      <c r="J406" s="144"/>
      <c r="K406" s="76"/>
      <c r="L406" s="77"/>
      <c r="M406" s="77"/>
      <c r="N406" s="77"/>
      <c r="O406" s="77"/>
      <c r="P406" s="77"/>
      <c r="Q406" s="77"/>
      <c r="AO406" s="79"/>
      <c r="AQ406" s="79"/>
      <c r="AR406" s="79"/>
      <c r="AV406" s="9"/>
      <c r="BB406" s="80"/>
      <c r="BC406" s="80"/>
      <c r="BD406" s="80"/>
      <c r="BE406" s="80"/>
      <c r="BF406" s="80"/>
      <c r="BG406" s="9"/>
      <c r="BH406" s="80"/>
      <c r="BI406" s="9"/>
      <c r="BJ406" s="79"/>
    </row>
    <row r="407" spans="2:62" s="1" customFormat="1" ht="22.8">
      <c r="B407" s="146">
        <v>387</v>
      </c>
      <c r="C407" s="100" t="s">
        <v>145</v>
      </c>
      <c r="D407" s="152" t="s">
        <v>784</v>
      </c>
      <c r="E407" s="153" t="s">
        <v>149</v>
      </c>
      <c r="F407" s="154">
        <v>257</v>
      </c>
      <c r="G407" s="155"/>
      <c r="H407" s="156">
        <f t="shared" si="60"/>
        <v>0</v>
      </c>
      <c r="J407" s="144"/>
      <c r="K407" s="76"/>
      <c r="L407" s="77"/>
      <c r="M407" s="77"/>
      <c r="N407" s="77"/>
      <c r="O407" s="77"/>
      <c r="P407" s="77"/>
      <c r="Q407" s="77"/>
      <c r="AO407" s="79"/>
      <c r="AQ407" s="79"/>
      <c r="AR407" s="79"/>
      <c r="AV407" s="9"/>
      <c r="BB407" s="80"/>
      <c r="BC407" s="80"/>
      <c r="BD407" s="80"/>
      <c r="BE407" s="80"/>
      <c r="BF407" s="80"/>
      <c r="BG407" s="9"/>
      <c r="BH407" s="80"/>
      <c r="BI407" s="9"/>
      <c r="BJ407" s="79"/>
    </row>
    <row r="408" spans="2:62" s="1" customFormat="1" ht="22.8">
      <c r="B408" s="146">
        <v>388</v>
      </c>
      <c r="C408" s="100" t="s">
        <v>145</v>
      </c>
      <c r="D408" s="152" t="s">
        <v>785</v>
      </c>
      <c r="E408" s="153" t="s">
        <v>149</v>
      </c>
      <c r="F408" s="154">
        <v>6</v>
      </c>
      <c r="G408" s="155"/>
      <c r="H408" s="156">
        <f t="shared" si="60"/>
        <v>0</v>
      </c>
      <c r="J408" s="144"/>
      <c r="K408" s="76"/>
      <c r="L408" s="77"/>
      <c r="M408" s="77"/>
      <c r="N408" s="77"/>
      <c r="O408" s="77"/>
      <c r="P408" s="77"/>
      <c r="Q408" s="77"/>
      <c r="AO408" s="79"/>
      <c r="AQ408" s="79"/>
      <c r="AR408" s="79"/>
      <c r="AV408" s="9"/>
      <c r="BB408" s="80"/>
      <c r="BC408" s="80"/>
      <c r="BD408" s="80"/>
      <c r="BE408" s="80"/>
      <c r="BF408" s="80"/>
      <c r="BG408" s="9"/>
      <c r="BH408" s="80"/>
      <c r="BI408" s="9"/>
      <c r="BJ408" s="79"/>
    </row>
    <row r="409" spans="2:62" s="1" customFormat="1" ht="11.4">
      <c r="B409" s="146">
        <v>389</v>
      </c>
      <c r="C409" s="94" t="s">
        <v>94</v>
      </c>
      <c r="D409" s="147" t="s">
        <v>786</v>
      </c>
      <c r="E409" s="148" t="s">
        <v>149</v>
      </c>
      <c r="F409" s="149">
        <v>263</v>
      </c>
      <c r="G409" s="150"/>
      <c r="H409" s="151">
        <f t="shared" si="60"/>
        <v>0</v>
      </c>
      <c r="J409" s="144"/>
      <c r="K409" s="76"/>
      <c r="L409" s="77"/>
      <c r="M409" s="77"/>
      <c r="N409" s="77"/>
      <c r="O409" s="77"/>
      <c r="P409" s="77"/>
      <c r="Q409" s="77"/>
      <c r="AO409" s="79"/>
      <c r="AQ409" s="79"/>
      <c r="AR409" s="79"/>
      <c r="AV409" s="9"/>
      <c r="BB409" s="80"/>
      <c r="BC409" s="80"/>
      <c r="BD409" s="80"/>
      <c r="BE409" s="80"/>
      <c r="BF409" s="80"/>
      <c r="BG409" s="9"/>
      <c r="BH409" s="80"/>
      <c r="BI409" s="9"/>
      <c r="BJ409" s="79"/>
    </row>
    <row r="410" spans="2:62" s="1" customFormat="1" ht="22.8">
      <c r="B410" s="146">
        <v>390</v>
      </c>
      <c r="C410" s="94" t="s">
        <v>94</v>
      </c>
      <c r="D410" s="147" t="s">
        <v>787</v>
      </c>
      <c r="E410" s="148" t="s">
        <v>149</v>
      </c>
      <c r="F410" s="149">
        <v>257</v>
      </c>
      <c r="G410" s="150"/>
      <c r="H410" s="151">
        <f t="shared" si="60"/>
        <v>0</v>
      </c>
      <c r="J410" s="144"/>
      <c r="K410" s="76"/>
      <c r="L410" s="77"/>
      <c r="M410" s="77"/>
      <c r="N410" s="77"/>
      <c r="O410" s="77"/>
      <c r="P410" s="77"/>
      <c r="Q410" s="77"/>
      <c r="AO410" s="79"/>
      <c r="AQ410" s="79"/>
      <c r="AR410" s="79"/>
      <c r="AV410" s="9"/>
      <c r="BB410" s="80"/>
      <c r="BC410" s="80"/>
      <c r="BD410" s="80"/>
      <c r="BE410" s="80"/>
      <c r="BF410" s="80"/>
      <c r="BG410" s="9"/>
      <c r="BH410" s="80"/>
      <c r="BI410" s="9"/>
      <c r="BJ410" s="79"/>
    </row>
    <row r="411" spans="2:62" s="1" customFormat="1" ht="11.4">
      <c r="B411" s="146">
        <v>391</v>
      </c>
      <c r="C411" s="100" t="s">
        <v>145</v>
      </c>
      <c r="D411" s="152" t="s">
        <v>788</v>
      </c>
      <c r="E411" s="153" t="s">
        <v>149</v>
      </c>
      <c r="F411" s="154">
        <v>257</v>
      </c>
      <c r="G411" s="155"/>
      <c r="H411" s="156">
        <f t="shared" si="60"/>
        <v>0</v>
      </c>
      <c r="J411" s="144"/>
      <c r="K411" s="76"/>
      <c r="L411" s="77"/>
      <c r="M411" s="77"/>
      <c r="N411" s="77"/>
      <c r="O411" s="77"/>
      <c r="P411" s="77"/>
      <c r="Q411" s="77"/>
      <c r="AO411" s="79"/>
      <c r="AQ411" s="79"/>
      <c r="AR411" s="79"/>
      <c r="AV411" s="9"/>
      <c r="BB411" s="80"/>
      <c r="BC411" s="80"/>
      <c r="BD411" s="80"/>
      <c r="BE411" s="80"/>
      <c r="BF411" s="80"/>
      <c r="BG411" s="9"/>
      <c r="BH411" s="80"/>
      <c r="BI411" s="9"/>
      <c r="BJ411" s="79"/>
    </row>
    <row r="412" spans="2:62" s="1" customFormat="1" ht="22.8">
      <c r="B412" s="146">
        <v>392</v>
      </c>
      <c r="C412" s="94" t="s">
        <v>94</v>
      </c>
      <c r="D412" s="147" t="s">
        <v>789</v>
      </c>
      <c r="E412" s="148" t="s">
        <v>149</v>
      </c>
      <c r="F412" s="149">
        <v>6</v>
      </c>
      <c r="G412" s="150"/>
      <c r="H412" s="151">
        <f t="shared" si="60"/>
        <v>0</v>
      </c>
      <c r="J412" s="144"/>
      <c r="K412" s="76"/>
      <c r="L412" s="77"/>
      <c r="M412" s="77"/>
      <c r="N412" s="77"/>
      <c r="O412" s="77"/>
      <c r="P412" s="77"/>
      <c r="Q412" s="77"/>
      <c r="AO412" s="79"/>
      <c r="AQ412" s="79"/>
      <c r="AR412" s="79"/>
      <c r="AV412" s="9"/>
      <c r="BB412" s="80"/>
      <c r="BC412" s="80"/>
      <c r="BD412" s="80"/>
      <c r="BE412" s="80"/>
      <c r="BF412" s="80"/>
      <c r="BG412" s="9"/>
      <c r="BH412" s="80"/>
      <c r="BI412" s="9"/>
      <c r="BJ412" s="79"/>
    </row>
    <row r="413" spans="2:62" s="1" customFormat="1" ht="11.4">
      <c r="B413" s="146">
        <v>393</v>
      </c>
      <c r="C413" s="100" t="s">
        <v>145</v>
      </c>
      <c r="D413" s="152" t="s">
        <v>790</v>
      </c>
      <c r="E413" s="153" t="s">
        <v>149</v>
      </c>
      <c r="F413" s="154">
        <v>6</v>
      </c>
      <c r="G413" s="155"/>
      <c r="H413" s="156">
        <f t="shared" si="60"/>
        <v>0</v>
      </c>
      <c r="J413" s="144"/>
      <c r="K413" s="76"/>
      <c r="L413" s="77"/>
      <c r="M413" s="77"/>
      <c r="N413" s="77"/>
      <c r="O413" s="77"/>
      <c r="P413" s="77"/>
      <c r="Q413" s="77"/>
      <c r="AO413" s="79"/>
      <c r="AQ413" s="79"/>
      <c r="AR413" s="79"/>
      <c r="AV413" s="9"/>
      <c r="BB413" s="80"/>
      <c r="BC413" s="80"/>
      <c r="BD413" s="80"/>
      <c r="BE413" s="80"/>
      <c r="BF413" s="80"/>
      <c r="BG413" s="9"/>
      <c r="BH413" s="80"/>
      <c r="BI413" s="9"/>
      <c r="BJ413" s="79"/>
    </row>
    <row r="414" spans="2:62" s="1" customFormat="1" ht="22.8">
      <c r="B414" s="146">
        <v>394</v>
      </c>
      <c r="C414" s="100" t="s">
        <v>145</v>
      </c>
      <c r="D414" s="152" t="s">
        <v>791</v>
      </c>
      <c r="E414" s="153" t="s">
        <v>149</v>
      </c>
      <c r="F414" s="154">
        <v>263</v>
      </c>
      <c r="G414" s="155"/>
      <c r="H414" s="156">
        <f t="shared" si="60"/>
        <v>0</v>
      </c>
      <c r="J414" s="144"/>
      <c r="K414" s="76"/>
      <c r="L414" s="77"/>
      <c r="M414" s="77"/>
      <c r="N414" s="77"/>
      <c r="O414" s="77"/>
      <c r="P414" s="77"/>
      <c r="Q414" s="77"/>
      <c r="AO414" s="79"/>
      <c r="AQ414" s="79"/>
      <c r="AR414" s="79"/>
      <c r="AV414" s="9"/>
      <c r="BB414" s="80"/>
      <c r="BC414" s="80"/>
      <c r="BD414" s="80"/>
      <c r="BE414" s="80"/>
      <c r="BF414" s="80"/>
      <c r="BG414" s="9"/>
      <c r="BH414" s="80"/>
      <c r="BI414" s="9"/>
      <c r="BJ414" s="79"/>
    </row>
    <row r="415" spans="2:62" s="1" customFormat="1" ht="11.4">
      <c r="B415" s="146">
        <v>395</v>
      </c>
      <c r="C415" s="94" t="s">
        <v>94</v>
      </c>
      <c r="D415" s="147" t="s">
        <v>792</v>
      </c>
      <c r="E415" s="148" t="s">
        <v>120</v>
      </c>
      <c r="F415" s="149">
        <v>1450</v>
      </c>
      <c r="G415" s="150"/>
      <c r="H415" s="151">
        <f t="shared" si="60"/>
        <v>0</v>
      </c>
      <c r="J415" s="144"/>
      <c r="K415" s="76"/>
      <c r="L415" s="77"/>
      <c r="M415" s="77"/>
      <c r="N415" s="77"/>
      <c r="O415" s="77"/>
      <c r="P415" s="77"/>
      <c r="Q415" s="77"/>
      <c r="AO415" s="79"/>
      <c r="AQ415" s="79"/>
      <c r="AR415" s="79"/>
      <c r="AV415" s="9"/>
      <c r="BB415" s="80"/>
      <c r="BC415" s="80"/>
      <c r="BD415" s="80"/>
      <c r="BE415" s="80"/>
      <c r="BF415" s="80"/>
      <c r="BG415" s="9"/>
      <c r="BH415" s="80"/>
      <c r="BI415" s="9"/>
      <c r="BJ415" s="79"/>
    </row>
    <row r="416" spans="2:62" s="1" customFormat="1" ht="22.8">
      <c r="B416" s="146">
        <v>396</v>
      </c>
      <c r="C416" s="94" t="s">
        <v>94</v>
      </c>
      <c r="D416" s="147" t="s">
        <v>793</v>
      </c>
      <c r="E416" s="148" t="s">
        <v>120</v>
      </c>
      <c r="F416" s="149">
        <v>1450</v>
      </c>
      <c r="G416" s="150"/>
      <c r="H416" s="151">
        <f t="shared" si="60"/>
        <v>0</v>
      </c>
      <c r="J416" s="144"/>
      <c r="K416" s="76"/>
      <c r="L416" s="77"/>
      <c r="M416" s="77"/>
      <c r="N416" s="77"/>
      <c r="O416" s="77"/>
      <c r="P416" s="77"/>
      <c r="Q416" s="77"/>
      <c r="AO416" s="79"/>
      <c r="AQ416" s="79"/>
      <c r="AR416" s="79"/>
      <c r="AV416" s="9"/>
      <c r="BB416" s="80"/>
      <c r="BC416" s="80"/>
      <c r="BD416" s="80"/>
      <c r="BE416" s="80"/>
      <c r="BF416" s="80"/>
      <c r="BG416" s="9"/>
      <c r="BH416" s="80"/>
      <c r="BI416" s="9"/>
      <c r="BJ416" s="79"/>
    </row>
    <row r="417" spans="2:62" s="1" customFormat="1" ht="11.4">
      <c r="B417" s="146">
        <v>397</v>
      </c>
      <c r="C417" s="94" t="s">
        <v>94</v>
      </c>
      <c r="D417" s="147" t="s">
        <v>233</v>
      </c>
      <c r="E417" s="148" t="s">
        <v>149</v>
      </c>
      <c r="F417" s="149">
        <v>263</v>
      </c>
      <c r="G417" s="150"/>
      <c r="H417" s="151">
        <f t="shared" si="60"/>
        <v>0</v>
      </c>
      <c r="J417" s="144"/>
      <c r="K417" s="76"/>
      <c r="L417" s="77"/>
      <c r="M417" s="77"/>
      <c r="N417" s="77"/>
      <c r="O417" s="77"/>
      <c r="P417" s="77"/>
      <c r="Q417" s="77"/>
      <c r="AO417" s="79"/>
      <c r="AQ417" s="79"/>
      <c r="AR417" s="79"/>
      <c r="AV417" s="9"/>
      <c r="BB417" s="80"/>
      <c r="BC417" s="80"/>
      <c r="BD417" s="80"/>
      <c r="BE417" s="80"/>
      <c r="BF417" s="80"/>
      <c r="BG417" s="9"/>
      <c r="BH417" s="80"/>
      <c r="BI417" s="9"/>
      <c r="BJ417" s="79"/>
    </row>
    <row r="418" spans="2:62" s="1" customFormat="1" ht="11.4">
      <c r="B418" s="146">
        <v>398</v>
      </c>
      <c r="C418" s="100" t="s">
        <v>145</v>
      </c>
      <c r="D418" s="152" t="s">
        <v>794</v>
      </c>
      <c r="E418" s="153" t="s">
        <v>149</v>
      </c>
      <c r="F418" s="154">
        <v>263</v>
      </c>
      <c r="G418" s="155"/>
      <c r="H418" s="156">
        <f t="shared" si="60"/>
        <v>0</v>
      </c>
      <c r="J418" s="144"/>
      <c r="K418" s="76"/>
      <c r="L418" s="77"/>
      <c r="M418" s="77"/>
      <c r="N418" s="77"/>
      <c r="O418" s="77"/>
      <c r="P418" s="77"/>
      <c r="Q418" s="77"/>
      <c r="AO418" s="79"/>
      <c r="AQ418" s="79"/>
      <c r="AR418" s="79"/>
      <c r="AV418" s="9"/>
      <c r="BB418" s="80"/>
      <c r="BC418" s="80"/>
      <c r="BD418" s="80"/>
      <c r="BE418" s="80"/>
      <c r="BF418" s="80"/>
      <c r="BG418" s="9"/>
      <c r="BH418" s="80"/>
      <c r="BI418" s="9"/>
      <c r="BJ418" s="79"/>
    </row>
    <row r="419" spans="2:62" s="1" customFormat="1" ht="11.4">
      <c r="B419" s="146">
        <v>399</v>
      </c>
      <c r="C419" s="94" t="s">
        <v>94</v>
      </c>
      <c r="D419" s="147" t="s">
        <v>795</v>
      </c>
      <c r="E419" s="148" t="s">
        <v>120</v>
      </c>
      <c r="F419" s="149">
        <v>1450</v>
      </c>
      <c r="G419" s="150"/>
      <c r="H419" s="151">
        <f t="shared" si="60"/>
        <v>0</v>
      </c>
      <c r="J419" s="144"/>
      <c r="K419" s="76"/>
      <c r="L419" s="77"/>
      <c r="M419" s="77"/>
      <c r="N419" s="77"/>
      <c r="O419" s="77"/>
      <c r="P419" s="77"/>
      <c r="Q419" s="77"/>
      <c r="AO419" s="79"/>
      <c r="AQ419" s="79"/>
      <c r="AR419" s="79"/>
      <c r="AV419" s="9"/>
      <c r="BB419" s="80"/>
      <c r="BC419" s="80"/>
      <c r="BD419" s="80"/>
      <c r="BE419" s="80"/>
      <c r="BF419" s="80"/>
      <c r="BG419" s="9"/>
      <c r="BH419" s="80"/>
      <c r="BI419" s="9"/>
      <c r="BJ419" s="79"/>
    </row>
    <row r="420" spans="2:62" s="1" customFormat="1" ht="22.8">
      <c r="B420" s="146">
        <v>400</v>
      </c>
      <c r="C420" s="94" t="s">
        <v>94</v>
      </c>
      <c r="D420" s="147" t="s">
        <v>250</v>
      </c>
      <c r="E420" s="148" t="s">
        <v>120</v>
      </c>
      <c r="F420" s="149">
        <v>2200</v>
      </c>
      <c r="G420" s="150"/>
      <c r="H420" s="151">
        <f t="shared" si="60"/>
        <v>0</v>
      </c>
      <c r="J420" s="144"/>
      <c r="K420" s="76"/>
      <c r="L420" s="77"/>
      <c r="M420" s="77"/>
      <c r="N420" s="77"/>
      <c r="O420" s="77"/>
      <c r="P420" s="77"/>
      <c r="Q420" s="77"/>
      <c r="AO420" s="79"/>
      <c r="AQ420" s="79"/>
      <c r="AR420" s="79"/>
      <c r="AV420" s="9"/>
      <c r="BB420" s="80"/>
      <c r="BC420" s="80"/>
      <c r="BD420" s="80"/>
      <c r="BE420" s="80"/>
      <c r="BF420" s="80"/>
      <c r="BG420" s="9"/>
      <c r="BH420" s="80"/>
      <c r="BI420" s="9"/>
      <c r="BJ420" s="79"/>
    </row>
    <row r="421" spans="2:62" s="1" customFormat="1" ht="22.8">
      <c r="B421" s="146">
        <v>401</v>
      </c>
      <c r="C421" s="94" t="s">
        <v>94</v>
      </c>
      <c r="D421" s="147" t="s">
        <v>796</v>
      </c>
      <c r="E421" s="148" t="s">
        <v>139</v>
      </c>
      <c r="F421" s="149">
        <v>1612.71</v>
      </c>
      <c r="G421" s="150"/>
      <c r="H421" s="151">
        <f t="shared" si="60"/>
        <v>0</v>
      </c>
      <c r="J421" s="144"/>
      <c r="K421" s="76"/>
      <c r="L421" s="77"/>
      <c r="M421" s="77"/>
      <c r="N421" s="77"/>
      <c r="O421" s="77"/>
      <c r="P421" s="77"/>
      <c r="Q421" s="77"/>
      <c r="AO421" s="79"/>
      <c r="AQ421" s="79"/>
      <c r="AR421" s="79"/>
      <c r="AV421" s="9"/>
      <c r="BB421" s="80"/>
      <c r="BC421" s="80"/>
      <c r="BD421" s="80"/>
      <c r="BE421" s="80"/>
      <c r="BF421" s="80"/>
      <c r="BG421" s="9"/>
      <c r="BH421" s="80"/>
      <c r="BI421" s="9"/>
      <c r="BJ421" s="79"/>
    </row>
    <row r="422" spans="2:62" s="1" customFormat="1" ht="11.4">
      <c r="B422" s="146">
        <v>402</v>
      </c>
      <c r="C422" s="94" t="s">
        <v>94</v>
      </c>
      <c r="D422" s="147" t="s">
        <v>797</v>
      </c>
      <c r="E422" s="148" t="s">
        <v>139</v>
      </c>
      <c r="F422" s="149">
        <v>179.19</v>
      </c>
      <c r="G422" s="150"/>
      <c r="H422" s="151">
        <f t="shared" si="60"/>
        <v>0</v>
      </c>
      <c r="J422" s="144"/>
      <c r="K422" s="76"/>
      <c r="L422" s="77"/>
      <c r="M422" s="77"/>
      <c r="N422" s="77"/>
      <c r="O422" s="77"/>
      <c r="P422" s="77"/>
      <c r="Q422" s="77"/>
      <c r="AO422" s="79"/>
      <c r="AQ422" s="79"/>
      <c r="AR422" s="79"/>
      <c r="AV422" s="9"/>
      <c r="BB422" s="80"/>
      <c r="BC422" s="80"/>
      <c r="BD422" s="80"/>
      <c r="BE422" s="80"/>
      <c r="BF422" s="80"/>
      <c r="BG422" s="9"/>
      <c r="BH422" s="80"/>
      <c r="BI422" s="9"/>
      <c r="BJ422" s="79"/>
    </row>
    <row r="423" spans="2:62" s="1" customFormat="1" ht="11.4">
      <c r="B423" s="146">
        <v>403</v>
      </c>
      <c r="C423" s="94" t="s">
        <v>94</v>
      </c>
      <c r="D423" s="147" t="s">
        <v>798</v>
      </c>
      <c r="E423" s="148" t="s">
        <v>139</v>
      </c>
      <c r="F423" s="149">
        <v>179.19</v>
      </c>
      <c r="G423" s="150"/>
      <c r="H423" s="151">
        <f>ROUND(G423*F423,2)</f>
        <v>0</v>
      </c>
      <c r="J423" s="144"/>
      <c r="K423" s="76"/>
      <c r="L423" s="77"/>
      <c r="M423" s="77"/>
      <c r="N423" s="77"/>
      <c r="O423" s="77"/>
      <c r="P423" s="77"/>
      <c r="Q423" s="77"/>
      <c r="AO423" s="79"/>
      <c r="AQ423" s="79"/>
      <c r="AR423" s="79"/>
      <c r="AV423" s="9"/>
      <c r="BB423" s="80"/>
      <c r="BC423" s="80"/>
      <c r="BD423" s="80"/>
      <c r="BE423" s="80"/>
      <c r="BF423" s="80"/>
      <c r="BG423" s="9"/>
      <c r="BH423" s="80"/>
      <c r="BI423" s="9"/>
      <c r="BJ423" s="79"/>
    </row>
    <row r="424" spans="2:62" s="1" customFormat="1" ht="20.100000000000001" customHeight="1">
      <c r="B424" s="211" t="s">
        <v>728</v>
      </c>
      <c r="C424" s="212"/>
      <c r="D424" s="212"/>
      <c r="E424" s="212"/>
      <c r="F424" s="212"/>
      <c r="G424" s="212"/>
      <c r="H424" s="157">
        <f>H16+H101+H223+H373</f>
        <v>0</v>
      </c>
    </row>
    <row r="425" spans="2:62" ht="20.100000000000001" customHeight="1">
      <c r="B425" s="211" t="s">
        <v>729</v>
      </c>
      <c r="C425" s="212"/>
      <c r="D425" s="212"/>
      <c r="E425" s="212"/>
      <c r="F425" s="212"/>
      <c r="G425" s="212"/>
      <c r="H425" s="158">
        <f>H424*0.2</f>
        <v>0</v>
      </c>
    </row>
    <row r="426" spans="2:62" ht="20.100000000000001" customHeight="1" thickBot="1">
      <c r="B426" s="213" t="s">
        <v>730</v>
      </c>
      <c r="C426" s="214"/>
      <c r="D426" s="214"/>
      <c r="E426" s="214"/>
      <c r="F426" s="214"/>
      <c r="G426" s="214"/>
      <c r="H426" s="159">
        <f>H424+H425</f>
        <v>0</v>
      </c>
    </row>
  </sheetData>
  <autoFilter ref="B14:H372" xr:uid="{00000000-0009-0000-0000-000003000000}"/>
  <mergeCells count="4">
    <mergeCell ref="D5:F5"/>
    <mergeCell ref="B424:G424"/>
    <mergeCell ref="B425:G425"/>
    <mergeCell ref="B426:G426"/>
  </mergeCells>
  <pageMargins left="0.39370078740157483" right="0.39370078740157483" top="0.59055118110236227" bottom="0.59055118110236227" header="0" footer="0"/>
  <pageSetup paperSize="9" scale="80" fitToHeight="0" orientation="portrait" blackAndWhite="1" r:id="rId1"/>
  <headerFooter>
    <oddFooter>&amp;CStrana &amp;P z &amp;N</oddFooter>
  </headerFooter>
  <rowBreaks count="2" manualBreakCount="2">
    <brk id="100" max="7" man="1"/>
    <brk id="22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Celkovy sumar</vt:lpstr>
      <vt:lpstr>Všeobecne položky</vt:lpstr>
      <vt:lpstr>Výkaz výmer</vt:lpstr>
      <vt:lpstr>'Rekapitulácia stavby'!Názvy_tlače</vt:lpstr>
      <vt:lpstr>'Výkaz výmer'!Názvy_tlače</vt:lpstr>
      <vt:lpstr>'Rekapitulácia stavby'!Oblasť_tlače</vt:lpstr>
      <vt:lpstr>'Výkaz výmer'!Oblasť_tlače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DESKTOP-03MPMED\Pc</dc:creator>
  <cp:lastModifiedBy>pouzivatel</cp:lastModifiedBy>
  <cp:lastPrinted>2022-06-21T14:06:02Z</cp:lastPrinted>
  <dcterms:created xsi:type="dcterms:W3CDTF">2022-06-21T11:36:22Z</dcterms:created>
  <dcterms:modified xsi:type="dcterms:W3CDTF">2022-08-23T05:37:51Z</dcterms:modified>
</cp:coreProperties>
</file>