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05 -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ponuka'!$A$1:$P$49</definedName>
  </definedNames>
  <calcPr calcId="162913"/>
</workbook>
</file>

<file path=xl/calcChain.xml><?xml version="1.0" encoding="utf-8"?>
<calcChain xmlns="http://schemas.openxmlformats.org/spreadsheetml/2006/main">
  <c r="H15" i="1" l="1"/>
  <c r="H14" i="1"/>
  <c r="H13" i="1"/>
  <c r="P14" i="1" l="1"/>
  <c r="P13" i="1"/>
  <c r="P33" i="1" l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35" i="1" l="1"/>
  <c r="Q24" i="1"/>
  <c r="Q33" i="1" l="1"/>
  <c r="Q22" i="1"/>
  <c r="Q21" i="1"/>
  <c r="Q14" i="1"/>
  <c r="Q13" i="1"/>
  <c r="P12" i="1"/>
  <c r="M35" i="1" l="1"/>
  <c r="H34" i="1" l="1"/>
  <c r="Q12" i="1" l="1"/>
  <c r="P37" i="1" l="1"/>
  <c r="Q35" i="1" l="1"/>
  <c r="P36" i="1"/>
</calcChain>
</file>

<file path=xl/sharedStrings.xml><?xml version="1.0" encoding="utf-8"?>
<sst xmlns="http://schemas.openxmlformats.org/spreadsheetml/2006/main" count="98" uniqueCount="82">
  <si>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</si>
  <si>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</si>
  <si>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</si>
  <si>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</si>
  <si>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</si>
  <si>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</si>
  <si>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</si>
  <si>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</si>
  <si>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</si>
  <si>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</si>
  <si>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</si>
  <si>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</si>
  <si>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</si>
  <si>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</si>
  <si>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</si>
  <si>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</si>
  <si>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</si>
  <si>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</si>
  <si>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</si>
  <si>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</si>
  <si>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</si>
  <si>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</si>
  <si>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</si>
  <si>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</si>
  <si>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</si>
  <si>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</si>
  <si>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</si>
  <si>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</si>
  <si>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</si>
  <si>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</si>
  <si>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</si>
  <si>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</si>
  <si>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</si>
  <si>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</si>
  <si>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</si>
  <si>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</si>
  <si>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</si>
  <si>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</si>
  <si>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</si>
  <si>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</si>
  <si>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</si>
  <si>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</si>
  <si>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</si>
  <si>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</si>
  <si>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</si>
  <si>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</si>
  <si>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</si>
  <si>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</si>
  <si>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</si>
  <si>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</si>
  <si>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</si>
  <si>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</si>
  <si>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</si>
  <si>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</si>
  <si>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</si>
  <si>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</si>
  <si>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</si>
  <si>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</si>
  <si>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</si>
  <si>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</si>
  <si>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</si>
  <si>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</si>
  <si>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</si>
  <si>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</si>
  <si>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</si>
  <si>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</si>
  <si>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</si>
  <si>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</si>
  <si>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</si>
  <si>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</si>
  <si>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</si>
  <si>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</si>
  <si>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Zmluva č. DNS/1/22/09/03</t>
  </si>
  <si>
    <t xml:space="preserve">Lesnícke služby v ťažbovom procese na OZ Sever, LS Rajecké Teplice - výzva č. 5/2022  </t>
  </si>
  <si>
    <t>1,2,4a,4b,6,7</t>
  </si>
  <si>
    <t>1,2,4a,6,7</t>
  </si>
  <si>
    <t>1,2,4a,4d,6,7</t>
  </si>
  <si>
    <t>60</t>
  </si>
  <si>
    <t>65</t>
  </si>
  <si>
    <t>10 - Medzihorská</t>
  </si>
  <si>
    <t>2207.1</t>
  </si>
  <si>
    <t>2218.1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</si>
</sst>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 wrapText="1"/>
    </xf>
    <xf numFmtId="14" fontId="14" fillId="3" borderId="34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49" fontId="6" fillId="3" borderId="38" xfId="0" applyNumberFormat="1" applyFont="1" applyFill="1" applyBorder="1" applyAlignment="1" applyProtection="1">
      <alignment horizontal="center" vertical="center" wrapText="1"/>
    </xf>
    <xf numFmtId="14" fontId="14" fillId="3" borderId="42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left" vertical="center"/>
    </xf>
    <xf numFmtId="14" fontId="14" fillId="3" borderId="20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17" xfId="0" applyNumberFormat="1" applyFont="1" applyFill="1" applyBorder="1" applyAlignment="1" applyProtection="1">
      <alignment horizontal="center" vertical="center"/>
      <protection locked="0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Border="1" applyAlignment="1">
      <alignment horizontal="center" vertical="center" wrapText="1"/>
    </xf>
    <xf numFmtId="4" fontId="15" fillId="0" borderId="49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 wrapText="1"/>
    </xf>
    <xf numFmtId="14" fontId="0" fillId="3" borderId="52" xfId="0" applyNumberFormat="1" applyFont="1" applyFill="1" applyBorder="1" applyAlignment="1" applyProtection="1">
      <alignment horizontal="center" vertical="center"/>
    </xf>
    <xf numFmtId="2" fontId="16" fillId="0" borderId="48" xfId="0" applyNumberFormat="1" applyFont="1" applyBorder="1" applyAlignment="1">
      <alignment horizontal="right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right" vertical="center" wrapText="1"/>
    </xf>
    <xf numFmtId="2" fontId="16" fillId="0" borderId="48" xfId="0" applyNumberFormat="1" applyFont="1" applyBorder="1" applyAlignment="1">
      <alignment horizontal="right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6" fillId="0" borderId="49" xfId="0" applyNumberFormat="1" applyFont="1" applyBorder="1" applyAlignment="1">
      <alignment horizontal="right" vertical="center" indent="1"/>
    </xf>
    <xf numFmtId="14" fontId="0" fillId="3" borderId="57" xfId="0" applyNumberFormat="1" applyFont="1" applyFill="1" applyBorder="1" applyAlignment="1" applyProtection="1">
      <alignment horizontal="center" vertical="center"/>
    </xf>
    <xf numFmtId="2" fontId="16" fillId="0" borderId="54" xfId="0" applyNumberFormat="1" applyFont="1" applyBorder="1" applyAlignment="1">
      <alignment horizontal="right" vertical="center"/>
    </xf>
    <xf numFmtId="0" fontId="16" fillId="0" borderId="54" xfId="0" applyNumberFormat="1" applyFont="1" applyBorder="1" applyAlignment="1">
      <alignment horizontal="center" vertical="center"/>
    </xf>
    <xf numFmtId="0" fontId="16" fillId="0" borderId="54" xfId="0" applyNumberFormat="1" applyFont="1" applyBorder="1" applyAlignment="1">
      <alignment horizontal="right" vertical="center" wrapText="1"/>
    </xf>
    <xf numFmtId="2" fontId="16" fillId="0" borderId="54" xfId="0" applyNumberFormat="1" applyFont="1" applyBorder="1" applyAlignment="1">
      <alignment horizontal="right" vertical="center" wrapText="1"/>
    </xf>
    <xf numFmtId="0" fontId="3" fillId="3" borderId="58" xfId="0" applyFont="1" applyFill="1" applyBorder="1" applyAlignment="1" applyProtection="1">
      <alignment horizontal="center" vertical="center"/>
    </xf>
    <xf numFmtId="4" fontId="16" fillId="0" borderId="59" xfId="0" applyNumberFormat="1" applyFont="1" applyBorder="1" applyAlignment="1">
      <alignment horizontal="right" vertical="center" indent="1"/>
    </xf>
    <xf numFmtId="14" fontId="0" fillId="3" borderId="62" xfId="0" applyNumberFormat="1" applyFont="1" applyFill="1" applyBorder="1" applyAlignment="1" applyProtection="1">
      <alignment horizontal="center" vertical="center"/>
    </xf>
    <xf numFmtId="0" fontId="3" fillId="3" borderId="63" xfId="0" applyFont="1" applyFill="1" applyBorder="1" applyAlignment="1" applyProtection="1">
      <alignment horizontal="center" vertical="center"/>
    </xf>
    <xf numFmtId="0" fontId="16" fillId="0" borderId="47" xfId="0" applyNumberFormat="1" applyFont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61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43" xfId="0" applyFont="1" applyFill="1" applyBorder="1" applyAlignment="1" applyProtection="1">
      <alignment horizontal="center" vertical="center"/>
    </xf>
    <xf numFmtId="0" fontId="14" fillId="3" borderId="42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view="pageBreakPreview" topLeftCell="A10" zoomScaleNormal="100" zoomScaleSheetLayoutView="100" workbookViewId="0">
      <selection activeCell="C17" sqref="C17:D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6" t="s">
        <v>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28" t="s">
        <v>73</v>
      </c>
      <c r="D3" s="129"/>
      <c r="E3" s="129"/>
      <c r="F3" s="129"/>
      <c r="G3" s="129"/>
      <c r="H3" s="129"/>
      <c r="I3" s="129"/>
      <c r="J3" s="129"/>
      <c r="K3" s="129"/>
      <c r="L3" s="129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19"/>
      <c r="G5" s="11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0" t="s">
        <v>71</v>
      </c>
      <c r="C6" s="120"/>
      <c r="D6" s="120"/>
      <c r="E6" s="120"/>
      <c r="F6" s="120"/>
      <c r="G6" s="12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1"/>
      <c r="C7" s="121"/>
      <c r="D7" s="121"/>
      <c r="E7" s="121"/>
      <c r="F7" s="121"/>
      <c r="G7" s="12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7" t="s">
        <v>72</v>
      </c>
      <c r="B8" s="11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6" t="s">
        <v>8</v>
      </c>
      <c r="B9" s="122" t="s">
        <v>2</v>
      </c>
      <c r="C9" s="136" t="s">
        <v>52</v>
      </c>
      <c r="D9" s="137"/>
      <c r="E9" s="125" t="s">
        <v>69</v>
      </c>
      <c r="F9" s="149" t="s">
        <v>3</v>
      </c>
      <c r="G9" s="150"/>
      <c r="H9" s="151"/>
      <c r="I9" s="130" t="s">
        <v>4</v>
      </c>
      <c r="J9" s="125" t="s">
        <v>5</v>
      </c>
      <c r="K9" s="130" t="s">
        <v>6</v>
      </c>
      <c r="L9" s="133" t="s">
        <v>7</v>
      </c>
      <c r="M9" s="125" t="s">
        <v>53</v>
      </c>
      <c r="N9" s="147" t="s">
        <v>59</v>
      </c>
      <c r="O9" s="138" t="s">
        <v>57</v>
      </c>
      <c r="P9" s="140" t="s">
        <v>58</v>
      </c>
    </row>
    <row r="10" spans="1:18" ht="21.75" customHeight="1" x14ac:dyDescent="0.25">
      <c r="A10" s="25"/>
      <c r="B10" s="123"/>
      <c r="C10" s="142" t="s">
        <v>66</v>
      </c>
      <c r="D10" s="143"/>
      <c r="E10" s="126"/>
      <c r="F10" s="146" t="s">
        <v>9</v>
      </c>
      <c r="G10" s="126" t="s">
        <v>10</v>
      </c>
      <c r="H10" s="125" t="s">
        <v>11</v>
      </c>
      <c r="I10" s="131"/>
      <c r="J10" s="126"/>
      <c r="K10" s="131"/>
      <c r="L10" s="134"/>
      <c r="M10" s="126"/>
      <c r="N10" s="148"/>
      <c r="O10" s="139"/>
      <c r="P10" s="141"/>
    </row>
    <row r="11" spans="1:18" ht="50.25" customHeight="1" thickBot="1" x14ac:dyDescent="0.3">
      <c r="A11" s="53"/>
      <c r="B11" s="124"/>
      <c r="C11" s="144"/>
      <c r="D11" s="145"/>
      <c r="E11" s="127"/>
      <c r="F11" s="144"/>
      <c r="G11" s="127"/>
      <c r="H11" s="127"/>
      <c r="I11" s="132"/>
      <c r="J11" s="127"/>
      <c r="K11" s="132"/>
      <c r="L11" s="135"/>
      <c r="M11" s="127"/>
      <c r="N11" s="145"/>
      <c r="O11" s="139"/>
      <c r="P11" s="141"/>
    </row>
    <row r="12" spans="1:18" hidden="1" x14ac:dyDescent="0.25">
      <c r="N12" s="52" t="s">
        <v>60</v>
      </c>
      <c r="O12" s="62"/>
      <c r="P12" s="63">
        <f>SUM(O12*H12)</f>
        <v>0</v>
      </c>
      <c r="Q12" s="12" t="str">
        <f>IF( P12=0," ", IF(100-((M13/P12)*100)&gt;20,"viac ako 20%",0))</f>
        <v xml:space="preserve"> </v>
      </c>
      <c r="R12" s="54">
        <v>44286</v>
      </c>
    </row>
    <row r="13" spans="1:18" x14ac:dyDescent="0.25">
      <c r="A13" s="105" t="s">
        <v>79</v>
      </c>
      <c r="B13" s="86" t="s">
        <v>80</v>
      </c>
      <c r="C13" s="108" t="s">
        <v>74</v>
      </c>
      <c r="D13" s="109" t="s">
        <v>74</v>
      </c>
      <c r="E13" s="89">
        <v>44804</v>
      </c>
      <c r="F13" s="90">
        <v>263.37</v>
      </c>
      <c r="G13" s="90">
        <v>3.32</v>
      </c>
      <c r="H13" s="90">
        <f>SUM(F13,G13)</f>
        <v>266.69</v>
      </c>
      <c r="I13" s="91" t="s">
        <v>36</v>
      </c>
      <c r="J13" s="92" t="s">
        <v>77</v>
      </c>
      <c r="K13" s="93">
        <v>1.33</v>
      </c>
      <c r="L13" s="94">
        <v>350</v>
      </c>
      <c r="M13" s="95">
        <v>6717.3764000000001</v>
      </c>
      <c r="N13" s="87" t="s">
        <v>60</v>
      </c>
      <c r="O13" s="80"/>
      <c r="P13" s="48">
        <f>H13*O13</f>
        <v>0</v>
      </c>
      <c r="Q13" s="12" t="str">
        <f t="shared" ref="Q13:Q24" si="0">IF( P13=0," ", IF(100-((M13/P13)*100)&gt;20,"viac ako 20%",0))</f>
        <v xml:space="preserve"> </v>
      </c>
      <c r="R13" s="54"/>
    </row>
    <row r="14" spans="1:18" x14ac:dyDescent="0.25">
      <c r="A14" s="105" t="s">
        <v>79</v>
      </c>
      <c r="B14" s="88" t="s">
        <v>81</v>
      </c>
      <c r="C14" s="110" t="s">
        <v>75</v>
      </c>
      <c r="D14" s="111" t="s">
        <v>75</v>
      </c>
      <c r="E14" s="96">
        <v>44804</v>
      </c>
      <c r="F14" s="97">
        <v>400.94</v>
      </c>
      <c r="G14" s="97">
        <v>0</v>
      </c>
      <c r="H14" s="97">
        <f>SUM(F14,G14)</f>
        <v>400.94</v>
      </c>
      <c r="I14" s="98" t="s">
        <v>36</v>
      </c>
      <c r="J14" s="99" t="s">
        <v>78</v>
      </c>
      <c r="K14" s="100">
        <v>1.61</v>
      </c>
      <c r="L14" s="101">
        <v>850</v>
      </c>
      <c r="M14" s="102">
        <v>4869.0306</v>
      </c>
      <c r="N14" s="87" t="s">
        <v>60</v>
      </c>
      <c r="O14" s="81"/>
      <c r="P14" s="49">
        <f>H14*O14</f>
        <v>0</v>
      </c>
      <c r="Q14" s="12" t="str">
        <f t="shared" si="0"/>
        <v xml:space="preserve"> </v>
      </c>
      <c r="R14" s="54"/>
    </row>
    <row r="15" spans="1:18" x14ac:dyDescent="0.25">
      <c r="A15" s="105" t="s">
        <v>79</v>
      </c>
      <c r="B15" s="88" t="s">
        <v>81</v>
      </c>
      <c r="C15" s="112" t="s">
        <v>76</v>
      </c>
      <c r="D15" s="113" t="s">
        <v>76</v>
      </c>
      <c r="E15" s="103">
        <v>44804</v>
      </c>
      <c r="F15" s="97">
        <v>178.46</v>
      </c>
      <c r="G15" s="97">
        <v>0</v>
      </c>
      <c r="H15" s="97">
        <f>SUM(F15,G15)</f>
        <v>178.46</v>
      </c>
      <c r="I15" s="98" t="s">
        <v>36</v>
      </c>
      <c r="J15" s="99" t="s">
        <v>78</v>
      </c>
      <c r="K15" s="100">
        <v>1.622495698954274</v>
      </c>
      <c r="L15" s="104">
        <v>650</v>
      </c>
      <c r="M15" s="102">
        <v>2967.5657000000001</v>
      </c>
      <c r="N15" s="87" t="s">
        <v>60</v>
      </c>
      <c r="O15" s="81"/>
      <c r="P15" s="49">
        <f t="shared" ref="P15:P33" si="1">H15*O15</f>
        <v>0</v>
      </c>
      <c r="Q15" s="12"/>
      <c r="R15" s="54"/>
    </row>
    <row r="16" spans="1:18" x14ac:dyDescent="0.25">
      <c r="A16" s="27"/>
      <c r="B16" s="57"/>
      <c r="C16" s="114"/>
      <c r="D16" s="115"/>
      <c r="E16" s="58"/>
      <c r="F16" s="59"/>
      <c r="G16" s="59"/>
      <c r="H16" s="59"/>
      <c r="I16" s="60"/>
      <c r="J16" s="51"/>
      <c r="K16" s="51"/>
      <c r="L16" s="69"/>
      <c r="M16" s="26"/>
      <c r="N16" s="61"/>
      <c r="O16" s="81"/>
      <c r="P16" s="49">
        <f t="shared" si="1"/>
        <v>0</v>
      </c>
      <c r="Q16" s="12"/>
      <c r="R16" s="54"/>
    </row>
    <row r="17" spans="1:18" x14ac:dyDescent="0.25">
      <c r="A17" s="27"/>
      <c r="B17" s="57"/>
      <c r="C17" s="106"/>
      <c r="D17" s="107"/>
      <c r="E17" s="58"/>
      <c r="F17" s="59"/>
      <c r="G17" s="59"/>
      <c r="H17" s="59"/>
      <c r="I17" s="60"/>
      <c r="J17" s="51"/>
      <c r="K17" s="51"/>
      <c r="L17" s="69"/>
      <c r="M17" s="26"/>
      <c r="N17" s="61"/>
      <c r="O17" s="81"/>
      <c r="P17" s="49">
        <f t="shared" si="1"/>
        <v>0</v>
      </c>
      <c r="Q17" s="12"/>
      <c r="R17" s="54"/>
    </row>
    <row r="18" spans="1:18" x14ac:dyDescent="0.25">
      <c r="A18" s="27"/>
      <c r="B18" s="57"/>
      <c r="C18" s="106"/>
      <c r="D18" s="107"/>
      <c r="E18" s="58"/>
      <c r="F18" s="59"/>
      <c r="G18" s="59"/>
      <c r="H18" s="59"/>
      <c r="I18" s="60"/>
      <c r="J18" s="51"/>
      <c r="K18" s="51"/>
      <c r="L18" s="69"/>
      <c r="M18" s="26"/>
      <c r="N18" s="61"/>
      <c r="O18" s="81"/>
      <c r="P18" s="49">
        <f t="shared" si="1"/>
        <v>0</v>
      </c>
      <c r="Q18" s="12"/>
      <c r="R18" s="54"/>
    </row>
    <row r="19" spans="1:18" x14ac:dyDescent="0.25">
      <c r="A19" s="27"/>
      <c r="B19" s="57"/>
      <c r="C19" s="106"/>
      <c r="D19" s="107"/>
      <c r="E19" s="58"/>
      <c r="F19" s="59"/>
      <c r="G19" s="59"/>
      <c r="H19" s="59"/>
      <c r="I19" s="60"/>
      <c r="J19" s="51"/>
      <c r="K19" s="51"/>
      <c r="L19" s="69"/>
      <c r="M19" s="26"/>
      <c r="N19" s="61"/>
      <c r="O19" s="81"/>
      <c r="P19" s="49">
        <f t="shared" si="1"/>
        <v>0</v>
      </c>
      <c r="Q19" s="12"/>
      <c r="R19" s="54"/>
    </row>
    <row r="20" spans="1:18" x14ac:dyDescent="0.25">
      <c r="A20" s="27"/>
      <c r="B20" s="57"/>
      <c r="C20" s="106"/>
      <c r="D20" s="107"/>
      <c r="E20" s="58"/>
      <c r="F20" s="59"/>
      <c r="G20" s="59"/>
      <c r="H20" s="59"/>
      <c r="I20" s="60"/>
      <c r="J20" s="51"/>
      <c r="K20" s="51"/>
      <c r="L20" s="69"/>
      <c r="M20" s="26"/>
      <c r="N20" s="61"/>
      <c r="O20" s="81"/>
      <c r="P20" s="49">
        <f t="shared" si="1"/>
        <v>0</v>
      </c>
      <c r="Q20" s="12"/>
      <c r="R20" s="54"/>
    </row>
    <row r="21" spans="1:18" x14ac:dyDescent="0.25">
      <c r="A21" s="27"/>
      <c r="B21" s="57"/>
      <c r="C21" s="106"/>
      <c r="D21" s="107"/>
      <c r="E21" s="58"/>
      <c r="F21" s="59"/>
      <c r="G21" s="59"/>
      <c r="H21" s="59"/>
      <c r="I21" s="60"/>
      <c r="J21" s="51"/>
      <c r="K21" s="51"/>
      <c r="L21" s="69"/>
      <c r="M21" s="26"/>
      <c r="N21" s="61"/>
      <c r="O21" s="81"/>
      <c r="P21" s="49">
        <f t="shared" si="1"/>
        <v>0</v>
      </c>
      <c r="Q21" s="12" t="str">
        <f t="shared" si="0"/>
        <v xml:space="preserve"> </v>
      </c>
      <c r="R21" s="54"/>
    </row>
    <row r="22" spans="1:18" x14ac:dyDescent="0.25">
      <c r="A22" s="27"/>
      <c r="B22" s="57"/>
      <c r="C22" s="106"/>
      <c r="D22" s="107"/>
      <c r="E22" s="58"/>
      <c r="F22" s="59"/>
      <c r="G22" s="59"/>
      <c r="H22" s="59"/>
      <c r="I22" s="60"/>
      <c r="J22" s="51"/>
      <c r="K22" s="51"/>
      <c r="L22" s="69"/>
      <c r="M22" s="26"/>
      <c r="N22" s="61"/>
      <c r="O22" s="81"/>
      <c r="P22" s="49">
        <f t="shared" si="1"/>
        <v>0</v>
      </c>
      <c r="Q22" s="12" t="str">
        <f t="shared" si="0"/>
        <v xml:space="preserve"> </v>
      </c>
      <c r="R22" s="54"/>
    </row>
    <row r="23" spans="1:18" x14ac:dyDescent="0.25">
      <c r="A23" s="27"/>
      <c r="B23" s="57"/>
      <c r="C23" s="106"/>
      <c r="D23" s="107"/>
      <c r="E23" s="58"/>
      <c r="F23" s="59"/>
      <c r="G23" s="59"/>
      <c r="H23" s="59"/>
      <c r="I23" s="60"/>
      <c r="J23" s="51"/>
      <c r="K23" s="51"/>
      <c r="L23" s="79"/>
      <c r="M23" s="26"/>
      <c r="N23" s="61"/>
      <c r="O23" s="81"/>
      <c r="P23" s="49">
        <f t="shared" si="1"/>
        <v>0</v>
      </c>
      <c r="Q23" s="12"/>
      <c r="R23" s="54"/>
    </row>
    <row r="24" spans="1:18" x14ac:dyDescent="0.25">
      <c r="A24" s="27"/>
      <c r="B24" s="57"/>
      <c r="C24" s="106"/>
      <c r="D24" s="107"/>
      <c r="E24" s="58"/>
      <c r="F24" s="59"/>
      <c r="G24" s="59"/>
      <c r="H24" s="59"/>
      <c r="I24" s="60"/>
      <c r="J24" s="51"/>
      <c r="K24" s="51"/>
      <c r="L24" s="69"/>
      <c r="M24" s="26"/>
      <c r="N24" s="61"/>
      <c r="O24" s="81"/>
      <c r="P24" s="49">
        <f t="shared" si="1"/>
        <v>0</v>
      </c>
      <c r="Q24" s="12" t="str">
        <f t="shared" si="0"/>
        <v xml:space="preserve"> </v>
      </c>
      <c r="R24" s="54"/>
    </row>
    <row r="25" spans="1:18" x14ac:dyDescent="0.25">
      <c r="A25" s="27"/>
      <c r="B25" s="57"/>
      <c r="C25" s="106"/>
      <c r="D25" s="107"/>
      <c r="E25" s="58"/>
      <c r="F25" s="59"/>
      <c r="G25" s="59"/>
      <c r="H25" s="59"/>
      <c r="I25" s="60"/>
      <c r="J25" s="51"/>
      <c r="K25" s="51"/>
      <c r="L25" s="69"/>
      <c r="M25" s="26"/>
      <c r="N25" s="61"/>
      <c r="O25" s="81"/>
      <c r="P25" s="49">
        <f t="shared" si="1"/>
        <v>0</v>
      </c>
      <c r="Q25" s="12"/>
      <c r="R25" s="54"/>
    </row>
    <row r="26" spans="1:18" x14ac:dyDescent="0.25">
      <c r="A26" s="27"/>
      <c r="B26" s="57"/>
      <c r="C26" s="106"/>
      <c r="D26" s="107"/>
      <c r="E26" s="58"/>
      <c r="F26" s="59"/>
      <c r="G26" s="59"/>
      <c r="H26" s="59"/>
      <c r="I26" s="60"/>
      <c r="J26" s="51"/>
      <c r="K26" s="51"/>
      <c r="L26" s="69"/>
      <c r="M26" s="26"/>
      <c r="N26" s="61"/>
      <c r="O26" s="81"/>
      <c r="P26" s="49">
        <f t="shared" si="1"/>
        <v>0</v>
      </c>
      <c r="Q26" s="12"/>
      <c r="R26" s="54"/>
    </row>
    <row r="27" spans="1:18" x14ac:dyDescent="0.25">
      <c r="A27" s="27"/>
      <c r="B27" s="67"/>
      <c r="C27" s="106"/>
      <c r="D27" s="107"/>
      <c r="E27" s="58"/>
      <c r="F27" s="59"/>
      <c r="G27" s="59"/>
      <c r="H27" s="59"/>
      <c r="I27" s="60"/>
      <c r="J27" s="51"/>
      <c r="K27" s="51"/>
      <c r="L27" s="69"/>
      <c r="M27" s="26"/>
      <c r="N27" s="61"/>
      <c r="O27" s="81"/>
      <c r="P27" s="49">
        <f t="shared" si="1"/>
        <v>0</v>
      </c>
      <c r="Q27" s="12"/>
      <c r="R27" s="54"/>
    </row>
    <row r="28" spans="1:18" x14ac:dyDescent="0.25">
      <c r="A28" s="27"/>
      <c r="B28" s="57"/>
      <c r="C28" s="106"/>
      <c r="D28" s="107"/>
      <c r="E28" s="58"/>
      <c r="F28" s="59"/>
      <c r="G28" s="59"/>
      <c r="H28" s="59"/>
      <c r="I28" s="60"/>
      <c r="J28" s="51"/>
      <c r="K28" s="51"/>
      <c r="L28" s="69"/>
      <c r="M28" s="26"/>
      <c r="N28" s="61"/>
      <c r="O28" s="81"/>
      <c r="P28" s="49">
        <f t="shared" si="1"/>
        <v>0</v>
      </c>
      <c r="Q28" s="12"/>
      <c r="R28" s="54"/>
    </row>
    <row r="29" spans="1:18" x14ac:dyDescent="0.25">
      <c r="A29" s="27"/>
      <c r="B29" s="57"/>
      <c r="C29" s="106"/>
      <c r="D29" s="107"/>
      <c r="E29" s="58"/>
      <c r="F29" s="59"/>
      <c r="G29" s="59"/>
      <c r="H29" s="59"/>
      <c r="I29" s="60"/>
      <c r="J29" s="51"/>
      <c r="K29" s="51"/>
      <c r="L29" s="69"/>
      <c r="M29" s="26"/>
      <c r="N29" s="61"/>
      <c r="O29" s="81"/>
      <c r="P29" s="49">
        <f t="shared" si="1"/>
        <v>0</v>
      </c>
      <c r="Q29" s="12"/>
      <c r="R29" s="54"/>
    </row>
    <row r="30" spans="1:18" x14ac:dyDescent="0.25">
      <c r="A30" s="27"/>
      <c r="B30" s="51"/>
      <c r="C30" s="106"/>
      <c r="D30" s="107"/>
      <c r="E30" s="58"/>
      <c r="F30" s="59"/>
      <c r="G30" s="59"/>
      <c r="H30" s="59"/>
      <c r="I30" s="60"/>
      <c r="J30" s="51"/>
      <c r="K30" s="51"/>
      <c r="L30" s="69"/>
      <c r="M30" s="26"/>
      <c r="N30" s="61"/>
      <c r="O30" s="81"/>
      <c r="P30" s="49">
        <f t="shared" si="1"/>
        <v>0</v>
      </c>
      <c r="Q30" s="12"/>
      <c r="R30" s="54"/>
    </row>
    <row r="31" spans="1:18" x14ac:dyDescent="0.25">
      <c r="A31" s="71"/>
      <c r="B31" s="60"/>
      <c r="C31" s="106"/>
      <c r="D31" s="107"/>
      <c r="E31" s="72"/>
      <c r="F31" s="59"/>
      <c r="G31" s="59"/>
      <c r="H31" s="59"/>
      <c r="I31" s="60"/>
      <c r="J31" s="51"/>
      <c r="K31" s="51"/>
      <c r="L31" s="73"/>
      <c r="M31" s="26"/>
      <c r="N31" s="74"/>
      <c r="O31" s="82"/>
      <c r="P31" s="77">
        <f t="shared" si="1"/>
        <v>0</v>
      </c>
      <c r="Q31" s="12"/>
      <c r="R31" s="54"/>
    </row>
    <row r="32" spans="1:18" x14ac:dyDescent="0.25">
      <c r="A32" s="71"/>
      <c r="B32" s="51"/>
      <c r="C32" s="106"/>
      <c r="D32" s="107"/>
      <c r="E32" s="72"/>
      <c r="F32" s="59"/>
      <c r="G32" s="59"/>
      <c r="H32" s="59"/>
      <c r="I32" s="60"/>
      <c r="J32" s="51"/>
      <c r="K32" s="51"/>
      <c r="L32" s="69"/>
      <c r="M32" s="26"/>
      <c r="N32" s="74"/>
      <c r="O32" s="82"/>
      <c r="P32" s="70">
        <f t="shared" si="1"/>
        <v>0</v>
      </c>
      <c r="Q32" s="12"/>
      <c r="R32" s="54"/>
    </row>
    <row r="33" spans="1:17" ht="15.75" thickBot="1" x14ac:dyDescent="0.3">
      <c r="A33" s="78"/>
      <c r="B33" s="64"/>
      <c r="C33" s="153"/>
      <c r="D33" s="154"/>
      <c r="E33" s="68"/>
      <c r="F33" s="75"/>
      <c r="G33" s="75"/>
      <c r="H33" s="75"/>
      <c r="I33" s="64"/>
      <c r="J33" s="76"/>
      <c r="K33" s="76"/>
      <c r="L33" s="65"/>
      <c r="M33" s="39"/>
      <c r="N33" s="35"/>
      <c r="O33" s="83"/>
      <c r="P33" s="50">
        <f t="shared" si="1"/>
        <v>0</v>
      </c>
      <c r="Q33" s="12" t="str">
        <f t="shared" ref="Q33" si="2">IF( P33=0," ", IF(100-((M33/P33)*100)&gt;20,"viac ako 20%",0))</f>
        <v xml:space="preserve"> </v>
      </c>
    </row>
    <row r="34" spans="1:17" ht="15.75" thickBot="1" x14ac:dyDescent="0.3">
      <c r="A34" s="28"/>
      <c r="B34" s="29"/>
      <c r="C34" s="30"/>
      <c r="D34" s="31"/>
      <c r="E34" s="31"/>
      <c r="F34" s="32"/>
      <c r="G34" s="32"/>
      <c r="H34" s="66">
        <f>SUM(H13:H33)</f>
        <v>846.09</v>
      </c>
      <c r="I34" s="33"/>
      <c r="J34" s="29"/>
      <c r="K34" s="29"/>
      <c r="L34" s="30"/>
      <c r="M34" s="39"/>
      <c r="N34" s="35"/>
      <c r="O34" s="38"/>
      <c r="P34" s="39"/>
      <c r="Q34" s="12"/>
    </row>
    <row r="35" spans="1:17" ht="60.75" thickBot="1" x14ac:dyDescent="0.3">
      <c r="A35" s="47"/>
      <c r="B35" s="36"/>
      <c r="C35" s="36"/>
      <c r="D35" s="36"/>
      <c r="E35" s="36"/>
      <c r="F35" s="36"/>
      <c r="G35" s="36"/>
      <c r="H35" s="36"/>
      <c r="I35" s="36"/>
      <c r="J35" s="36"/>
      <c r="K35" s="172" t="s">
        <v>13</v>
      </c>
      <c r="L35" s="172"/>
      <c r="M35" s="39">
        <f>SUM(M13:M33)</f>
        <v>14553.972699999998</v>
      </c>
      <c r="N35" s="37"/>
      <c r="O35" s="84" t="s">
        <v>70</v>
      </c>
      <c r="P35" s="85">
        <f>SUM(P13:P33)</f>
        <v>0</v>
      </c>
      <c r="Q35" s="12" t="str">
        <f>IF(P35&gt;M35,"prekročená cena","nižšia ako stanovená")</f>
        <v>nižšia ako stanovená</v>
      </c>
    </row>
    <row r="36" spans="1:17" ht="15.75" thickBot="1" x14ac:dyDescent="0.3">
      <c r="A36" s="173" t="s">
        <v>14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5"/>
      <c r="P36" s="34">
        <f>P37-P35</f>
        <v>0</v>
      </c>
    </row>
    <row r="37" spans="1:17" ht="15.75" thickBot="1" x14ac:dyDescent="0.3">
      <c r="A37" s="173" t="s">
        <v>15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5"/>
      <c r="P37" s="34">
        <f>IF("nie"=MID(I45,1,3),P35,(P35*1.2))</f>
        <v>0</v>
      </c>
    </row>
    <row r="38" spans="1:17" x14ac:dyDescent="0.25">
      <c r="A38" s="161" t="s">
        <v>16</v>
      </c>
      <c r="B38" s="161"/>
      <c r="C38" s="161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7" x14ac:dyDescent="0.25">
      <c r="A39" s="152" t="s">
        <v>64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1:17" ht="25.5" customHeight="1" x14ac:dyDescent="0.25">
      <c r="A40" s="41" t="s">
        <v>56</v>
      </c>
      <c r="B40" s="41"/>
      <c r="C40" s="41"/>
      <c r="D40" s="41"/>
      <c r="E40" s="55"/>
      <c r="F40" s="41"/>
      <c r="G40" s="41"/>
      <c r="H40" s="42" t="s">
        <v>54</v>
      </c>
      <c r="I40" s="41"/>
      <c r="J40" s="41"/>
      <c r="K40" s="43"/>
      <c r="L40" s="43"/>
      <c r="M40" s="43"/>
      <c r="N40" s="43"/>
      <c r="O40" s="43"/>
      <c r="P40" s="43"/>
    </row>
    <row r="41" spans="1:17" ht="15" customHeight="1" x14ac:dyDescent="0.25">
      <c r="A41" s="163" t="s">
        <v>65</v>
      </c>
      <c r="B41" s="164"/>
      <c r="C41" s="164"/>
      <c r="D41" s="164"/>
      <c r="E41" s="164"/>
      <c r="F41" s="165"/>
      <c r="G41" s="162" t="s">
        <v>55</v>
      </c>
      <c r="H41" s="44" t="s">
        <v>17</v>
      </c>
      <c r="I41" s="155"/>
      <c r="J41" s="156"/>
      <c r="K41" s="156"/>
      <c r="L41" s="156"/>
      <c r="M41" s="156"/>
      <c r="N41" s="156"/>
      <c r="O41" s="156"/>
      <c r="P41" s="157"/>
    </row>
    <row r="42" spans="1:17" x14ac:dyDescent="0.25">
      <c r="A42" s="166"/>
      <c r="B42" s="167"/>
      <c r="C42" s="167"/>
      <c r="D42" s="167"/>
      <c r="E42" s="167"/>
      <c r="F42" s="168"/>
      <c r="G42" s="162"/>
      <c r="H42" s="44" t="s">
        <v>18</v>
      </c>
      <c r="I42" s="155"/>
      <c r="J42" s="156"/>
      <c r="K42" s="156"/>
      <c r="L42" s="156"/>
      <c r="M42" s="156"/>
      <c r="N42" s="156"/>
      <c r="O42" s="156"/>
      <c r="P42" s="157"/>
    </row>
    <row r="43" spans="1:17" ht="18" customHeight="1" x14ac:dyDescent="0.25">
      <c r="A43" s="166"/>
      <c r="B43" s="167"/>
      <c r="C43" s="167"/>
      <c r="D43" s="167"/>
      <c r="E43" s="167"/>
      <c r="F43" s="168"/>
      <c r="G43" s="162"/>
      <c r="H43" s="44" t="s">
        <v>19</v>
      </c>
      <c r="I43" s="155"/>
      <c r="J43" s="156"/>
      <c r="K43" s="156"/>
      <c r="L43" s="156"/>
      <c r="M43" s="156"/>
      <c r="N43" s="156"/>
      <c r="O43" s="156"/>
      <c r="P43" s="157"/>
    </row>
    <row r="44" spans="1:17" x14ac:dyDescent="0.25">
      <c r="A44" s="166"/>
      <c r="B44" s="167"/>
      <c r="C44" s="167"/>
      <c r="D44" s="167"/>
      <c r="E44" s="167"/>
      <c r="F44" s="168"/>
      <c r="G44" s="162"/>
      <c r="H44" s="44" t="s">
        <v>20</v>
      </c>
      <c r="I44" s="155"/>
      <c r="J44" s="156"/>
      <c r="K44" s="156"/>
      <c r="L44" s="156"/>
      <c r="M44" s="156"/>
      <c r="N44" s="156"/>
      <c r="O44" s="156"/>
      <c r="P44" s="157"/>
    </row>
    <row r="45" spans="1:17" x14ac:dyDescent="0.25">
      <c r="A45" s="166"/>
      <c r="B45" s="167"/>
      <c r="C45" s="167"/>
      <c r="D45" s="167"/>
      <c r="E45" s="167"/>
      <c r="F45" s="168"/>
      <c r="G45" s="162"/>
      <c r="H45" s="44" t="s">
        <v>21</v>
      </c>
      <c r="I45" s="155"/>
      <c r="J45" s="156"/>
      <c r="K45" s="156"/>
      <c r="L45" s="156"/>
      <c r="M45" s="156"/>
      <c r="N45" s="156"/>
      <c r="O45" s="156"/>
      <c r="P45" s="157"/>
    </row>
    <row r="46" spans="1:17" x14ac:dyDescent="0.25">
      <c r="A46" s="166"/>
      <c r="B46" s="167"/>
      <c r="C46" s="167"/>
      <c r="D46" s="167"/>
      <c r="E46" s="167"/>
      <c r="F46" s="168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7" x14ac:dyDescent="0.25">
      <c r="A47" s="166"/>
      <c r="B47" s="167"/>
      <c r="C47" s="167"/>
      <c r="D47" s="167"/>
      <c r="E47" s="167"/>
      <c r="F47" s="168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7" x14ac:dyDescent="0.25">
      <c r="A48" s="169"/>
      <c r="B48" s="170"/>
      <c r="C48" s="170"/>
      <c r="D48" s="170"/>
      <c r="E48" s="170"/>
      <c r="F48" s="171"/>
      <c r="G48" s="43"/>
      <c r="H48" s="24"/>
      <c r="I48" s="18"/>
      <c r="J48" s="24"/>
      <c r="K48" s="24" t="s">
        <v>22</v>
      </c>
      <c r="L48" s="24"/>
      <c r="M48" s="158"/>
      <c r="N48" s="159"/>
      <c r="O48" s="160"/>
      <c r="P48" s="24"/>
    </row>
    <row r="49" spans="1:16" x14ac:dyDescent="0.25">
      <c r="A49" s="43"/>
      <c r="B49" s="43"/>
      <c r="C49" s="43"/>
      <c r="D49" s="43"/>
      <c r="E49" s="43"/>
      <c r="F49" s="43"/>
      <c r="G49" s="43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1"/>
      <c r="B50" s="21"/>
      <c r="C50" s="21"/>
      <c r="D50" s="21"/>
      <c r="E50" s="21"/>
      <c r="F50" s="21"/>
      <c r="G50" s="21"/>
      <c r="H50" s="24"/>
      <c r="I50" s="24"/>
      <c r="J50" s="24"/>
      <c r="K50" s="24"/>
      <c r="L50" s="24"/>
      <c r="M50" s="24"/>
      <c r="N50" s="24"/>
      <c r="O50" s="24"/>
      <c r="P50" s="24"/>
    </row>
  </sheetData>
  <sheetProtection selectLockedCells="1"/>
  <mergeCells count="56">
    <mergeCell ref="C31:D31"/>
    <mergeCell ref="C32:D32"/>
    <mergeCell ref="K35:L35"/>
    <mergeCell ref="A36:O36"/>
    <mergeCell ref="A37:O37"/>
    <mergeCell ref="A39:P39"/>
    <mergeCell ref="C33:D33"/>
    <mergeCell ref="I45:P45"/>
    <mergeCell ref="M48:O48"/>
    <mergeCell ref="A38:C38"/>
    <mergeCell ref="G41:G45"/>
    <mergeCell ref="I41:P41"/>
    <mergeCell ref="I42:P42"/>
    <mergeCell ref="I43:P43"/>
    <mergeCell ref="I44:P44"/>
    <mergeCell ref="A41:F48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C25:D25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23:D23"/>
    <mergeCell ref="C26:D26"/>
    <mergeCell ref="C30:D30"/>
    <mergeCell ref="C13:D13"/>
    <mergeCell ref="C14:D14"/>
    <mergeCell ref="C21:D21"/>
    <mergeCell ref="C22:D22"/>
    <mergeCell ref="C24:D24"/>
    <mergeCell ref="C15:D15"/>
    <mergeCell ref="C16:D16"/>
    <mergeCell ref="C18:D18"/>
    <mergeCell ref="C19:D19"/>
    <mergeCell ref="C20:D20"/>
    <mergeCell ref="C27:D27"/>
    <mergeCell ref="C28:D28"/>
    <mergeCell ref="C29:D29"/>
    <mergeCell ref="C17:D17"/>
  </mergeCells>
  <pageMargins left="0.25" right="0.25" top="0.44374999999999998" bottom="0.16875000000000001" header="0.3" footer="0.3"/>
  <pageSetup paperSize="9" scale="69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80" t="s">
        <v>50</v>
      </c>
      <c r="M2" s="180"/>
    </row>
    <row r="3" spans="1:14" x14ac:dyDescent="0.25">
      <c r="A3" s="5" t="s">
        <v>24</v>
      </c>
      <c r="B3" s="177" t="s">
        <v>25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x14ac:dyDescent="0.25">
      <c r="A4" s="5" t="s">
        <v>26</v>
      </c>
      <c r="B4" s="177" t="s">
        <v>27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 x14ac:dyDescent="0.25">
      <c r="A5" s="5" t="s">
        <v>8</v>
      </c>
      <c r="B5" s="177" t="s">
        <v>28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4" x14ac:dyDescent="0.25">
      <c r="A6" s="5" t="s">
        <v>2</v>
      </c>
      <c r="B6" s="177" t="s">
        <v>29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 x14ac:dyDescent="0.25">
      <c r="A7" s="6" t="s">
        <v>30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4" x14ac:dyDescent="0.25">
      <c r="A8" s="5" t="s">
        <v>12</v>
      </c>
      <c r="B8" s="177" t="s">
        <v>31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 x14ac:dyDescent="0.25">
      <c r="A9" s="7" t="s">
        <v>32</v>
      </c>
      <c r="B9" s="177" t="s">
        <v>33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</row>
    <row r="10" spans="1:14" x14ac:dyDescent="0.25">
      <c r="A10" s="7" t="s">
        <v>34</v>
      </c>
      <c r="B10" s="177" t="s">
        <v>35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</row>
    <row r="11" spans="1:14" x14ac:dyDescent="0.25">
      <c r="A11" s="8" t="s">
        <v>36</v>
      </c>
      <c r="B11" s="177" t="s">
        <v>37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</row>
    <row r="12" spans="1:14" x14ac:dyDescent="0.25">
      <c r="A12" s="9" t="s">
        <v>38</v>
      </c>
      <c r="B12" s="177" t="s">
        <v>39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1:14" ht="24" customHeight="1" x14ac:dyDescent="0.25">
      <c r="A13" s="8" t="s">
        <v>40</v>
      </c>
      <c r="B13" s="177" t="s">
        <v>41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</row>
    <row r="14" spans="1:14" ht="16.5" customHeight="1" x14ac:dyDescent="0.25">
      <c r="A14" s="8" t="s">
        <v>5</v>
      </c>
      <c r="B14" s="177" t="s">
        <v>51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</row>
    <row r="15" spans="1:14" x14ac:dyDescent="0.25">
      <c r="A15" s="8" t="s">
        <v>42</v>
      </c>
      <c r="B15" s="177" t="s">
        <v>43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</row>
    <row r="16" spans="1:14" ht="38.25" x14ac:dyDescent="0.25">
      <c r="A16" s="10" t="s">
        <v>44</v>
      </c>
      <c r="B16" s="177" t="s">
        <v>45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</row>
    <row r="17" spans="1:14" ht="28.5" customHeight="1" x14ac:dyDescent="0.25">
      <c r="A17" s="10" t="s">
        <v>46</v>
      </c>
      <c r="B17" s="177" t="s">
        <v>47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</row>
    <row r="18" spans="1:14" ht="27" customHeight="1" x14ac:dyDescent="0.25">
      <c r="A18" s="11" t="s">
        <v>48</v>
      </c>
      <c r="B18" s="177" t="s">
        <v>49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4" ht="75" customHeight="1" x14ac:dyDescent="0.25">
      <c r="A19" s="45" t="s">
        <v>61</v>
      </c>
      <c r="B19" s="176" t="s">
        <v>62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2022-03-17T07:05:03Z</cp:lastPrinted>
  <dcterms:created xsi:type="dcterms:W3CDTF">2012-08-13T12:29:09Z</dcterms:created>
  <dcterms:modified xsi:type="dcterms:W3CDTF">2022-06-24T08:09:01Z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