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06 - Turčianské Teplice\"/>
    </mc:Choice>
  </mc:AlternateContent>
  <bookViews>
    <workbookView xWindow="0" yWindow="0" windowWidth="28800" windowHeight="124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ponuka'!$A$1:$Q$33</definedName>
  </definedNames>
  <calcPr calcId="162913"/>
</workbook>
</file>

<file path=xl/calcChain.xml><?xml version="1.0" encoding="utf-8"?>
<calcChain xmlns="http://schemas.openxmlformats.org/spreadsheetml/2006/main">
  <c r="H19" i="1" l="1"/>
  <c r="Q19" i="1"/>
  <c r="N19" i="1"/>
  <c r="H18" i="1" l="1"/>
  <c r="H17" i="1"/>
  <c r="H16" i="1"/>
  <c r="H15" i="1"/>
  <c r="H14" i="1"/>
  <c r="H13" i="1"/>
  <c r="H12" i="1"/>
  <c r="Q13" i="1" l="1"/>
  <c r="Q12" i="1"/>
  <c r="Q18" i="1" l="1"/>
  <c r="Q17" i="1"/>
  <c r="Q16" i="1"/>
  <c r="Q15" i="1"/>
  <c r="Q14" i="1"/>
  <c r="R13" i="1" l="1"/>
  <c r="R12" i="1"/>
  <c r="Q21" i="1" l="1"/>
  <c r="Q20" i="1" s="1"/>
  <c r="R19" i="1" l="1"/>
</calcChain>
</file>

<file path=xl/sharedStrings.xml><?xml version="1.0" encoding="utf-8"?>
<sst xmlns="http://schemas.openxmlformats.org/spreadsheetml/2006/main" count="126" uniqueCount="96">
  <si>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</si>
  <si>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</si>
  <si>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</si>
  <si>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</si>
  <si>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</si>
  <si>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</si>
  <si>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</si>
  <si>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</si>
  <si>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</si>
  <si>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</si>
  <si>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</si>
  <si>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</si>
  <si>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</si>
  <si>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</si>
  <si>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</si>
  <si>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</si>
  <si>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</si>
  <si>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</si>
  <si>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</si>
  <si>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</si>
  <si>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</si>
  <si>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</si>
  <si>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</si>
  <si>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</si>
  <si>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</si>
  <si>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</si>
  <si>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</si>
  <si>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</si>
  <si>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</si>
  <si>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</si>
  <si>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</si>
  <si>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</si>
  <si>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</si>
  <si>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</si>
  <si>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</si>
  <si>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</si>
  <si>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</si>
  <si>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</si>
  <si>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</si>
  <si>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</si>
  <si>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</si>
  <si>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</si>
  <si>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</si>
  <si>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</si>
  <si>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</si>
  <si>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</si>
  <si>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</si>
  <si>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</si>
  <si>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</si>
  <si>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</si>
  <si>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</si>
  <si>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</si>
  <si>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</si>
  <si>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</si>
  <si>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</si>
  <si>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</si>
  <si>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</si>
  <si>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</si>
  <si>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</si>
  <si>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</si>
  <si>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</si>
  <si>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</si>
  <si>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</si>
  <si>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</si>
  <si>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</si>
  <si>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</si>
  <si>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</si>
  <si>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</si>
  <si>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</si>
  <si>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</si>
  <si>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</si>
  <si>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Reváň</t>
  </si>
  <si>
    <t>EF030-.184.0</t>
  </si>
  <si>
    <t>EF030-.185A0</t>
  </si>
  <si>
    <t>EF030-.186.1</t>
  </si>
  <si>
    <t>EF030-.196.0</t>
  </si>
  <si>
    <t>EF030-.197.1</t>
  </si>
  <si>
    <t>EF030-.198A0</t>
  </si>
  <si>
    <t>SL297-.195A0</t>
  </si>
  <si>
    <t>1,2,4a,4b,6,7</t>
  </si>
  <si>
    <t>75</t>
  </si>
  <si>
    <t>340 | 1100 | -</t>
  </si>
  <si>
    <t>300 | 800 | -</t>
  </si>
  <si>
    <t>60</t>
  </si>
  <si>
    <t>160 | 700 | -</t>
  </si>
  <si>
    <t>90</t>
  </si>
  <si>
    <t>500 | 400 | -</t>
  </si>
  <si>
    <t>80</t>
  </si>
  <si>
    <t>360 | 400 | -</t>
  </si>
  <si>
    <t>400 | 700 | -</t>
  </si>
  <si>
    <t>500 | 300 | -</t>
  </si>
  <si>
    <t>LESY Slovenskej republiky, štátny podnik Organizačná zložka OZ Sever</t>
  </si>
  <si>
    <t xml:space="preserve">Cena stanovená objednávateľom Spolu bez DPH   </t>
  </si>
  <si>
    <t>Celková cena za realizáciu predmetu zákazky v EUR bez DPH</t>
  </si>
  <si>
    <t xml:space="preserve">Lesnícke služby v ťažbovom procese na OZ Sever, Lesná správa Turčianske Teplice - výzva č. 6/2022  </t>
  </si>
  <si>
    <t>Zmluva č. DNS/6/22/09/04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</si>
</sst>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15" fillId="0" borderId="36" xfId="0" applyNumberFormat="1" applyFont="1" applyBorder="1" applyAlignment="1">
      <alignment horizontal="center" vertical="center" wrapText="1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6" fillId="0" borderId="37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4" fontId="15" fillId="0" borderId="39" xfId="0" applyNumberFormat="1" applyFont="1" applyBorder="1" applyAlignment="1">
      <alignment horizontal="center" vertical="center"/>
    </xf>
    <xf numFmtId="14" fontId="0" fillId="3" borderId="35" xfId="0" applyNumberFormat="1" applyFont="1" applyFill="1" applyBorder="1" applyAlignment="1" applyProtection="1">
      <alignment horizontal="center" vertical="center"/>
    </xf>
    <xf numFmtId="14" fontId="0" fillId="3" borderId="32" xfId="0" applyNumberFormat="1" applyFont="1" applyFill="1" applyBorder="1" applyAlignment="1" applyProtection="1">
      <alignment horizontal="center" vertical="center"/>
    </xf>
    <xf numFmtId="4" fontId="14" fillId="0" borderId="40" xfId="0" applyNumberFormat="1" applyFont="1" applyBorder="1" applyAlignment="1">
      <alignment horizontal="right" vertical="center" indent="1"/>
    </xf>
    <xf numFmtId="4" fontId="15" fillId="0" borderId="40" xfId="0" applyNumberFormat="1" applyFont="1" applyBorder="1" applyAlignment="1">
      <alignment horizontal="center" vertical="center"/>
    </xf>
    <xf numFmtId="2" fontId="6" fillId="3" borderId="41" xfId="0" applyNumberFormat="1" applyFont="1" applyFill="1" applyBorder="1" applyAlignment="1" applyProtection="1">
      <alignment vertical="center"/>
    </xf>
    <xf numFmtId="0" fontId="6" fillId="3" borderId="42" xfId="0" applyFont="1" applyFill="1" applyBorder="1" applyAlignment="1" applyProtection="1">
      <alignment vertical="center"/>
    </xf>
    <xf numFmtId="4" fontId="6" fillId="3" borderId="45" xfId="0" applyNumberFormat="1" applyFont="1" applyFill="1" applyBorder="1" applyAlignment="1" applyProtection="1">
      <alignment horizontal="right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vertical="center" wrapText="1"/>
    </xf>
    <xf numFmtId="4" fontId="6" fillId="4" borderId="18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right" vertical="center"/>
    </xf>
    <xf numFmtId="0" fontId="15" fillId="0" borderId="47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right" vertical="center" wrapText="1"/>
    </xf>
    <xf numFmtId="2" fontId="15" fillId="0" borderId="47" xfId="0" applyNumberFormat="1" applyFont="1" applyBorder="1" applyAlignment="1">
      <alignment horizontal="right" vertical="center" wrapText="1"/>
    </xf>
    <xf numFmtId="0" fontId="16" fillId="0" borderId="50" xfId="0" applyNumberFormat="1" applyFont="1" applyBorder="1" applyAlignment="1">
      <alignment horizontal="center" vertical="center"/>
    </xf>
    <xf numFmtId="4" fontId="14" fillId="0" borderId="51" xfId="0" applyNumberFormat="1" applyFont="1" applyBorder="1" applyAlignment="1">
      <alignment horizontal="right" vertical="center" indent="1"/>
    </xf>
    <xf numFmtId="4" fontId="15" fillId="0" borderId="51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center" vertical="center"/>
    </xf>
    <xf numFmtId="0" fontId="15" fillId="0" borderId="53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 wrapText="1"/>
    </xf>
    <xf numFmtId="14" fontId="0" fillId="3" borderId="57" xfId="0" applyNumberFormat="1" applyFont="1" applyFill="1" applyBorder="1" applyAlignment="1" applyProtection="1">
      <alignment horizontal="center" vertical="center"/>
    </xf>
    <xf numFmtId="2" fontId="15" fillId="0" borderId="54" xfId="0" applyNumberFormat="1" applyFont="1" applyBorder="1" applyAlignment="1">
      <alignment horizontal="right" vertical="center"/>
    </xf>
    <xf numFmtId="0" fontId="15" fillId="0" borderId="54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right" vertical="center" wrapText="1"/>
    </xf>
    <xf numFmtId="2" fontId="15" fillId="0" borderId="54" xfId="0" applyNumberFormat="1" applyFont="1" applyBorder="1" applyAlignment="1">
      <alignment horizontal="right" vertical="center" wrapText="1"/>
    </xf>
    <xf numFmtId="0" fontId="16" fillId="0" borderId="58" xfId="0" applyNumberFormat="1" applyFont="1" applyBorder="1" applyAlignment="1">
      <alignment horizontal="center" vertical="center"/>
    </xf>
    <xf numFmtId="4" fontId="6" fillId="2" borderId="59" xfId="0" applyNumberFormat="1" applyFont="1" applyFill="1" applyBorder="1" applyAlignment="1" applyProtection="1">
      <alignment horizontal="center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15" xfId="0" applyFont="1" applyFill="1" applyBorder="1" applyAlignment="1" applyProtection="1">
      <alignment horizontal="left" vertical="center"/>
    </xf>
    <xf numFmtId="0" fontId="17" fillId="3" borderId="15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left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14" fillId="0" borderId="62" xfId="0" applyNumberFormat="1" applyFont="1" applyBorder="1" applyAlignment="1">
      <alignment horizontal="center" vertical="center" wrapText="1"/>
    </xf>
    <xf numFmtId="0" fontId="14" fillId="0" borderId="63" xfId="0" applyNumberFormat="1" applyFont="1" applyBorder="1" applyAlignment="1">
      <alignment horizontal="center" vertical="center" wrapText="1"/>
    </xf>
    <xf numFmtId="0" fontId="14" fillId="0" borderId="60" xfId="0" applyNumberFormat="1" applyFont="1" applyBorder="1" applyAlignment="1">
      <alignment horizontal="center" vertical="center" wrapText="1"/>
    </xf>
    <xf numFmtId="0" fontId="14" fillId="0" borderId="6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/>
    <xf numFmtId="0" fontId="0" fillId="5" borderId="15" xfId="0" applyFill="1" applyBorder="1" applyAlignment="1"/>
    <xf numFmtId="0" fontId="0" fillId="5" borderId="20" xfId="0" applyFill="1" applyBorder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view="pageBreakPreview" zoomScaleNormal="100" zoomScaleSheetLayoutView="100" workbookViewId="0">
      <selection activeCell="A9" sqref="A9"/>
    </sheetView>
  </sheetViews>
  <sheetFormatPr defaultRowHeight="14.4" x14ac:dyDescent="0.3"/>
  <cols>
    <col min="1" max="1" width="13.6640625" customWidth="1"/>
    <col min="2" max="2" width="17.33203125" customWidth="1"/>
    <col min="3" max="3" width="14.88671875" customWidth="1"/>
    <col min="4" max="5" width="16" customWidth="1"/>
    <col min="8" max="8" width="11.88671875" customWidth="1"/>
    <col min="9" max="9" width="9.6640625" customWidth="1"/>
    <col min="13" max="13" width="11.44140625" customWidth="1"/>
    <col min="14" max="14" width="16.109375" customWidth="1"/>
    <col min="15" max="15" width="6.109375" customWidth="1"/>
    <col min="16" max="16" width="13.88671875" customWidth="1"/>
    <col min="17" max="17" width="15.88671875" customWidth="1"/>
    <col min="18" max="18" width="14.5546875" customWidth="1"/>
    <col min="19" max="19" width="9.44140625" bestFit="1" customWidth="1"/>
  </cols>
  <sheetData>
    <row r="1" spans="1:19" ht="17.399999999999999" x14ac:dyDescent="0.3">
      <c r="A1" s="148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6" t="s">
        <v>66</v>
      </c>
      <c r="Q1" s="15"/>
    </row>
    <row r="2" spans="1:19" ht="11.25" customHeight="1" x14ac:dyDescent="0.3">
      <c r="A2" s="13"/>
      <c r="B2" s="13"/>
      <c r="C2" s="13"/>
      <c r="D2" s="13"/>
      <c r="E2" s="38"/>
      <c r="F2" s="13"/>
      <c r="G2" s="13"/>
      <c r="H2" s="13"/>
      <c r="I2" s="13"/>
      <c r="J2" s="13"/>
      <c r="K2" s="41"/>
      <c r="L2" s="13"/>
      <c r="M2" s="13"/>
      <c r="N2" s="13"/>
      <c r="O2" s="16" t="s">
        <v>67</v>
      </c>
      <c r="Q2" s="15"/>
    </row>
    <row r="3" spans="1:19" ht="17.399999999999999" x14ac:dyDescent="0.3">
      <c r="A3" s="17" t="s">
        <v>0</v>
      </c>
      <c r="B3" s="13"/>
      <c r="C3" s="137" t="s">
        <v>94</v>
      </c>
      <c r="D3" s="138"/>
      <c r="E3" s="138"/>
      <c r="F3" s="138"/>
      <c r="G3" s="138"/>
      <c r="H3" s="138"/>
      <c r="I3" s="138"/>
      <c r="J3" s="138"/>
      <c r="K3" s="138"/>
      <c r="L3" s="138"/>
      <c r="M3" s="139"/>
      <c r="N3" s="13"/>
      <c r="P3" s="14"/>
      <c r="Q3" s="15"/>
    </row>
    <row r="4" spans="1:19" ht="10.5" customHeight="1" x14ac:dyDescent="0.3">
      <c r="A4" s="13"/>
      <c r="B4" s="13"/>
      <c r="C4" s="13"/>
      <c r="D4" s="13"/>
      <c r="E4" s="38"/>
      <c r="F4" s="13"/>
      <c r="G4" s="13"/>
      <c r="H4" s="13"/>
      <c r="I4" s="13"/>
      <c r="J4" s="13"/>
      <c r="K4" s="41"/>
      <c r="L4" s="13"/>
      <c r="M4" s="13"/>
      <c r="N4" s="13"/>
      <c r="O4" s="13"/>
      <c r="P4" s="14"/>
      <c r="Q4" s="15"/>
    </row>
    <row r="5" spans="1:19" x14ac:dyDescent="0.3">
      <c r="A5" s="18"/>
      <c r="B5" s="18"/>
      <c r="C5" s="18"/>
      <c r="D5" s="18"/>
      <c r="E5" s="18"/>
      <c r="F5" s="151"/>
      <c r="G5" s="151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9" x14ac:dyDescent="0.3">
      <c r="A6" s="20" t="s">
        <v>1</v>
      </c>
      <c r="B6" s="152" t="s">
        <v>91</v>
      </c>
      <c r="C6" s="152"/>
      <c r="D6" s="152"/>
      <c r="E6" s="152"/>
      <c r="F6" s="152"/>
      <c r="G6" s="152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9" ht="6" customHeight="1" thickBot="1" x14ac:dyDescent="0.35">
      <c r="A7" s="22"/>
      <c r="B7" s="153"/>
      <c r="C7" s="153"/>
      <c r="D7" s="153"/>
      <c r="E7" s="153"/>
      <c r="F7" s="153"/>
      <c r="G7" s="153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9" ht="16.5" customHeight="1" thickBot="1" x14ac:dyDescent="0.35">
      <c r="A8" s="149" t="s">
        <v>95</v>
      </c>
      <c r="B8" s="15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9" ht="21" customHeight="1" thickBot="1" x14ac:dyDescent="0.35">
      <c r="A9" s="32" t="s">
        <v>8</v>
      </c>
      <c r="B9" s="134" t="s">
        <v>2</v>
      </c>
      <c r="C9" s="146" t="s">
        <v>51</v>
      </c>
      <c r="D9" s="147"/>
      <c r="E9" s="120" t="s">
        <v>68</v>
      </c>
      <c r="F9" s="124" t="s">
        <v>3</v>
      </c>
      <c r="G9" s="125"/>
      <c r="H9" s="126"/>
      <c r="I9" s="140" t="s">
        <v>4</v>
      </c>
      <c r="J9" s="120" t="s">
        <v>5</v>
      </c>
      <c r="K9" s="132" t="s">
        <v>6</v>
      </c>
      <c r="L9" s="133"/>
      <c r="M9" s="143" t="s">
        <v>7</v>
      </c>
      <c r="N9" s="120" t="s">
        <v>52</v>
      </c>
      <c r="O9" s="122" t="s">
        <v>58</v>
      </c>
      <c r="P9" s="112" t="s">
        <v>56</v>
      </c>
      <c r="Q9" s="114" t="s">
        <v>57</v>
      </c>
    </row>
    <row r="10" spans="1:19" ht="21.75" customHeight="1" x14ac:dyDescent="0.3">
      <c r="A10" s="25"/>
      <c r="B10" s="135"/>
      <c r="C10" s="116" t="s">
        <v>65</v>
      </c>
      <c r="D10" s="117"/>
      <c r="E10" s="127"/>
      <c r="F10" s="120" t="s">
        <v>9</v>
      </c>
      <c r="G10" s="120" t="s">
        <v>10</v>
      </c>
      <c r="H10" s="120" t="s">
        <v>11</v>
      </c>
      <c r="I10" s="141"/>
      <c r="J10" s="127"/>
      <c r="K10" s="128" t="s">
        <v>69</v>
      </c>
      <c r="L10" s="130" t="s">
        <v>70</v>
      </c>
      <c r="M10" s="144"/>
      <c r="N10" s="127"/>
      <c r="O10" s="123"/>
      <c r="P10" s="113"/>
      <c r="Q10" s="115"/>
    </row>
    <row r="11" spans="1:19" ht="50.25" customHeight="1" thickBot="1" x14ac:dyDescent="0.35">
      <c r="A11" s="36"/>
      <c r="B11" s="136"/>
      <c r="C11" s="118"/>
      <c r="D11" s="119"/>
      <c r="E11" s="121"/>
      <c r="F11" s="121"/>
      <c r="G11" s="121"/>
      <c r="H11" s="121"/>
      <c r="I11" s="142"/>
      <c r="J11" s="121"/>
      <c r="K11" s="129"/>
      <c r="L11" s="131"/>
      <c r="M11" s="145"/>
      <c r="N11" s="121"/>
      <c r="O11" s="119"/>
      <c r="P11" s="113"/>
      <c r="Q11" s="115"/>
    </row>
    <row r="12" spans="1:19" x14ac:dyDescent="0.3">
      <c r="A12" s="61" t="s">
        <v>71</v>
      </c>
      <c r="B12" s="62" t="s">
        <v>72</v>
      </c>
      <c r="C12" s="108" t="s">
        <v>79</v>
      </c>
      <c r="D12" s="109"/>
      <c r="E12" s="51">
        <v>44804</v>
      </c>
      <c r="F12" s="63">
        <v>0</v>
      </c>
      <c r="G12" s="63">
        <v>300</v>
      </c>
      <c r="H12" s="63">
        <f t="shared" ref="H12:H18" si="0">SUM(F12,G12)</f>
        <v>300</v>
      </c>
      <c r="I12" s="64" t="s">
        <v>35</v>
      </c>
      <c r="J12" s="65" t="s">
        <v>80</v>
      </c>
      <c r="K12" s="66">
        <v>0</v>
      </c>
      <c r="L12" s="66">
        <v>0.68</v>
      </c>
      <c r="M12" s="67" t="s">
        <v>81</v>
      </c>
      <c r="N12" s="68">
        <v>11359.814399999999</v>
      </c>
      <c r="O12" s="69" t="s">
        <v>59</v>
      </c>
      <c r="P12" s="39"/>
      <c r="Q12" s="34">
        <f>H12*P12</f>
        <v>0</v>
      </c>
      <c r="R12" s="12" t="str">
        <f t="shared" ref="R12:R13" si="1">IF( Q12=0," ", IF(100-((N12/Q12)*100)&gt;20,"viac ako 20%",0))</f>
        <v xml:space="preserve"> </v>
      </c>
      <c r="S12" s="37"/>
    </row>
    <row r="13" spans="1:19" x14ac:dyDescent="0.3">
      <c r="A13" s="70" t="s">
        <v>71</v>
      </c>
      <c r="B13" s="43" t="s">
        <v>73</v>
      </c>
      <c r="C13" s="110" t="s">
        <v>79</v>
      </c>
      <c r="D13" s="111"/>
      <c r="E13" s="52">
        <v>44804</v>
      </c>
      <c r="F13" s="44">
        <v>0</v>
      </c>
      <c r="G13" s="44">
        <v>300</v>
      </c>
      <c r="H13" s="44">
        <f t="shared" si="0"/>
        <v>300</v>
      </c>
      <c r="I13" s="45" t="s">
        <v>35</v>
      </c>
      <c r="J13" s="46" t="s">
        <v>80</v>
      </c>
      <c r="K13" s="47">
        <v>0</v>
      </c>
      <c r="L13" s="47">
        <v>0.65</v>
      </c>
      <c r="M13" s="48" t="s">
        <v>82</v>
      </c>
      <c r="N13" s="49">
        <v>10869.741900000001</v>
      </c>
      <c r="O13" s="50" t="s">
        <v>59</v>
      </c>
      <c r="P13" s="40"/>
      <c r="Q13" s="35">
        <f>H13*P13</f>
        <v>0</v>
      </c>
      <c r="R13" s="12" t="str">
        <f t="shared" si="1"/>
        <v xml:space="preserve"> </v>
      </c>
      <c r="S13" s="37"/>
    </row>
    <row r="14" spans="1:19" x14ac:dyDescent="0.3">
      <c r="A14" s="70" t="s">
        <v>71</v>
      </c>
      <c r="B14" s="43" t="s">
        <v>74</v>
      </c>
      <c r="C14" s="110" t="s">
        <v>79</v>
      </c>
      <c r="D14" s="111"/>
      <c r="E14" s="52">
        <v>44804</v>
      </c>
      <c r="F14" s="44">
        <v>0</v>
      </c>
      <c r="G14" s="44">
        <v>50</v>
      </c>
      <c r="H14" s="44">
        <f t="shared" si="0"/>
        <v>50</v>
      </c>
      <c r="I14" s="45" t="s">
        <v>35</v>
      </c>
      <c r="J14" s="46" t="s">
        <v>83</v>
      </c>
      <c r="K14" s="47">
        <v>0</v>
      </c>
      <c r="L14" s="47">
        <v>0.69</v>
      </c>
      <c r="M14" s="48" t="s">
        <v>84</v>
      </c>
      <c r="N14" s="49">
        <v>1743.0887</v>
      </c>
      <c r="O14" s="50" t="s">
        <v>59</v>
      </c>
      <c r="P14" s="40"/>
      <c r="Q14" s="35">
        <f t="shared" ref="Q14:Q18" si="2">H14*P14</f>
        <v>0</v>
      </c>
      <c r="R14" s="12"/>
      <c r="S14" s="37"/>
    </row>
    <row r="15" spans="1:19" x14ac:dyDescent="0.3">
      <c r="A15" s="70" t="s">
        <v>71</v>
      </c>
      <c r="B15" s="43" t="s">
        <v>75</v>
      </c>
      <c r="C15" s="110" t="s">
        <v>79</v>
      </c>
      <c r="D15" s="111"/>
      <c r="E15" s="52">
        <v>44804</v>
      </c>
      <c r="F15" s="44">
        <v>0</v>
      </c>
      <c r="G15" s="44">
        <v>150</v>
      </c>
      <c r="H15" s="44">
        <f t="shared" si="0"/>
        <v>150</v>
      </c>
      <c r="I15" s="45" t="s">
        <v>35</v>
      </c>
      <c r="J15" s="46" t="s">
        <v>85</v>
      </c>
      <c r="K15" s="47">
        <v>0</v>
      </c>
      <c r="L15" s="47">
        <v>0.65</v>
      </c>
      <c r="M15" s="48" t="s">
        <v>86</v>
      </c>
      <c r="N15" s="49">
        <v>6080.6134000000002</v>
      </c>
      <c r="O15" s="50" t="s">
        <v>59</v>
      </c>
      <c r="P15" s="40"/>
      <c r="Q15" s="35">
        <f t="shared" si="2"/>
        <v>0</v>
      </c>
      <c r="R15" s="12"/>
      <c r="S15" s="37"/>
    </row>
    <row r="16" spans="1:19" x14ac:dyDescent="0.3">
      <c r="A16" s="70" t="s">
        <v>71</v>
      </c>
      <c r="B16" s="43" t="s">
        <v>76</v>
      </c>
      <c r="C16" s="110" t="s">
        <v>79</v>
      </c>
      <c r="D16" s="111"/>
      <c r="E16" s="52">
        <v>44804</v>
      </c>
      <c r="F16" s="44">
        <v>0</v>
      </c>
      <c r="G16" s="44">
        <v>15</v>
      </c>
      <c r="H16" s="44">
        <f t="shared" si="0"/>
        <v>15</v>
      </c>
      <c r="I16" s="45" t="s">
        <v>35</v>
      </c>
      <c r="J16" s="46" t="s">
        <v>87</v>
      </c>
      <c r="K16" s="47">
        <v>0</v>
      </c>
      <c r="L16" s="47">
        <v>0.8</v>
      </c>
      <c r="M16" s="48" t="s">
        <v>88</v>
      </c>
      <c r="N16" s="49">
        <v>582.08960000000002</v>
      </c>
      <c r="O16" s="50" t="s">
        <v>59</v>
      </c>
      <c r="P16" s="40"/>
      <c r="Q16" s="35">
        <f t="shared" si="2"/>
        <v>0</v>
      </c>
      <c r="R16" s="12"/>
      <c r="S16" s="37"/>
    </row>
    <row r="17" spans="1:19" x14ac:dyDescent="0.3">
      <c r="A17" s="70" t="s">
        <v>71</v>
      </c>
      <c r="B17" s="43" t="s">
        <v>77</v>
      </c>
      <c r="C17" s="110" t="s">
        <v>79</v>
      </c>
      <c r="D17" s="111"/>
      <c r="E17" s="52">
        <v>44804</v>
      </c>
      <c r="F17" s="44">
        <v>0</v>
      </c>
      <c r="G17" s="44">
        <v>150</v>
      </c>
      <c r="H17" s="44">
        <f t="shared" si="0"/>
        <v>150</v>
      </c>
      <c r="I17" s="45" t="s">
        <v>35</v>
      </c>
      <c r="J17" s="46" t="s">
        <v>87</v>
      </c>
      <c r="K17" s="47">
        <v>0</v>
      </c>
      <c r="L17" s="47">
        <v>0.75</v>
      </c>
      <c r="M17" s="48" t="s">
        <v>89</v>
      </c>
      <c r="N17" s="49">
        <v>5886.0183999999999</v>
      </c>
      <c r="O17" s="50" t="s">
        <v>59</v>
      </c>
      <c r="P17" s="40"/>
      <c r="Q17" s="35">
        <f t="shared" si="2"/>
        <v>0</v>
      </c>
      <c r="R17" s="12"/>
      <c r="S17" s="37"/>
    </row>
    <row r="18" spans="1:19" ht="15" thickBot="1" x14ac:dyDescent="0.35">
      <c r="A18" s="71" t="s">
        <v>71</v>
      </c>
      <c r="B18" s="72" t="s">
        <v>78</v>
      </c>
      <c r="C18" s="154" t="s">
        <v>79</v>
      </c>
      <c r="D18" s="155"/>
      <c r="E18" s="73">
        <v>44804</v>
      </c>
      <c r="F18" s="74">
        <v>0</v>
      </c>
      <c r="G18" s="74">
        <v>250</v>
      </c>
      <c r="H18" s="74">
        <f t="shared" si="0"/>
        <v>250</v>
      </c>
      <c r="I18" s="75" t="s">
        <v>35</v>
      </c>
      <c r="J18" s="76">
        <v>70</v>
      </c>
      <c r="K18" s="77">
        <v>0</v>
      </c>
      <c r="L18" s="77">
        <v>0.7</v>
      </c>
      <c r="M18" s="78" t="s">
        <v>90</v>
      </c>
      <c r="N18" s="53">
        <v>9820.2445000000007</v>
      </c>
      <c r="O18" s="54" t="s">
        <v>59</v>
      </c>
      <c r="P18" s="79"/>
      <c r="Q18" s="80">
        <f t="shared" si="2"/>
        <v>0</v>
      </c>
      <c r="R18" s="12"/>
      <c r="S18" s="37"/>
    </row>
    <row r="19" spans="1:19" ht="60.6" thickBot="1" x14ac:dyDescent="0.35">
      <c r="A19" s="33"/>
      <c r="B19" s="56"/>
      <c r="C19" s="56"/>
      <c r="D19" s="56"/>
      <c r="E19" s="56"/>
      <c r="F19" s="56"/>
      <c r="G19" s="56"/>
      <c r="H19" s="55">
        <f>SUM(H12:H18)</f>
        <v>1215</v>
      </c>
      <c r="I19" s="56"/>
      <c r="J19" s="56"/>
      <c r="K19" s="56"/>
      <c r="L19" s="85" t="s">
        <v>92</v>
      </c>
      <c r="M19" s="86"/>
      <c r="N19" s="57">
        <f>SUM(N12:N18)</f>
        <v>46341.6109</v>
      </c>
      <c r="O19" s="58"/>
      <c r="P19" s="59" t="s">
        <v>93</v>
      </c>
      <c r="Q19" s="60">
        <f>SUM(Q12:Q18)</f>
        <v>0</v>
      </c>
      <c r="R19" s="12" t="str">
        <f>IF(Q19&gt;N19,"prekročená cena","nižšia ako stanovená")</f>
        <v>nižšia ako stanovená</v>
      </c>
    </row>
    <row r="20" spans="1:19" ht="15" thickBot="1" x14ac:dyDescent="0.35">
      <c r="A20" s="87" t="s">
        <v>13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9"/>
      <c r="Q20" s="26">
        <f>Q21-Q19</f>
        <v>0</v>
      </c>
    </row>
    <row r="21" spans="1:19" ht="15" thickBot="1" x14ac:dyDescent="0.35">
      <c r="A21" s="87" t="s">
        <v>14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9"/>
      <c r="Q21" s="26">
        <f>IF("nie"=MID(I29,1,3),Q19,(Q19*1.2))</f>
        <v>0</v>
      </c>
    </row>
    <row r="22" spans="1:19" x14ac:dyDescent="0.3">
      <c r="A22" s="97" t="s">
        <v>15</v>
      </c>
      <c r="B22" s="97"/>
      <c r="C22" s="9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9" x14ac:dyDescent="0.3">
      <c r="A23" s="90" t="s">
        <v>63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</row>
    <row r="24" spans="1:19" ht="25.5" customHeight="1" x14ac:dyDescent="0.3">
      <c r="A24" s="81" t="s">
        <v>55</v>
      </c>
      <c r="B24" s="82"/>
      <c r="C24" s="82"/>
      <c r="D24" s="82"/>
      <c r="E24" s="82"/>
      <c r="F24" s="82"/>
      <c r="G24" s="82"/>
      <c r="H24" s="83" t="s">
        <v>53</v>
      </c>
      <c r="I24" s="84"/>
      <c r="J24" s="28"/>
      <c r="K24" s="42"/>
      <c r="L24" s="29"/>
      <c r="M24" s="29"/>
      <c r="N24" s="29"/>
      <c r="O24" s="29"/>
      <c r="P24" s="29"/>
      <c r="Q24" s="29"/>
    </row>
    <row r="25" spans="1:19" ht="15" customHeight="1" x14ac:dyDescent="0.3">
      <c r="A25" s="99" t="s">
        <v>64</v>
      </c>
      <c r="B25" s="100"/>
      <c r="C25" s="100"/>
      <c r="D25" s="100"/>
      <c r="E25" s="100"/>
      <c r="F25" s="101"/>
      <c r="G25" s="98" t="s">
        <v>54</v>
      </c>
      <c r="H25" s="30" t="s">
        <v>16</v>
      </c>
      <c r="I25" s="91"/>
      <c r="J25" s="92"/>
      <c r="K25" s="92"/>
      <c r="L25" s="92"/>
      <c r="M25" s="92"/>
      <c r="N25" s="92"/>
      <c r="O25" s="92"/>
      <c r="P25" s="92"/>
      <c r="Q25" s="93"/>
    </row>
    <row r="26" spans="1:19" x14ac:dyDescent="0.3">
      <c r="A26" s="102"/>
      <c r="B26" s="103"/>
      <c r="C26" s="103"/>
      <c r="D26" s="103"/>
      <c r="E26" s="103"/>
      <c r="F26" s="104"/>
      <c r="G26" s="98"/>
      <c r="H26" s="30" t="s">
        <v>17</v>
      </c>
      <c r="I26" s="91"/>
      <c r="J26" s="92"/>
      <c r="K26" s="92"/>
      <c r="L26" s="92"/>
      <c r="M26" s="92"/>
      <c r="N26" s="92"/>
      <c r="O26" s="92"/>
      <c r="P26" s="92"/>
      <c r="Q26" s="93"/>
    </row>
    <row r="27" spans="1:19" ht="18" customHeight="1" x14ac:dyDescent="0.3">
      <c r="A27" s="102"/>
      <c r="B27" s="103"/>
      <c r="C27" s="103"/>
      <c r="D27" s="103"/>
      <c r="E27" s="103"/>
      <c r="F27" s="104"/>
      <c r="G27" s="98"/>
      <c r="H27" s="30" t="s">
        <v>18</v>
      </c>
      <c r="I27" s="91"/>
      <c r="J27" s="92"/>
      <c r="K27" s="92"/>
      <c r="L27" s="92"/>
      <c r="M27" s="92"/>
      <c r="N27" s="92"/>
      <c r="O27" s="92"/>
      <c r="P27" s="92"/>
      <c r="Q27" s="93"/>
    </row>
    <row r="28" spans="1:19" x14ac:dyDescent="0.3">
      <c r="A28" s="102"/>
      <c r="B28" s="103"/>
      <c r="C28" s="103"/>
      <c r="D28" s="103"/>
      <c r="E28" s="103"/>
      <c r="F28" s="104"/>
      <c r="G28" s="98"/>
      <c r="H28" s="30" t="s">
        <v>19</v>
      </c>
      <c r="I28" s="91"/>
      <c r="J28" s="92"/>
      <c r="K28" s="92"/>
      <c r="L28" s="92"/>
      <c r="M28" s="92"/>
      <c r="N28" s="92"/>
      <c r="O28" s="92"/>
      <c r="P28" s="92"/>
      <c r="Q28" s="93"/>
    </row>
    <row r="29" spans="1:19" x14ac:dyDescent="0.3">
      <c r="A29" s="102"/>
      <c r="B29" s="103"/>
      <c r="C29" s="103"/>
      <c r="D29" s="103"/>
      <c r="E29" s="103"/>
      <c r="F29" s="104"/>
      <c r="G29" s="98"/>
      <c r="H29" s="30" t="s">
        <v>20</v>
      </c>
      <c r="I29" s="91"/>
      <c r="J29" s="92"/>
      <c r="K29" s="92"/>
      <c r="L29" s="92"/>
      <c r="M29" s="92"/>
      <c r="N29" s="92"/>
      <c r="O29" s="92"/>
      <c r="P29" s="92"/>
      <c r="Q29" s="93"/>
    </row>
    <row r="30" spans="1:19" x14ac:dyDescent="0.3">
      <c r="A30" s="102"/>
      <c r="B30" s="103"/>
      <c r="C30" s="103"/>
      <c r="D30" s="103"/>
      <c r="E30" s="103"/>
      <c r="F30" s="10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9" x14ac:dyDescent="0.3">
      <c r="A31" s="102"/>
      <c r="B31" s="103"/>
      <c r="C31" s="103"/>
      <c r="D31" s="103"/>
      <c r="E31" s="103"/>
      <c r="F31" s="10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9" x14ac:dyDescent="0.3">
      <c r="A32" s="105"/>
      <c r="B32" s="106"/>
      <c r="C32" s="106"/>
      <c r="D32" s="106"/>
      <c r="E32" s="106"/>
      <c r="F32" s="107"/>
      <c r="G32" s="29"/>
      <c r="H32" s="24"/>
      <c r="I32" s="18"/>
      <c r="J32" s="24"/>
      <c r="K32" s="24"/>
      <c r="L32" s="24" t="s">
        <v>21</v>
      </c>
      <c r="M32" s="24"/>
      <c r="N32" s="94"/>
      <c r="O32" s="95"/>
      <c r="P32" s="96"/>
      <c r="Q32" s="24"/>
    </row>
    <row r="33" spans="1:17" x14ac:dyDescent="0.3">
      <c r="A33" s="29"/>
      <c r="B33" s="29"/>
      <c r="C33" s="29"/>
      <c r="D33" s="29"/>
      <c r="E33" s="29"/>
      <c r="F33" s="29"/>
      <c r="G33" s="29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3">
      <c r="A34" s="21"/>
      <c r="B34" s="21"/>
      <c r="C34" s="21"/>
      <c r="D34" s="21"/>
      <c r="E34" s="21"/>
      <c r="F34" s="21"/>
      <c r="G34" s="21"/>
      <c r="H34" s="24"/>
      <c r="I34" s="24"/>
      <c r="J34" s="24"/>
      <c r="K34" s="24"/>
      <c r="L34" s="24"/>
      <c r="M34" s="24"/>
      <c r="N34" s="24"/>
      <c r="O34" s="24"/>
      <c r="P34" s="24"/>
      <c r="Q34" s="24"/>
    </row>
  </sheetData>
  <sheetProtection selectLockedCells="1"/>
  <mergeCells count="44">
    <mergeCell ref="C14:D14"/>
    <mergeCell ref="C15:D15"/>
    <mergeCell ref="C17:D17"/>
    <mergeCell ref="C18:D18"/>
    <mergeCell ref="C16:D16"/>
    <mergeCell ref="A1:N1"/>
    <mergeCell ref="A8:B8"/>
    <mergeCell ref="F5:G5"/>
    <mergeCell ref="B6:G6"/>
    <mergeCell ref="B7:G7"/>
    <mergeCell ref="B9:B11"/>
    <mergeCell ref="N9:N11"/>
    <mergeCell ref="C3:M3"/>
    <mergeCell ref="I9:I11"/>
    <mergeCell ref="J9:J11"/>
    <mergeCell ref="M9:M11"/>
    <mergeCell ref="C9:D9"/>
    <mergeCell ref="C12:D12"/>
    <mergeCell ref="C13:D13"/>
    <mergeCell ref="P9:P11"/>
    <mergeCell ref="Q9:Q11"/>
    <mergeCell ref="C10:D11"/>
    <mergeCell ref="F10:F11"/>
    <mergeCell ref="G10:G11"/>
    <mergeCell ref="H10:H11"/>
    <mergeCell ref="O9:O11"/>
    <mergeCell ref="F9:H9"/>
    <mergeCell ref="E9:E11"/>
    <mergeCell ref="K10:K11"/>
    <mergeCell ref="L10:L11"/>
    <mergeCell ref="K9:L9"/>
    <mergeCell ref="N32:P32"/>
    <mergeCell ref="A22:C22"/>
    <mergeCell ref="G25:G29"/>
    <mergeCell ref="I25:Q25"/>
    <mergeCell ref="I26:Q26"/>
    <mergeCell ref="I27:Q27"/>
    <mergeCell ref="I28:Q28"/>
    <mergeCell ref="A25:F32"/>
    <mergeCell ref="L19:M19"/>
    <mergeCell ref="A20:P20"/>
    <mergeCell ref="A21:P21"/>
    <mergeCell ref="A23:Q23"/>
    <mergeCell ref="I29:Q29"/>
  </mergeCells>
  <pageMargins left="0.25" right="0.25" top="0.75" bottom="0.75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22</v>
      </c>
      <c r="B2" s="2"/>
      <c r="C2" s="2"/>
      <c r="D2" s="3"/>
      <c r="E2" s="4"/>
      <c r="F2" s="4"/>
      <c r="L2" s="158" t="s">
        <v>49</v>
      </c>
      <c r="M2" s="158"/>
    </row>
    <row r="3" spans="1:14" x14ac:dyDescent="0.3">
      <c r="A3" s="5" t="s">
        <v>23</v>
      </c>
      <c r="B3" s="159" t="s">
        <v>24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3">
      <c r="A4" s="5" t="s">
        <v>25</v>
      </c>
      <c r="B4" s="159" t="s">
        <v>26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3">
      <c r="A5" s="5" t="s">
        <v>8</v>
      </c>
      <c r="B5" s="159" t="s">
        <v>27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3">
      <c r="A6" s="5" t="s">
        <v>2</v>
      </c>
      <c r="B6" s="159" t="s">
        <v>28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3">
      <c r="A7" s="6" t="s">
        <v>29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3">
      <c r="A8" s="5" t="s">
        <v>12</v>
      </c>
      <c r="B8" s="159" t="s">
        <v>30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3">
      <c r="A9" s="7" t="s">
        <v>31</v>
      </c>
      <c r="B9" s="159" t="s">
        <v>32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3">
      <c r="A10" s="7" t="s">
        <v>33</v>
      </c>
      <c r="B10" s="159" t="s">
        <v>34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3">
      <c r="A11" s="8" t="s">
        <v>35</v>
      </c>
      <c r="B11" s="159" t="s">
        <v>36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3">
      <c r="A12" s="9" t="s">
        <v>37</v>
      </c>
      <c r="B12" s="159" t="s">
        <v>38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3">
      <c r="A13" s="8" t="s">
        <v>39</v>
      </c>
      <c r="B13" s="159" t="s">
        <v>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3">
      <c r="A14" s="8" t="s">
        <v>5</v>
      </c>
      <c r="B14" s="159" t="s">
        <v>50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3">
      <c r="A15" s="8" t="s">
        <v>41</v>
      </c>
      <c r="B15" s="159" t="s">
        <v>42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9.6" x14ac:dyDescent="0.3">
      <c r="A16" s="10" t="s">
        <v>43</v>
      </c>
      <c r="B16" s="159" t="s">
        <v>44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3">
      <c r="A17" s="10" t="s">
        <v>45</v>
      </c>
      <c r="B17" s="159" t="s">
        <v>46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3">
      <c r="A18" s="11" t="s">
        <v>47</v>
      </c>
      <c r="B18" s="159" t="s">
        <v>48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3">
      <c r="A19" s="31" t="s">
        <v>60</v>
      </c>
      <c r="B19" s="160" t="s">
        <v>61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2022-05-19T07:42:18Z</cp:lastPrinted>
  <dcterms:created xsi:type="dcterms:W3CDTF">2012-08-13T12:29:09Z</dcterms:created>
  <dcterms:modified xsi:type="dcterms:W3CDTF">2022-06-29T13:14:50Z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