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55" windowWidth="24615" windowHeight="11190" firstSheet="1" activeTab="1"/>
  </bookViews>
  <sheets>
    <sheet name="Rekapitulácia stavby" sheetId="1" state="veryHidden" r:id="rId1"/>
    <sheet name="4.SO3 - Sadové úpravy" sheetId="2" r:id="rId2"/>
  </sheets>
  <definedNames>
    <definedName name="_xlnm._FilterDatabase" localSheetId="1" hidden="1">'4.SO3 - Sadové úpravy'!$C$124:$K$255</definedName>
    <definedName name="_xlnm.Print_Titles" localSheetId="1">'4.SO3 - Sadové úpravy'!$124:$124</definedName>
    <definedName name="_xlnm.Print_Titles" localSheetId="0">'Rekapitulácia stavby'!$92:$92</definedName>
    <definedName name="_xlnm.Print_Area" localSheetId="1">'4.SO3 - Sadové úpravy'!$C$4:$J$76,'4.SO3 - Sadové úpravy'!$C$112:$J$255</definedName>
    <definedName name="_xlnm.Print_Area" localSheetId="0">'Rekapitulácia stavby'!$D$4:$AO$76,'Rekapitulácia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H255" i="2"/>
  <c r="BG255" i="2"/>
  <c r="BF255" i="2"/>
  <c r="BD255" i="2"/>
  <c r="T255" i="2"/>
  <c r="R255" i="2"/>
  <c r="P255" i="2"/>
  <c r="BH254" i="2"/>
  <c r="BG254" i="2"/>
  <c r="BF254" i="2"/>
  <c r="BD254" i="2"/>
  <c r="T254" i="2"/>
  <c r="R254" i="2"/>
  <c r="P254" i="2"/>
  <c r="BH252" i="2"/>
  <c r="BG252" i="2"/>
  <c r="BF252" i="2"/>
  <c r="BD252" i="2"/>
  <c r="T252" i="2"/>
  <c r="R252" i="2"/>
  <c r="P252" i="2"/>
  <c r="BH251" i="2"/>
  <c r="BG251" i="2"/>
  <c r="BF251" i="2"/>
  <c r="BD251" i="2"/>
  <c r="T251" i="2"/>
  <c r="R251" i="2"/>
  <c r="P251" i="2"/>
  <c r="BH250" i="2"/>
  <c r="BG250" i="2"/>
  <c r="BF250" i="2"/>
  <c r="BD250" i="2"/>
  <c r="T250" i="2"/>
  <c r="R250" i="2"/>
  <c r="P250" i="2"/>
  <c r="BH249" i="2"/>
  <c r="BG249" i="2"/>
  <c r="BF249" i="2"/>
  <c r="BD249" i="2"/>
  <c r="T249" i="2"/>
  <c r="R249" i="2"/>
  <c r="P249" i="2"/>
  <c r="BH248" i="2"/>
  <c r="BG248" i="2"/>
  <c r="BF248" i="2"/>
  <c r="BD248" i="2"/>
  <c r="T248" i="2"/>
  <c r="R248" i="2"/>
  <c r="P248" i="2"/>
  <c r="BH247" i="2"/>
  <c r="BG247" i="2"/>
  <c r="BF247" i="2"/>
  <c r="BD247" i="2"/>
  <c r="T247" i="2"/>
  <c r="R247" i="2"/>
  <c r="P247" i="2"/>
  <c r="BH246" i="2"/>
  <c r="BG246" i="2"/>
  <c r="BF246" i="2"/>
  <c r="BD246" i="2"/>
  <c r="T246" i="2"/>
  <c r="R246" i="2"/>
  <c r="P246" i="2"/>
  <c r="BH245" i="2"/>
  <c r="BG245" i="2"/>
  <c r="BF245" i="2"/>
  <c r="BD245" i="2"/>
  <c r="T245" i="2"/>
  <c r="R245" i="2"/>
  <c r="P245" i="2"/>
  <c r="BH244" i="2"/>
  <c r="BG244" i="2"/>
  <c r="BF244" i="2"/>
  <c r="BD244" i="2"/>
  <c r="T244" i="2"/>
  <c r="R244" i="2"/>
  <c r="P244" i="2"/>
  <c r="BH243" i="2"/>
  <c r="BG243" i="2"/>
  <c r="BF243" i="2"/>
  <c r="BD243" i="2"/>
  <c r="T243" i="2"/>
  <c r="R243" i="2"/>
  <c r="P243" i="2"/>
  <c r="BH242" i="2"/>
  <c r="BG242" i="2"/>
  <c r="BF242" i="2"/>
  <c r="BD242" i="2"/>
  <c r="T242" i="2"/>
  <c r="R242" i="2"/>
  <c r="P242" i="2"/>
  <c r="BH241" i="2"/>
  <c r="BG241" i="2"/>
  <c r="BF241" i="2"/>
  <c r="BD241" i="2"/>
  <c r="T241" i="2"/>
  <c r="R241" i="2"/>
  <c r="P241" i="2"/>
  <c r="BH240" i="2"/>
  <c r="BG240" i="2"/>
  <c r="BF240" i="2"/>
  <c r="BD240" i="2"/>
  <c r="T240" i="2"/>
  <c r="R240" i="2"/>
  <c r="P240" i="2"/>
  <c r="BH239" i="2"/>
  <c r="BG239" i="2"/>
  <c r="BF239" i="2"/>
  <c r="BD239" i="2"/>
  <c r="T239" i="2"/>
  <c r="R239" i="2"/>
  <c r="P239" i="2"/>
  <c r="BH238" i="2"/>
  <c r="BG238" i="2"/>
  <c r="BF238" i="2"/>
  <c r="BD238" i="2"/>
  <c r="T238" i="2"/>
  <c r="R238" i="2"/>
  <c r="P238" i="2"/>
  <c r="BH237" i="2"/>
  <c r="BG237" i="2"/>
  <c r="BF237" i="2"/>
  <c r="BD237" i="2"/>
  <c r="T237" i="2"/>
  <c r="R237" i="2"/>
  <c r="P237" i="2"/>
  <c r="BH236" i="2"/>
  <c r="BG236" i="2"/>
  <c r="BF236" i="2"/>
  <c r="BD236" i="2"/>
  <c r="T236" i="2"/>
  <c r="R236" i="2"/>
  <c r="P236" i="2"/>
  <c r="BH235" i="2"/>
  <c r="BG235" i="2"/>
  <c r="BF235" i="2"/>
  <c r="BD235" i="2"/>
  <c r="T235" i="2"/>
  <c r="R235" i="2"/>
  <c r="P235" i="2"/>
  <c r="BH234" i="2"/>
  <c r="BG234" i="2"/>
  <c r="BF234" i="2"/>
  <c r="BD234" i="2"/>
  <c r="T234" i="2"/>
  <c r="R234" i="2"/>
  <c r="P234" i="2"/>
  <c r="BH233" i="2"/>
  <c r="BG233" i="2"/>
  <c r="BF233" i="2"/>
  <c r="BD233" i="2"/>
  <c r="T233" i="2"/>
  <c r="R233" i="2"/>
  <c r="P233" i="2"/>
  <c r="BH232" i="2"/>
  <c r="BG232" i="2"/>
  <c r="BF232" i="2"/>
  <c r="BD232" i="2"/>
  <c r="T232" i="2"/>
  <c r="R232" i="2"/>
  <c r="P232" i="2"/>
  <c r="BH231" i="2"/>
  <c r="BG231" i="2"/>
  <c r="BF231" i="2"/>
  <c r="BD231" i="2"/>
  <c r="T231" i="2"/>
  <c r="R231" i="2"/>
  <c r="P231" i="2"/>
  <c r="BH230" i="2"/>
  <c r="BG230" i="2"/>
  <c r="BF230" i="2"/>
  <c r="BD230" i="2"/>
  <c r="T230" i="2"/>
  <c r="R230" i="2"/>
  <c r="P230" i="2"/>
  <c r="BH229" i="2"/>
  <c r="BG229" i="2"/>
  <c r="BF229" i="2"/>
  <c r="BD229" i="2"/>
  <c r="T229" i="2"/>
  <c r="R229" i="2"/>
  <c r="P229" i="2"/>
  <c r="BH228" i="2"/>
  <c r="BG228" i="2"/>
  <c r="BF228" i="2"/>
  <c r="BD228" i="2"/>
  <c r="T228" i="2"/>
  <c r="R228" i="2"/>
  <c r="P228" i="2"/>
  <c r="BH227" i="2"/>
  <c r="BG227" i="2"/>
  <c r="BF227" i="2"/>
  <c r="BD227" i="2"/>
  <c r="T227" i="2"/>
  <c r="R227" i="2"/>
  <c r="P227" i="2"/>
  <c r="BH226" i="2"/>
  <c r="BG226" i="2"/>
  <c r="BF226" i="2"/>
  <c r="BD226" i="2"/>
  <c r="T226" i="2"/>
  <c r="R226" i="2"/>
  <c r="P226" i="2"/>
  <c r="BH224" i="2"/>
  <c r="BG224" i="2"/>
  <c r="BF224" i="2"/>
  <c r="BD224" i="2"/>
  <c r="T224" i="2"/>
  <c r="R224" i="2"/>
  <c r="P224" i="2"/>
  <c r="BH222" i="2"/>
  <c r="BG222" i="2"/>
  <c r="BF222" i="2"/>
  <c r="BD222" i="2"/>
  <c r="T222" i="2"/>
  <c r="R222" i="2"/>
  <c r="P222" i="2"/>
  <c r="BH220" i="2"/>
  <c r="BG220" i="2"/>
  <c r="BF220" i="2"/>
  <c r="BD220" i="2"/>
  <c r="T220" i="2"/>
  <c r="R220" i="2"/>
  <c r="P220" i="2"/>
  <c r="BH219" i="2"/>
  <c r="BG219" i="2"/>
  <c r="BF219" i="2"/>
  <c r="BD219" i="2"/>
  <c r="T219" i="2"/>
  <c r="R219" i="2"/>
  <c r="P219" i="2"/>
  <c r="BH217" i="2"/>
  <c r="BG217" i="2"/>
  <c r="BF217" i="2"/>
  <c r="BD217" i="2"/>
  <c r="T217" i="2"/>
  <c r="R217" i="2"/>
  <c r="P217" i="2"/>
  <c r="BH216" i="2"/>
  <c r="BG216" i="2"/>
  <c r="BF216" i="2"/>
  <c r="BD216" i="2"/>
  <c r="T216" i="2"/>
  <c r="R216" i="2"/>
  <c r="P216" i="2"/>
  <c r="BH215" i="2"/>
  <c r="BG215" i="2"/>
  <c r="BF215" i="2"/>
  <c r="BD215" i="2"/>
  <c r="T215" i="2"/>
  <c r="R215" i="2"/>
  <c r="P215" i="2"/>
  <c r="BH214" i="2"/>
  <c r="BG214" i="2"/>
  <c r="BF214" i="2"/>
  <c r="BD214" i="2"/>
  <c r="T214" i="2"/>
  <c r="R214" i="2"/>
  <c r="P214" i="2"/>
  <c r="BH213" i="2"/>
  <c r="BG213" i="2"/>
  <c r="BF213" i="2"/>
  <c r="BD213" i="2"/>
  <c r="T213" i="2"/>
  <c r="R213" i="2"/>
  <c r="P213" i="2"/>
  <c r="BH212" i="2"/>
  <c r="BG212" i="2"/>
  <c r="BF212" i="2"/>
  <c r="BD212" i="2"/>
  <c r="T212" i="2"/>
  <c r="R212" i="2"/>
  <c r="P212" i="2"/>
  <c r="BH211" i="2"/>
  <c r="BG211" i="2"/>
  <c r="BF211" i="2"/>
  <c r="BD211" i="2"/>
  <c r="T211" i="2"/>
  <c r="R211" i="2"/>
  <c r="P211" i="2"/>
  <c r="BH209" i="2"/>
  <c r="BG209" i="2"/>
  <c r="BF209" i="2"/>
  <c r="BD209" i="2"/>
  <c r="T209" i="2"/>
  <c r="R209" i="2"/>
  <c r="P209" i="2"/>
  <c r="BH207" i="2"/>
  <c r="BG207" i="2"/>
  <c r="BF207" i="2"/>
  <c r="BD207" i="2"/>
  <c r="T207" i="2"/>
  <c r="R207" i="2"/>
  <c r="P207" i="2"/>
  <c r="BH205" i="2"/>
  <c r="BG205" i="2"/>
  <c r="BF205" i="2"/>
  <c r="BD205" i="2"/>
  <c r="T205" i="2"/>
  <c r="R205" i="2"/>
  <c r="P205" i="2"/>
  <c r="BH204" i="2"/>
  <c r="BG204" i="2"/>
  <c r="BF204" i="2"/>
  <c r="BD204" i="2"/>
  <c r="T204" i="2"/>
  <c r="R204" i="2"/>
  <c r="P204" i="2"/>
  <c r="BH202" i="2"/>
  <c r="BG202" i="2"/>
  <c r="BF202" i="2"/>
  <c r="BD202" i="2"/>
  <c r="T202" i="2"/>
  <c r="R202" i="2"/>
  <c r="P202" i="2"/>
  <c r="BH199" i="2"/>
  <c r="BG199" i="2"/>
  <c r="BF199" i="2"/>
  <c r="BD199" i="2"/>
  <c r="T199" i="2"/>
  <c r="R199" i="2"/>
  <c r="P199" i="2"/>
  <c r="BH198" i="2"/>
  <c r="BG198" i="2"/>
  <c r="BF198" i="2"/>
  <c r="BD198" i="2"/>
  <c r="T198" i="2"/>
  <c r="R198" i="2"/>
  <c r="P198" i="2"/>
  <c r="BH196" i="2"/>
  <c r="BG196" i="2"/>
  <c r="BF196" i="2"/>
  <c r="BD196" i="2"/>
  <c r="T196" i="2"/>
  <c r="R196" i="2"/>
  <c r="P196" i="2"/>
  <c r="BH194" i="2"/>
  <c r="BG194" i="2"/>
  <c r="BF194" i="2"/>
  <c r="BD194" i="2"/>
  <c r="T194" i="2"/>
  <c r="R194" i="2"/>
  <c r="P194" i="2"/>
  <c r="BH192" i="2"/>
  <c r="BG192" i="2"/>
  <c r="BF192" i="2"/>
  <c r="BD192" i="2"/>
  <c r="T192" i="2"/>
  <c r="R192" i="2"/>
  <c r="P192" i="2"/>
  <c r="BH190" i="2"/>
  <c r="BG190" i="2"/>
  <c r="BF190" i="2"/>
  <c r="BD190" i="2"/>
  <c r="T190" i="2"/>
  <c r="R190" i="2"/>
  <c r="P190" i="2"/>
  <c r="BH188" i="2"/>
  <c r="BG188" i="2"/>
  <c r="BF188" i="2"/>
  <c r="BD188" i="2"/>
  <c r="T188" i="2"/>
  <c r="R188" i="2"/>
  <c r="P188" i="2"/>
  <c r="BH186" i="2"/>
  <c r="BG186" i="2"/>
  <c r="BF186" i="2"/>
  <c r="BD186" i="2"/>
  <c r="T186" i="2"/>
  <c r="R186" i="2"/>
  <c r="P186" i="2"/>
  <c r="BH185" i="2"/>
  <c r="BG185" i="2"/>
  <c r="BF185" i="2"/>
  <c r="BD185" i="2"/>
  <c r="T185" i="2"/>
  <c r="R185" i="2"/>
  <c r="P185" i="2"/>
  <c r="BH184" i="2"/>
  <c r="BG184" i="2"/>
  <c r="BF184" i="2"/>
  <c r="BD184" i="2"/>
  <c r="T184" i="2"/>
  <c r="R184" i="2"/>
  <c r="P184" i="2"/>
  <c r="BH183" i="2"/>
  <c r="BG183" i="2"/>
  <c r="BF183" i="2"/>
  <c r="BD183" i="2"/>
  <c r="T183" i="2"/>
  <c r="R183" i="2"/>
  <c r="P183" i="2"/>
  <c r="BH182" i="2"/>
  <c r="BG182" i="2"/>
  <c r="BF182" i="2"/>
  <c r="BD182" i="2"/>
  <c r="T182" i="2"/>
  <c r="R182" i="2"/>
  <c r="P182" i="2"/>
  <c r="BH181" i="2"/>
  <c r="BG181" i="2"/>
  <c r="BF181" i="2"/>
  <c r="BD181" i="2"/>
  <c r="T181" i="2"/>
  <c r="R181" i="2"/>
  <c r="P181" i="2"/>
  <c r="BH180" i="2"/>
  <c r="BG180" i="2"/>
  <c r="BF180" i="2"/>
  <c r="BD180" i="2"/>
  <c r="T180" i="2"/>
  <c r="R180" i="2"/>
  <c r="P180" i="2"/>
  <c r="BH179" i="2"/>
  <c r="BG179" i="2"/>
  <c r="BF179" i="2"/>
  <c r="BD179" i="2"/>
  <c r="T179" i="2"/>
  <c r="R179" i="2"/>
  <c r="P179" i="2"/>
  <c r="BH177" i="2"/>
  <c r="BG177" i="2"/>
  <c r="BF177" i="2"/>
  <c r="BD177" i="2"/>
  <c r="T177" i="2"/>
  <c r="R177" i="2"/>
  <c r="P177" i="2"/>
  <c r="BH176" i="2"/>
  <c r="BG176" i="2"/>
  <c r="BF176" i="2"/>
  <c r="BD176" i="2"/>
  <c r="T176" i="2"/>
  <c r="R176" i="2"/>
  <c r="P176" i="2"/>
  <c r="BH174" i="2"/>
  <c r="BG174" i="2"/>
  <c r="BF174" i="2"/>
  <c r="BD174" i="2"/>
  <c r="T174" i="2"/>
  <c r="R174" i="2"/>
  <c r="P174" i="2"/>
  <c r="BH173" i="2"/>
  <c r="BG173" i="2"/>
  <c r="BF173" i="2"/>
  <c r="BD173" i="2"/>
  <c r="T173" i="2"/>
  <c r="R173" i="2"/>
  <c r="P173" i="2"/>
  <c r="BH171" i="2"/>
  <c r="BG171" i="2"/>
  <c r="BF171" i="2"/>
  <c r="BD171" i="2"/>
  <c r="T171" i="2"/>
  <c r="R171" i="2"/>
  <c r="P171" i="2"/>
  <c r="BH169" i="2"/>
  <c r="BG169" i="2"/>
  <c r="BF169" i="2"/>
  <c r="BD169" i="2"/>
  <c r="T169" i="2"/>
  <c r="R169" i="2"/>
  <c r="P169" i="2"/>
  <c r="BH168" i="2"/>
  <c r="BG168" i="2"/>
  <c r="BF168" i="2"/>
  <c r="BD168" i="2"/>
  <c r="T168" i="2"/>
  <c r="R168" i="2"/>
  <c r="P168" i="2"/>
  <c r="BH167" i="2"/>
  <c r="BG167" i="2"/>
  <c r="BF167" i="2"/>
  <c r="BD167" i="2"/>
  <c r="T167" i="2"/>
  <c r="R167" i="2"/>
  <c r="P167" i="2"/>
  <c r="BH166" i="2"/>
  <c r="BG166" i="2"/>
  <c r="BF166" i="2"/>
  <c r="BD166" i="2"/>
  <c r="T166" i="2"/>
  <c r="R166" i="2"/>
  <c r="P166" i="2"/>
  <c r="BH165" i="2"/>
  <c r="BG165" i="2"/>
  <c r="BF165" i="2"/>
  <c r="BD165" i="2"/>
  <c r="T165" i="2"/>
  <c r="R165" i="2"/>
  <c r="P165" i="2"/>
  <c r="BH164" i="2"/>
  <c r="BG164" i="2"/>
  <c r="BF164" i="2"/>
  <c r="BD164" i="2"/>
  <c r="T164" i="2"/>
  <c r="R164" i="2"/>
  <c r="P164" i="2"/>
  <c r="BH162" i="2"/>
  <c r="BG162" i="2"/>
  <c r="BF162" i="2"/>
  <c r="BD162" i="2"/>
  <c r="T162" i="2"/>
  <c r="R162" i="2"/>
  <c r="P162" i="2"/>
  <c r="BH161" i="2"/>
  <c r="BG161" i="2"/>
  <c r="BF161" i="2"/>
  <c r="BD161" i="2"/>
  <c r="T161" i="2"/>
  <c r="R161" i="2"/>
  <c r="P161" i="2"/>
  <c r="BH160" i="2"/>
  <c r="BG160" i="2"/>
  <c r="BF160" i="2"/>
  <c r="BD160" i="2"/>
  <c r="T160" i="2"/>
  <c r="R160" i="2"/>
  <c r="P160" i="2"/>
  <c r="BH159" i="2"/>
  <c r="BG159" i="2"/>
  <c r="BF159" i="2"/>
  <c r="BD159" i="2"/>
  <c r="T159" i="2"/>
  <c r="R159" i="2"/>
  <c r="P159" i="2"/>
  <c r="BH158" i="2"/>
  <c r="BG158" i="2"/>
  <c r="BF158" i="2"/>
  <c r="BD158" i="2"/>
  <c r="T158" i="2"/>
  <c r="R158" i="2"/>
  <c r="P158" i="2"/>
  <c r="BH157" i="2"/>
  <c r="BG157" i="2"/>
  <c r="BF157" i="2"/>
  <c r="BD157" i="2"/>
  <c r="T157" i="2"/>
  <c r="R157" i="2"/>
  <c r="P157" i="2"/>
  <c r="BH155" i="2"/>
  <c r="BG155" i="2"/>
  <c r="BF155" i="2"/>
  <c r="BD155" i="2"/>
  <c r="T155" i="2"/>
  <c r="R155" i="2"/>
  <c r="P155" i="2"/>
  <c r="BH154" i="2"/>
  <c r="BG154" i="2"/>
  <c r="BF154" i="2"/>
  <c r="BD154" i="2"/>
  <c r="T154" i="2"/>
  <c r="R154" i="2"/>
  <c r="P154" i="2"/>
  <c r="BH153" i="2"/>
  <c r="BG153" i="2"/>
  <c r="BF153" i="2"/>
  <c r="BD153" i="2"/>
  <c r="T153" i="2"/>
  <c r="R153" i="2"/>
  <c r="P153" i="2"/>
  <c r="BH151" i="2"/>
  <c r="BG151" i="2"/>
  <c r="BF151" i="2"/>
  <c r="BD151" i="2"/>
  <c r="T151" i="2"/>
  <c r="R151" i="2"/>
  <c r="P151" i="2"/>
  <c r="BH150" i="2"/>
  <c r="BG150" i="2"/>
  <c r="BF150" i="2"/>
  <c r="BD150" i="2"/>
  <c r="T150" i="2"/>
  <c r="R150" i="2"/>
  <c r="P150" i="2"/>
  <c r="BH148" i="2"/>
  <c r="BG148" i="2"/>
  <c r="BF148" i="2"/>
  <c r="BD148" i="2"/>
  <c r="T148" i="2"/>
  <c r="R148" i="2"/>
  <c r="P148" i="2"/>
  <c r="BH147" i="2"/>
  <c r="BG147" i="2"/>
  <c r="BF147" i="2"/>
  <c r="BD147" i="2"/>
  <c r="T147" i="2"/>
  <c r="R147" i="2"/>
  <c r="P147" i="2"/>
  <c r="BH146" i="2"/>
  <c r="BG146" i="2"/>
  <c r="BF146" i="2"/>
  <c r="BD146" i="2"/>
  <c r="T146" i="2"/>
  <c r="R146" i="2"/>
  <c r="P146" i="2"/>
  <c r="BH144" i="2"/>
  <c r="BG144" i="2"/>
  <c r="BF144" i="2"/>
  <c r="BD144" i="2"/>
  <c r="T144" i="2"/>
  <c r="R144" i="2"/>
  <c r="P144" i="2"/>
  <c r="BH142" i="2"/>
  <c r="BG142" i="2"/>
  <c r="BF142" i="2"/>
  <c r="BD142" i="2"/>
  <c r="T142" i="2"/>
  <c r="R142" i="2"/>
  <c r="P142" i="2"/>
  <c r="BH141" i="2"/>
  <c r="BG141" i="2"/>
  <c r="BF141" i="2"/>
  <c r="BD141" i="2"/>
  <c r="T141" i="2"/>
  <c r="R141" i="2"/>
  <c r="P141" i="2"/>
  <c r="BH140" i="2"/>
  <c r="BG140" i="2"/>
  <c r="BF140" i="2"/>
  <c r="BD140" i="2"/>
  <c r="T140" i="2"/>
  <c r="R140" i="2"/>
  <c r="P140" i="2"/>
  <c r="BH139" i="2"/>
  <c r="BG139" i="2"/>
  <c r="BF139" i="2"/>
  <c r="BD139" i="2"/>
  <c r="T139" i="2"/>
  <c r="R139" i="2"/>
  <c r="P139" i="2"/>
  <c r="BH138" i="2"/>
  <c r="BG138" i="2"/>
  <c r="BF138" i="2"/>
  <c r="BD138" i="2"/>
  <c r="T138" i="2"/>
  <c r="R138" i="2"/>
  <c r="P138" i="2"/>
  <c r="BH137" i="2"/>
  <c r="BG137" i="2"/>
  <c r="BF137" i="2"/>
  <c r="BD137" i="2"/>
  <c r="T137" i="2"/>
  <c r="R137" i="2"/>
  <c r="P137" i="2"/>
  <c r="BH136" i="2"/>
  <c r="BG136" i="2"/>
  <c r="BF136" i="2"/>
  <c r="BD136" i="2"/>
  <c r="T136" i="2"/>
  <c r="R136" i="2"/>
  <c r="P136" i="2"/>
  <c r="BH135" i="2"/>
  <c r="BG135" i="2"/>
  <c r="BF135" i="2"/>
  <c r="BD135" i="2"/>
  <c r="T135" i="2"/>
  <c r="R135" i="2"/>
  <c r="P135" i="2"/>
  <c r="BH134" i="2"/>
  <c r="BG134" i="2"/>
  <c r="BF134" i="2"/>
  <c r="BD134" i="2"/>
  <c r="T134" i="2"/>
  <c r="R134" i="2"/>
  <c r="P134" i="2"/>
  <c r="BH133" i="2"/>
  <c r="BG133" i="2"/>
  <c r="BF133" i="2"/>
  <c r="BD133" i="2"/>
  <c r="T133" i="2"/>
  <c r="R133" i="2"/>
  <c r="P133" i="2"/>
  <c r="BH132" i="2"/>
  <c r="BG132" i="2"/>
  <c r="BF132" i="2"/>
  <c r="BD132" i="2"/>
  <c r="T132" i="2"/>
  <c r="R132" i="2"/>
  <c r="P132" i="2"/>
  <c r="BH131" i="2"/>
  <c r="BG131" i="2"/>
  <c r="BF131" i="2"/>
  <c r="BD131" i="2"/>
  <c r="T131" i="2"/>
  <c r="R131" i="2"/>
  <c r="P131" i="2"/>
  <c r="BH130" i="2"/>
  <c r="BG130" i="2"/>
  <c r="BF130" i="2"/>
  <c r="BD130" i="2"/>
  <c r="T130" i="2"/>
  <c r="R130" i="2"/>
  <c r="P130" i="2"/>
  <c r="BH129" i="2"/>
  <c r="BG129" i="2"/>
  <c r="BF129" i="2"/>
  <c r="BD129" i="2"/>
  <c r="T129" i="2"/>
  <c r="R129" i="2"/>
  <c r="P129" i="2"/>
  <c r="BH128" i="2"/>
  <c r="BG128" i="2"/>
  <c r="BF128" i="2"/>
  <c r="BD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19" i="2"/>
  <c r="E7" i="2"/>
  <c r="E115" i="2"/>
  <c r="L90" i="1"/>
  <c r="AM90" i="1"/>
  <c r="AM89" i="1"/>
  <c r="L89" i="1"/>
  <c r="AM87" i="1"/>
  <c r="L87" i="1"/>
  <c r="L85" i="1"/>
  <c r="L84" i="1"/>
  <c r="J255" i="2"/>
  <c r="BJ247" i="2"/>
  <c r="BJ246" i="2"/>
  <c r="BJ245" i="2"/>
  <c r="BJ244" i="2"/>
  <c r="J243" i="2"/>
  <c r="J242" i="2"/>
  <c r="J241" i="2"/>
  <c r="J240" i="2"/>
  <c r="J239" i="2"/>
  <c r="BJ238" i="2"/>
  <c r="J237" i="2"/>
  <c r="J235" i="2"/>
  <c r="J234" i="2"/>
  <c r="BJ230" i="2"/>
  <c r="BJ228" i="2"/>
  <c r="BJ227" i="2"/>
  <c r="J224" i="2"/>
  <c r="J222" i="2"/>
  <c r="BJ217" i="2"/>
  <c r="J216" i="2"/>
  <c r="BJ214" i="2"/>
  <c r="BJ212" i="2"/>
  <c r="BJ205" i="2"/>
  <c r="J204" i="2"/>
  <c r="BJ202" i="2"/>
  <c r="BJ199" i="2"/>
  <c r="BJ192" i="2"/>
  <c r="BJ188" i="2"/>
  <c r="BJ186" i="2"/>
  <c r="J185" i="2"/>
  <c r="BJ184" i="2"/>
  <c r="BJ183" i="2"/>
  <c r="BJ182" i="2"/>
  <c r="BJ181" i="2"/>
  <c r="J180" i="2"/>
  <c r="BJ177" i="2"/>
  <c r="J176" i="2"/>
  <c r="BJ174" i="2"/>
  <c r="BJ166" i="2"/>
  <c r="J165" i="2"/>
  <c r="BJ164" i="2"/>
  <c r="BJ162" i="2"/>
  <c r="BJ161" i="2"/>
  <c r="J159" i="2"/>
  <c r="J158" i="2"/>
  <c r="J157" i="2"/>
  <c r="BJ155" i="2"/>
  <c r="BJ151" i="2"/>
  <c r="BJ150" i="2"/>
  <c r="J148" i="2"/>
  <c r="J146" i="2"/>
  <c r="BJ144" i="2"/>
  <c r="J142" i="2"/>
  <c r="BJ141" i="2"/>
  <c r="BJ140" i="2"/>
  <c r="J139" i="2"/>
  <c r="J138" i="2"/>
  <c r="J131" i="2"/>
  <c r="J130" i="2"/>
  <c r="BJ254" i="2"/>
  <c r="BJ252" i="2"/>
  <c r="J251" i="2"/>
  <c r="J250" i="2"/>
  <c r="BJ248" i="2"/>
  <c r="BJ243" i="2"/>
  <c r="BJ242" i="2"/>
  <c r="BJ239" i="2"/>
  <c r="BJ236" i="2"/>
  <c r="BJ234" i="2"/>
  <c r="J233" i="2"/>
  <c r="BJ232" i="2"/>
  <c r="BJ231" i="2"/>
  <c r="J229" i="2"/>
  <c r="BJ220" i="2"/>
  <c r="J219" i="2"/>
  <c r="J215" i="2"/>
  <c r="J213" i="2"/>
  <c r="J211" i="2"/>
  <c r="J209" i="2"/>
  <c r="BJ207" i="2"/>
  <c r="J205" i="2"/>
  <c r="J198" i="2"/>
  <c r="J196" i="2"/>
  <c r="BJ194" i="2"/>
  <c r="J190" i="2"/>
  <c r="J188" i="2"/>
  <c r="J183" i="2"/>
  <c r="J181" i="2"/>
  <c r="J177" i="2"/>
  <c r="BJ176" i="2"/>
  <c r="BJ171" i="2"/>
  <c r="J168" i="2"/>
  <c r="J167" i="2"/>
  <c r="BJ165" i="2"/>
  <c r="J164" i="2"/>
  <c r="J162" i="2"/>
  <c r="J161" i="2"/>
  <c r="J160" i="2"/>
  <c r="BJ159" i="2"/>
  <c r="BJ154" i="2"/>
  <c r="J153" i="2"/>
  <c r="BJ147" i="2"/>
  <c r="BJ138" i="2"/>
  <c r="BJ137" i="2"/>
  <c r="J135" i="2"/>
  <c r="J132" i="2"/>
  <c r="BJ128" i="2"/>
  <c r="AS94" i="1"/>
  <c r="BJ255" i="2"/>
  <c r="BJ250" i="2"/>
  <c r="J249" i="2"/>
  <c r="J247" i="2"/>
  <c r="J246" i="2"/>
  <c r="J245" i="2"/>
  <c r="BJ241" i="2"/>
  <c r="J238" i="2"/>
  <c r="BJ237" i="2"/>
  <c r="BJ235" i="2"/>
  <c r="J232" i="2"/>
  <c r="BJ229" i="2"/>
  <c r="J228" i="2"/>
  <c r="BJ226" i="2"/>
  <c r="J217" i="2"/>
  <c r="BJ216" i="2"/>
  <c r="BJ213" i="2"/>
  <c r="J199" i="2"/>
  <c r="BJ198" i="2"/>
  <c r="BJ196" i="2"/>
  <c r="J192" i="2"/>
  <c r="BJ190" i="2"/>
  <c r="J184" i="2"/>
  <c r="J182" i="2"/>
  <c r="BJ179" i="2"/>
  <c r="J174" i="2"/>
  <c r="BJ173" i="2"/>
  <c r="J171" i="2"/>
  <c r="J169" i="2"/>
  <c r="BJ168" i="2"/>
  <c r="J166" i="2"/>
  <c r="BJ160" i="2"/>
  <c r="BJ153" i="2"/>
  <c r="BJ148" i="2"/>
  <c r="BJ139" i="2"/>
  <c r="J137" i="2"/>
  <c r="BJ136" i="2"/>
  <c r="BJ134" i="2"/>
  <c r="BJ133" i="2"/>
  <c r="BJ132" i="2"/>
  <c r="BJ131" i="2"/>
  <c r="BJ130" i="2"/>
  <c r="BJ129" i="2"/>
  <c r="J254" i="2"/>
  <c r="J252" i="2"/>
  <c r="BJ251" i="2"/>
  <c r="BJ249" i="2"/>
  <c r="J248" i="2"/>
  <c r="J244" i="2"/>
  <c r="BJ240" i="2"/>
  <c r="J236" i="2"/>
  <c r="BJ233" i="2"/>
  <c r="J231" i="2"/>
  <c r="J230" i="2"/>
  <c r="J227" i="2"/>
  <c r="J226" i="2"/>
  <c r="BJ224" i="2"/>
  <c r="BJ222" i="2"/>
  <c r="J220" i="2"/>
  <c r="BJ219" i="2"/>
  <c r="BJ215" i="2"/>
  <c r="J214" i="2"/>
  <c r="J212" i="2"/>
  <c r="BJ211" i="2"/>
  <c r="BJ209" i="2"/>
  <c r="J207" i="2"/>
  <c r="BJ204" i="2"/>
  <c r="J202" i="2"/>
  <c r="J194" i="2"/>
  <c r="J186" i="2"/>
  <c r="BJ185" i="2"/>
  <c r="BJ180" i="2"/>
  <c r="J179" i="2"/>
  <c r="J173" i="2"/>
  <c r="BJ169" i="2"/>
  <c r="BJ167" i="2"/>
  <c r="BJ158" i="2"/>
  <c r="BJ157" i="2"/>
  <c r="J155" i="2"/>
  <c r="J154" i="2"/>
  <c r="J151" i="2"/>
  <c r="J150" i="2"/>
  <c r="J147" i="2"/>
  <c r="BJ146" i="2"/>
  <c r="J144" i="2"/>
  <c r="BJ142" i="2"/>
  <c r="J141" i="2"/>
  <c r="J140" i="2"/>
  <c r="J136" i="2"/>
  <c r="BJ135" i="2"/>
  <c r="J134" i="2"/>
  <c r="J133" i="2"/>
  <c r="J129" i="2"/>
  <c r="J128" i="2"/>
  <c r="P127" i="2" l="1"/>
  <c r="BJ143" i="2"/>
  <c r="J143" i="2" s="1"/>
  <c r="J99" i="2" s="1"/>
  <c r="P143" i="2"/>
  <c r="P152" i="2"/>
  <c r="BJ175" i="2"/>
  <c r="J175" i="2" s="1"/>
  <c r="J101" i="2" s="1"/>
  <c r="R175" i="2"/>
  <c r="BJ201" i="2"/>
  <c r="J201" i="2" s="1"/>
  <c r="J103" i="2" s="1"/>
  <c r="T201" i="2"/>
  <c r="T210" i="2"/>
  <c r="T127" i="2"/>
  <c r="BJ152" i="2"/>
  <c r="J152" i="2" s="1"/>
  <c r="J100" i="2" s="1"/>
  <c r="R152" i="2"/>
  <c r="P175" i="2"/>
  <c r="BJ195" i="2"/>
  <c r="J195" i="2" s="1"/>
  <c r="J102" i="2" s="1"/>
  <c r="R195" i="2"/>
  <c r="P201" i="2"/>
  <c r="BJ210" i="2"/>
  <c r="J210" i="2" s="1"/>
  <c r="J104" i="2" s="1"/>
  <c r="R210" i="2"/>
  <c r="P225" i="2"/>
  <c r="BJ127" i="2"/>
  <c r="J127" i="2" s="1"/>
  <c r="J98" i="2" s="1"/>
  <c r="R127" i="2"/>
  <c r="R143" i="2"/>
  <c r="T143" i="2"/>
  <c r="T152" i="2"/>
  <c r="T175" i="2"/>
  <c r="P195" i="2"/>
  <c r="T195" i="2"/>
  <c r="R201" i="2"/>
  <c r="P210" i="2"/>
  <c r="BJ225" i="2"/>
  <c r="J225" i="2" s="1"/>
  <c r="J105" i="2" s="1"/>
  <c r="R225" i="2"/>
  <c r="T225" i="2"/>
  <c r="J89" i="2"/>
  <c r="F92" i="2"/>
  <c r="BE128" i="2"/>
  <c r="BE130" i="2"/>
  <c r="BE133" i="2"/>
  <c r="BE134" i="2"/>
  <c r="BE139" i="2"/>
  <c r="BE141" i="2"/>
  <c r="BE146" i="2"/>
  <c r="BE150" i="2"/>
  <c r="BE153" i="2"/>
  <c r="BE154" i="2"/>
  <c r="BE159" i="2"/>
  <c r="BE160" i="2"/>
  <c r="BE164" i="2"/>
  <c r="BE188" i="2"/>
  <c r="BE219" i="2"/>
  <c r="BE220" i="2"/>
  <c r="BE224" i="2"/>
  <c r="BE227" i="2"/>
  <c r="BE229" i="2"/>
  <c r="BE230" i="2"/>
  <c r="BE235" i="2"/>
  <c r="BE237" i="2"/>
  <c r="BE247" i="2"/>
  <c r="BE250" i="2"/>
  <c r="BE129" i="2"/>
  <c r="BE135" i="2"/>
  <c r="BE136" i="2"/>
  <c r="BE140" i="2"/>
  <c r="BE151" i="2"/>
  <c r="BE157" i="2"/>
  <c r="BE158" i="2"/>
  <c r="BE162" i="2"/>
  <c r="BE165" i="2"/>
  <c r="BE166" i="2"/>
  <c r="BE171" i="2"/>
  <c r="BE174" i="2"/>
  <c r="BE177" i="2"/>
  <c r="BE190" i="2"/>
  <c r="BE196" i="2"/>
  <c r="BE199" i="2"/>
  <c r="BE202" i="2"/>
  <c r="BE205" i="2"/>
  <c r="BE226" i="2"/>
  <c r="BE231" i="2"/>
  <c r="BE238" i="2"/>
  <c r="BE240" i="2"/>
  <c r="BE241" i="2"/>
  <c r="BE243" i="2"/>
  <c r="BE245" i="2"/>
  <c r="BE248" i="2"/>
  <c r="BE254" i="2"/>
  <c r="E85" i="2"/>
  <c r="BE132" i="2"/>
  <c r="BE142" i="2"/>
  <c r="BE148" i="2"/>
  <c r="BE161" i="2"/>
  <c r="BE167" i="2"/>
  <c r="BE168" i="2"/>
  <c r="BE169" i="2"/>
  <c r="BE180" i="2"/>
  <c r="BE182" i="2"/>
  <c r="BE183" i="2"/>
  <c r="BE186" i="2"/>
  <c r="BE194" i="2"/>
  <c r="BE207" i="2"/>
  <c r="BE209" i="2"/>
  <c r="BE211" i="2"/>
  <c r="BE212" i="2"/>
  <c r="BE214" i="2"/>
  <c r="BE215" i="2"/>
  <c r="BE217" i="2"/>
  <c r="BE232" i="2"/>
  <c r="BE244" i="2"/>
  <c r="BE249" i="2"/>
  <c r="BE252" i="2"/>
  <c r="BE255" i="2"/>
  <c r="BE131" i="2"/>
  <c r="BE137" i="2"/>
  <c r="BE138" i="2"/>
  <c r="BE144" i="2"/>
  <c r="BE147" i="2"/>
  <c r="BE155" i="2"/>
  <c r="BE173" i="2"/>
  <c r="BE176" i="2"/>
  <c r="BE179" i="2"/>
  <c r="BE181" i="2"/>
  <c r="BE184" i="2"/>
  <c r="BE185" i="2"/>
  <c r="BE192" i="2"/>
  <c r="BE198" i="2"/>
  <c r="BE204" i="2"/>
  <c r="BE213" i="2"/>
  <c r="BE216" i="2"/>
  <c r="BE222" i="2"/>
  <c r="BE228" i="2"/>
  <c r="BE233" i="2"/>
  <c r="BE234" i="2"/>
  <c r="BE236" i="2"/>
  <c r="BE239" i="2"/>
  <c r="BE242" i="2"/>
  <c r="BE246" i="2"/>
  <c r="BE251" i="2"/>
  <c r="F35" i="2"/>
  <c r="BB95" i="1" s="1"/>
  <c r="BB94" i="1" s="1"/>
  <c r="AX94" i="1" s="1"/>
  <c r="F37" i="2"/>
  <c r="BD95" i="1" s="1"/>
  <c r="BD94" i="1" s="1"/>
  <c r="W33" i="1" s="1"/>
  <c r="F33" i="2"/>
  <c r="AZ95" i="1" s="1"/>
  <c r="AZ94" i="1" s="1"/>
  <c r="W29" i="1" s="1"/>
  <c r="J33" i="2"/>
  <c r="AV95" i="1" s="1"/>
  <c r="F36" i="2"/>
  <c r="BC95" i="1" s="1"/>
  <c r="BC94" i="1" s="1"/>
  <c r="W32" i="1" s="1"/>
  <c r="R126" i="2" l="1"/>
  <c r="R125" i="2" s="1"/>
  <c r="T126" i="2"/>
  <c r="T125" i="2" s="1"/>
  <c r="P126" i="2"/>
  <c r="P125" i="2" s="1"/>
  <c r="AU95" i="1" s="1"/>
  <c r="AU94" i="1" s="1"/>
  <c r="BJ126" i="2"/>
  <c r="BJ125" i="2" s="1"/>
  <c r="J125" i="2" s="1"/>
  <c r="J30" i="2" s="1"/>
  <c r="AG95" i="1" s="1"/>
  <c r="W31" i="1"/>
  <c r="AY94" i="1"/>
  <c r="J34" i="2"/>
  <c r="AW95" i="1" s="1"/>
  <c r="AT95" i="1" s="1"/>
  <c r="AV94" i="1"/>
  <c r="AK29" i="1" s="1"/>
  <c r="F34" i="2"/>
  <c r="BA95" i="1" s="1"/>
  <c r="BA94" i="1" s="1"/>
  <c r="W30" i="1" s="1"/>
  <c r="AN95" i="1" l="1"/>
  <c r="J39" i="2"/>
  <c r="J96" i="2"/>
  <c r="J126" i="2"/>
  <c r="J97" i="2" s="1"/>
  <c r="AW94" i="1"/>
  <c r="AK30" i="1" s="1"/>
  <c r="AG94" i="1"/>
  <c r="AK26" i="1" s="1"/>
  <c r="AK35" i="1" l="1"/>
  <c r="AT94" i="1"/>
  <c r="AN94" i="1" l="1"/>
</calcChain>
</file>

<file path=xl/sharedStrings.xml><?xml version="1.0" encoding="utf-8"?>
<sst xmlns="http://schemas.openxmlformats.org/spreadsheetml/2006/main" count="1912" uniqueCount="544">
  <si>
    <t>Export Komplet</t>
  </si>
  <si>
    <t/>
  </si>
  <si>
    <t>2.0</t>
  </si>
  <si>
    <t>False</t>
  </si>
  <si>
    <t>{2a1501b1-9bac-4713-be18-ca92acdb95cf}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</si>
  <si>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</si>
  <si>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</si>
  <si>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</si>
  <si>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</si>
  <si>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</si>
  <si>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</si>
  <si>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20-23</t>
  </si>
  <si>
    <t>Stavba:</t>
  </si>
  <si>
    <t>TT_DVOR 4_Hospodárska od Sládkovičovej po Študentskú</t>
  </si>
  <si>
    <t>JKSO:</t>
  </si>
  <si>
    <t>KS:</t>
  </si>
  <si>
    <t>Miesto:</t>
  </si>
  <si>
    <t>Trnava</t>
  </si>
  <si>
    <t>Dátum:</t>
  </si>
  <si>
    <t>15. 8. 2020</t>
  </si>
  <si>
    <t>Objednávateľ:</t>
  </si>
  <si>
    <t>IČO:</t>
  </si>
  <si>
    <t>mesto Trnava</t>
  </si>
  <si>
    <t>IČ DPH:</t>
  </si>
  <si>
    <t>Zhotoviteľ:</t>
  </si>
  <si>
    <t xml:space="preserve"> 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</si>
  <si>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</si>
  <si>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</si>
  <si>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</si>
  <si>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</si>
  <si>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</si>
  <si>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</si>
  <si>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</si>
  <si>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</si>
  <si>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</si>
  <si>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</si>
  <si>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</si>
  <si>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</si>
  <si>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</si>
  <si>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</si>
  <si>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</si>
  <si>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</si>
  <si>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</si>
  <si>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</si>
  <si>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</si>
  <si>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</si>
  <si>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</si>
  <si>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</si>
  <si>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</si>
  <si>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</si>
  <si>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</si>
  <si>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</si>
  <si>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</si>
  <si>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</si>
  <si>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</si>
  <si>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</si>
  <si>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</si>
  <si>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</si>
  <si>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</si>
  <si>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</si>
  <si>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</si>
  <si>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</si>
  <si>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</si>
  <si>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</si>
  <si>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</si>
  <si>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</si>
  <si>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</si>
  <si>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</si>
  <si>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</si>
  <si>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</si>
  <si>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</si>
  <si>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</si>
  <si>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</si>
  <si>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</si>
  <si>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</si>
  <si>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</si>
  <si>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</si>
  <si>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</si>
  <si>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4.SO3</t>
  </si>
  <si>
    <t>Sadové úpravy</t>
  </si>
  <si>
    <t>STA</t>
  </si>
  <si>
    <t>1</t>
  </si>
  <si>
    <t>{b595606c-4ca7-4693-89df-47eb78134b0b}</t>
  </si>
  <si>
    <t>KRYCÍ LIST ROZPOČTU</t>
  </si>
  <si>
    <t>Objekt:</t>
  </si>
  <si>
    <t>4.SO3 - Sadové úpravy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</si>
  <si>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</si>
  <si>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</si>
  <si>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</si>
  <si>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</si>
  <si>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</si>
  <si>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</si>
  <si>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 - Pestovateľské opatrenia</t>
  </si>
  <si>
    <t xml:space="preserve">    2. - Prípravné práce</t>
  </si>
  <si>
    <t xml:space="preserve">    3. - Výsadba stromov</t>
  </si>
  <si>
    <t xml:space="preserve">    4. - Výsadba krov</t>
  </si>
  <si>
    <t xml:space="preserve">    5. - Výsev trávnika</t>
  </si>
  <si>
    <t xml:space="preserve">    6. - Dažďová záhrada</t>
  </si>
  <si>
    <t xml:space="preserve">    7. - Predzáhradky</t>
  </si>
  <si>
    <t xml:space="preserve">    8.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</si>
  <si>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</si>
  <si>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</si>
  <si>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</si>
  <si>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</si>
  <si>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</si>
  <si>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</si>
  <si>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</si>
  <si>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</si>
  <si>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</si>
  <si>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</si>
  <si>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</si>
  <si>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</si>
  <si>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</si>
  <si>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</si>
  <si>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</t>
  </si>
  <si>
    <t>Pestovateľské opatrenia</t>
  </si>
  <si>
    <t>K</t>
  </si>
  <si>
    <t>111212111.S</t>
  </si>
  <si>
    <t>Odstránenie drevín priem. do 100 mm s odstránením pňa v rovine alebo na svahu do 1:5</t>
  </si>
  <si>
    <t>m2</t>
  </si>
  <si>
    <t>4</t>
  </si>
  <si>
    <t>2</t>
  </si>
  <si>
    <t>-906888676</t>
  </si>
  <si>
    <t>111212131.S</t>
  </si>
  <si>
    <t>Odstránenie drevín priem. nad 100 mm s odstránením pňa v rovine alebo na svahu do 1:5</t>
  </si>
  <si>
    <t>-594967735</t>
  </si>
  <si>
    <t>3</t>
  </si>
  <si>
    <t>112103121.S</t>
  </si>
  <si>
    <t>Vyrúbanie stromu v sťažených podm. vo svahu do 1:5, priemer kmeňa nad 100 do 200 mm</t>
  </si>
  <si>
    <t>ks</t>
  </si>
  <si>
    <t>1021444831</t>
  </si>
  <si>
    <t>112103122.S</t>
  </si>
  <si>
    <t>Vyrúbanie stromu v sťažených podm. vo svahu do 1:5, priemer kmeňa nad 200 do 300 mm</t>
  </si>
  <si>
    <t>1273584367</t>
  </si>
  <si>
    <t>5</t>
  </si>
  <si>
    <t>112103123.S</t>
  </si>
  <si>
    <t>Vyrúbanie stromu v sťažených podm. vo svahu do 1:5, priemer kmeňa nad 300 do 400 mm</t>
  </si>
  <si>
    <t>2129020460</t>
  </si>
  <si>
    <t>6</t>
  </si>
  <si>
    <t>112103125.S</t>
  </si>
  <si>
    <t>Vyrúbanie stromu v sťažených podm. vo svahu do 1:5, priemer kmeňa nad 500 do 600 mm</t>
  </si>
  <si>
    <t>757407151</t>
  </si>
  <si>
    <t>7</t>
  </si>
  <si>
    <t>112103127.S</t>
  </si>
  <si>
    <t>Vyrúbanie stromu v sťažených podm. vo svahu do 1:5, priemer kmeňa nad 700 do 800 mm</t>
  </si>
  <si>
    <t>843877656</t>
  </si>
  <si>
    <t>8</t>
  </si>
  <si>
    <t>112103128.S</t>
  </si>
  <si>
    <t>Vyrúbanie stromu v sťažených podm. vo svahu do 1:5, priemer kmeňa nad 800 do 900 mm</t>
  </si>
  <si>
    <t>-188898495</t>
  </si>
  <si>
    <t>9</t>
  </si>
  <si>
    <t>112203211.S</t>
  </si>
  <si>
    <t>Odstránenie pňa v sťaž. podmienkach v rovine alebo na svahu do 1:5 priemeru nad 100 do 200 mm</t>
  </si>
  <si>
    <t>-663459498</t>
  </si>
  <si>
    <t>10</t>
  </si>
  <si>
    <t>112203212.S</t>
  </si>
  <si>
    <t>Odstránenie pňa v sťaž. podmienkach v rovine alebo na svahu do 1:5 priemeru nad 200 do 300 mm</t>
  </si>
  <si>
    <t>372697706</t>
  </si>
  <si>
    <t>11</t>
  </si>
  <si>
    <t>112203213.S.</t>
  </si>
  <si>
    <t>Odstránenie pňa v sťaž. podmienkach v rovine alebo na svahu do 1:5 priemeru nad 300 do 400 mm (+9 pňov v teréne)</t>
  </si>
  <si>
    <t>1572747828</t>
  </si>
  <si>
    <t>12</t>
  </si>
  <si>
    <t>112203215.S</t>
  </si>
  <si>
    <t>Odstránenie pňa v sťaž. podmienkach v rovine alebo na svahu do 1:5 priemeru nad 500 do 600 mm</t>
  </si>
  <si>
    <t>2132302042</t>
  </si>
  <si>
    <t>13</t>
  </si>
  <si>
    <t>112203217.S</t>
  </si>
  <si>
    <t>Odstránenie pňa v sťaž. podmienkach v rovine alebo na svahu do 1:5 priemeru nad 700 do 800 mm</t>
  </si>
  <si>
    <t>-1212072205</t>
  </si>
  <si>
    <t>14</t>
  </si>
  <si>
    <t>112203218.S</t>
  </si>
  <si>
    <t>Odstránenie pňa v sťaž. podmienkach v rovine alebo na svahu do 1:5 priemeru nad 800 do 900 mm</t>
  </si>
  <si>
    <t>-305672071</t>
  </si>
  <si>
    <t>15</t>
  </si>
  <si>
    <t>2 004</t>
  </si>
  <si>
    <t>Rez drevín, odborný rez podľa arboristického štandardu</t>
  </si>
  <si>
    <t>512</t>
  </si>
  <si>
    <t>951797227</t>
  </si>
  <si>
    <t>2.</t>
  </si>
  <si>
    <t>Prípravné práce</t>
  </si>
  <si>
    <t>16</t>
  </si>
  <si>
    <t>111105111.S</t>
  </si>
  <si>
    <t>Odstránenie stariny s naložením, odvozom odpadu do 20 km v rovine alebo na svahu do 1:5</t>
  </si>
  <si>
    <t>-170181351</t>
  </si>
  <si>
    <t>VV</t>
  </si>
  <si>
    <t>149"kry"+1064"trávnik"+330"dažďová záhrada"</t>
  </si>
  <si>
    <t>17</t>
  </si>
  <si>
    <t>182001111.S</t>
  </si>
  <si>
    <t>Plošná úprava terénu pri nerovnostiach terénu nad 50-100mm v rovine alebo na svahu do 1:5, 2/3 plochy</t>
  </si>
  <si>
    <t>-94834859</t>
  </si>
  <si>
    <t>18</t>
  </si>
  <si>
    <t>183403114.S</t>
  </si>
  <si>
    <t>Obrobenie pôdy kultivátorovaním v rovine alebo na svahu do 1:5</t>
  </si>
  <si>
    <t>-45144794</t>
  </si>
  <si>
    <t>19</t>
  </si>
  <si>
    <t>183403153.S</t>
  </si>
  <si>
    <t>Obrobenie pôdy hrabaním v rovine alebo na svahu do 1:5, 2x</t>
  </si>
  <si>
    <t>-1343923441</t>
  </si>
  <si>
    <t>2*1543</t>
  </si>
  <si>
    <t>184807111.S</t>
  </si>
  <si>
    <t>Ochrana stromu debnením pred poškodením stavebnou činnosťou zhotovenie</t>
  </si>
  <si>
    <t>863406883</t>
  </si>
  <si>
    <t>21</t>
  </si>
  <si>
    <t>184807112.S</t>
  </si>
  <si>
    <t>Ochrana stromu debnením pred poškodením stavebnou činnosťou odstránenie</t>
  </si>
  <si>
    <t>-1364897471</t>
  </si>
  <si>
    <t>3.</t>
  </si>
  <si>
    <t>Výsadba stromov</t>
  </si>
  <si>
    <t>22</t>
  </si>
  <si>
    <t>183101215.S</t>
  </si>
  <si>
    <t>Hĺbenie jamiek pre výsadbu v horn. 1-4 s výmenou pôdy do 50% v rovine alebo na svahu do 1:5 objemu nad 0,125 do 0,40 m3</t>
  </si>
  <si>
    <t>-1987548340</t>
  </si>
  <si>
    <t>23</t>
  </si>
  <si>
    <t>M</t>
  </si>
  <si>
    <t>S 1003</t>
  </si>
  <si>
    <t>Hydrogel - 1kg/strom</t>
  </si>
  <si>
    <t>kg</t>
  </si>
  <si>
    <t>1412335509</t>
  </si>
  <si>
    <t>24</t>
  </si>
  <si>
    <t>S 1011</t>
  </si>
  <si>
    <t>Pôdny kondicionér so živinami - 0,1 kg/strom</t>
  </si>
  <si>
    <t>1903604924</t>
  </si>
  <si>
    <t>11*0,1</t>
  </si>
  <si>
    <t>25</t>
  </si>
  <si>
    <t>184102114.S</t>
  </si>
  <si>
    <t>Výsadba dreviny s balom v rovine alebo na svahu do 1:5, priemer balu nad 400 do 500 mm</t>
  </si>
  <si>
    <t>-2020734512</t>
  </si>
  <si>
    <t>26</t>
  </si>
  <si>
    <t>s1</t>
  </si>
  <si>
    <t>Fraxinus ornus, o 16/18cm</t>
  </si>
  <si>
    <t>523236207</t>
  </si>
  <si>
    <t>27</t>
  </si>
  <si>
    <t>s2</t>
  </si>
  <si>
    <t>Robinia x margaretta ´Casque Rouge´ (´Pink Cascade´), o 16/18cm</t>
  </si>
  <si>
    <t>-153578451</t>
  </si>
  <si>
    <t>28</t>
  </si>
  <si>
    <t>s3</t>
  </si>
  <si>
    <t>Sophora japonica, o 16/18cm</t>
  </si>
  <si>
    <t>-414597454</t>
  </si>
  <si>
    <t>29</t>
  </si>
  <si>
    <t>s4</t>
  </si>
  <si>
    <t>Tilia cordata, o 16/18cm</t>
  </si>
  <si>
    <t>-984091849</t>
  </si>
  <si>
    <t>30</t>
  </si>
  <si>
    <t>5812532200</t>
  </si>
  <si>
    <t>Záhradnícky substrát voľne ložený, 200l/strom</t>
  </si>
  <si>
    <t>m3</t>
  </si>
  <si>
    <t>711987243</t>
  </si>
  <si>
    <t>11*0,2</t>
  </si>
  <si>
    <t>31</t>
  </si>
  <si>
    <t>184202112.S</t>
  </si>
  <si>
    <t>Zakotvenie dreviny troma a viac kolmi pri priemere kolov do 100 mm pri dĺžke kolov do 3 m</t>
  </si>
  <si>
    <t>-1556496805</t>
  </si>
  <si>
    <t>32</t>
  </si>
  <si>
    <t>M 1004</t>
  </si>
  <si>
    <t>Kotviace koly, pr. 60mm. dĺžka 3m, 3ks/strom</t>
  </si>
  <si>
    <t>-1076976617</t>
  </si>
  <si>
    <t>33</t>
  </si>
  <si>
    <t>M 1005</t>
  </si>
  <si>
    <t>Kotviace polkoly, pr. 60mm. dĺžka 3 m, 2ks/strom</t>
  </si>
  <si>
    <t>517826797</t>
  </si>
  <si>
    <t>34</t>
  </si>
  <si>
    <t>M 1007</t>
  </si>
  <si>
    <t xml:space="preserve">Viazací a spojovací materiál </t>
  </si>
  <si>
    <t>-2040163103</t>
  </si>
  <si>
    <t>35</t>
  </si>
  <si>
    <t>184921093.S</t>
  </si>
  <si>
    <t>Mulčovanie rastlín pri hrúbke mulča nad 50 do 100 mm v rovine alebo na svahu do 1:5</t>
  </si>
  <si>
    <t>-535383957</t>
  </si>
  <si>
    <t>36</t>
  </si>
  <si>
    <t>055410000100.S1</t>
  </si>
  <si>
    <t>Mulčovacia kôra smreková, 75 l/strom</t>
  </si>
  <si>
    <t>l</t>
  </si>
  <si>
    <t>1474660424</t>
  </si>
  <si>
    <t>11"stromov"*75"l"</t>
  </si>
  <si>
    <t>37</t>
  </si>
  <si>
    <t>185804311.S</t>
  </si>
  <si>
    <t>Zaliatie rastlín vodou, plochy jednotlivo do 20 m2</t>
  </si>
  <si>
    <t>-1795982299</t>
  </si>
  <si>
    <t>11"stromov"*100/1000</t>
  </si>
  <si>
    <t>38</t>
  </si>
  <si>
    <t>185851111.S</t>
  </si>
  <si>
    <t>Dovoz vody pre zálievku rastlín na vzdialenosť do 6000 m</t>
  </si>
  <si>
    <t>476545618</t>
  </si>
  <si>
    <t>39</t>
  </si>
  <si>
    <t>2 006</t>
  </si>
  <si>
    <t>Výchovný rez pred výsadbou, odborný rez podľa arboristického štandardu</t>
  </si>
  <si>
    <t>1654216466</t>
  </si>
  <si>
    <t>4.</t>
  </si>
  <si>
    <t>Výsadba krov</t>
  </si>
  <si>
    <t>40</t>
  </si>
  <si>
    <t>183101212.S</t>
  </si>
  <si>
    <t>Hĺbenie jamiek pre výsadbu v horn. 1-4 s výmenou pôdy do 50% v rovine alebo na svahu do 1:5 objemu nad 0,01 do 0,02 m3</t>
  </si>
  <si>
    <t>-1618780019</t>
  </si>
  <si>
    <t>41</t>
  </si>
  <si>
    <t>183104231.S</t>
  </si>
  <si>
    <t>Hĺbenie ryhy v horn. 1-4 s výmenou pôdy do 50% v rovine alebo na svahu do 1:5, šírky do 600mm, hĺbky do 500mm</t>
  </si>
  <si>
    <t>m</t>
  </si>
  <si>
    <t>-2136076224</t>
  </si>
  <si>
    <t>14,8+43,1+15,6+15,6+30,0+30,1+30,2+21,2</t>
  </si>
  <si>
    <t>42</t>
  </si>
  <si>
    <t>184102111.S</t>
  </si>
  <si>
    <t>Výsadba dreviny s balom v rovine alebo na svahu do 1:5, priemer balu nad 100 do 200 mm</t>
  </si>
  <si>
    <t>-1469465609</t>
  </si>
  <si>
    <t>43</t>
  </si>
  <si>
    <t>k1.1</t>
  </si>
  <si>
    <t>Forsythia x intermedia ´Lynwood´, co 3L, 50/60cm</t>
  </si>
  <si>
    <t>580562527</t>
  </si>
  <si>
    <t>44</t>
  </si>
  <si>
    <t>k1</t>
  </si>
  <si>
    <t>Viburnum farreri (syn, Viburnum fragrans), co 12L, 60/80cm</t>
  </si>
  <si>
    <t>774369471</t>
  </si>
  <si>
    <t>45</t>
  </si>
  <si>
    <t>184701112.S</t>
  </si>
  <si>
    <t>Výsadba živého plota do vopred vyhĺbenej ryhy v rovine alebo na svahu do 1:5 z drevín s balom</t>
  </si>
  <si>
    <t>-838170333</t>
  </si>
  <si>
    <t>46</t>
  </si>
  <si>
    <t>k2</t>
  </si>
  <si>
    <t>Ligustrum vulgare, co 2L, 40/60cm</t>
  </si>
  <si>
    <t>1885010267</t>
  </si>
  <si>
    <t>47</t>
  </si>
  <si>
    <t>k2.1</t>
  </si>
  <si>
    <t>Ribes alpinum (Ribes sanguineum), co 2L, 40/60cm</t>
  </si>
  <si>
    <t>338616922</t>
  </si>
  <si>
    <t>48</t>
  </si>
  <si>
    <t>k3</t>
  </si>
  <si>
    <t>Spiraea cinerea, co 2L, 30/40cm</t>
  </si>
  <si>
    <t>-1791675669</t>
  </si>
  <si>
    <t>49</t>
  </si>
  <si>
    <t>5812532200.k</t>
  </si>
  <si>
    <t>Záhradnícky substrát voľne ložený, 5l/ker</t>
  </si>
  <si>
    <t>-1448980152</t>
  </si>
  <si>
    <t>(447+5)*0,05</t>
  </si>
  <si>
    <t>50</t>
  </si>
  <si>
    <t>-1214431127</t>
  </si>
  <si>
    <t>149+5</t>
  </si>
  <si>
    <t>51</t>
  </si>
  <si>
    <t>055410000100.S11</t>
  </si>
  <si>
    <t>Mulčovacia kôra smreková, 75 l/m2</t>
  </si>
  <si>
    <t>-967757</t>
  </si>
  <si>
    <t>154*75"l"</t>
  </si>
  <si>
    <t>52</t>
  </si>
  <si>
    <t>52797637</t>
  </si>
  <si>
    <t>(447+5)"krov"*20/1000</t>
  </si>
  <si>
    <t>53</t>
  </si>
  <si>
    <t>1326843807</t>
  </si>
  <si>
    <t>5.</t>
  </si>
  <si>
    <t>Výsev trávnika</t>
  </si>
  <si>
    <t>54</t>
  </si>
  <si>
    <t>183403161.S</t>
  </si>
  <si>
    <t>Obrobenie pôdy valcovaním v rovine alebo na svahu do 1:5</t>
  </si>
  <si>
    <t>998348702</t>
  </si>
  <si>
    <t>1064"trávnik parkový"+330"dažďová záhrada"</t>
  </si>
  <si>
    <t>55</t>
  </si>
  <si>
    <t>180402115</t>
  </si>
  <si>
    <t>Založenie trávnika parkového výsevom v rovine do 1:5</t>
  </si>
  <si>
    <t>-2075341122</t>
  </si>
  <si>
    <t>56</t>
  </si>
  <si>
    <t>0057211500</t>
  </si>
  <si>
    <t>Trávové semeno - zmes - parkový trávnik, 40g/m2</t>
  </si>
  <si>
    <t>-75624899</t>
  </si>
  <si>
    <t>(1064"trávnik parkový"+330"dažďová záhrada")*0,04</t>
  </si>
  <si>
    <t>6.</t>
  </si>
  <si>
    <t>Dažďová záhrada</t>
  </si>
  <si>
    <t>57</t>
  </si>
  <si>
    <t>122201101</t>
  </si>
  <si>
    <t>Odkopávka a prekopávka nezapažená v hornine 3, do 100 m3</t>
  </si>
  <si>
    <t>-170893630</t>
  </si>
  <si>
    <t>330"dažďová záhrada"*0,1"postupné do 15cm hĺbky"</t>
  </si>
  <si>
    <t>58</t>
  </si>
  <si>
    <t>181101101.S</t>
  </si>
  <si>
    <t>Úprava pláne v zárezoch v hornine 1-4 bez zhutnenia</t>
  </si>
  <si>
    <t>506863043</t>
  </si>
  <si>
    <t>59</t>
  </si>
  <si>
    <t>564782415.st</t>
  </si>
  <si>
    <t xml:space="preserve">Spracovanie priepustnej podkladovej zmesy primiešaním kameniva fr. 0-16mm v pomere 1:1 v hrúbke 100mm </t>
  </si>
  <si>
    <t>1592016608</t>
  </si>
  <si>
    <t>330/2"dažďová záhrada"*0,1</t>
  </si>
  <si>
    <t>60</t>
  </si>
  <si>
    <t>583310003200.S</t>
  </si>
  <si>
    <t>Štrkopiesok frakcia 0-16 mm</t>
  </si>
  <si>
    <t>t</t>
  </si>
  <si>
    <t>-136024526</t>
  </si>
  <si>
    <t>330/2*0,05*1,7"dažďová záhrada"</t>
  </si>
  <si>
    <t>61</t>
  </si>
  <si>
    <t>162501102</t>
  </si>
  <si>
    <t>Vodorovné premiestnenie výkopku po spevnenej ceste z horniny tr.1-4, do 100 m3 na vzdialenosť do 3000 m</t>
  </si>
  <si>
    <t>-623668329</t>
  </si>
  <si>
    <t>7.</t>
  </si>
  <si>
    <t>Predzáhradky</t>
  </si>
  <si>
    <t>62</t>
  </si>
  <si>
    <t>184801131.S</t>
  </si>
  <si>
    <t>Ošetrenie, odburinenie, okopávka vysadených drevín-PREDZÁHRADKY, v rovine alebo na svahu do 1:5, presadenie krov, trvaliek, cibuľovín</t>
  </si>
  <si>
    <t>1638116571</t>
  </si>
  <si>
    <t>63</t>
  </si>
  <si>
    <t>184801133.S</t>
  </si>
  <si>
    <t>PREDZÁHRADKY -  presadenie krov, trvaliek, cibuľovín v rovine alebo na svahu do 1:5, - 25%</t>
  </si>
  <si>
    <t>1652290622</t>
  </si>
  <si>
    <t>64</t>
  </si>
  <si>
    <t>-137614658</t>
  </si>
  <si>
    <t>65</t>
  </si>
  <si>
    <t>-428122499</t>
  </si>
  <si>
    <t>66</t>
  </si>
  <si>
    <t>M001.1</t>
  </si>
  <si>
    <t>Hydrangea quercifolia ´Amethyst´, co 5L, 50/60cm</t>
  </si>
  <si>
    <t>-1854529882</t>
  </si>
  <si>
    <t>67</t>
  </si>
  <si>
    <t>M002.1</t>
  </si>
  <si>
    <t>Paeonia ´Charles White´, co 5L, 20/30cm</t>
  </si>
  <si>
    <t>-263575015</t>
  </si>
  <si>
    <t>68</t>
  </si>
  <si>
    <t>-2020410814</t>
  </si>
  <si>
    <t>34*0,05</t>
  </si>
  <si>
    <t>69</t>
  </si>
  <si>
    <t>-861890530</t>
  </si>
  <si>
    <t>70</t>
  </si>
  <si>
    <t>055410000100.S1.1</t>
  </si>
  <si>
    <t>-1365961352</t>
  </si>
  <si>
    <t>39,5*75"l"</t>
  </si>
  <si>
    <t>71</t>
  </si>
  <si>
    <t>588777382</t>
  </si>
  <si>
    <t>34"krov"*20/1000</t>
  </si>
  <si>
    <t>72</t>
  </si>
  <si>
    <t>-1602744186</t>
  </si>
  <si>
    <t>8.</t>
  </si>
  <si>
    <t>Ostatné</t>
  </si>
  <si>
    <t>73</t>
  </si>
  <si>
    <t>162301500.S</t>
  </si>
  <si>
    <t>Vodorovné premiestnenie vyklčovaných krovín do priemeru kmeňa 100 mm na vzdialenosť 3000 m</t>
  </si>
  <si>
    <t>-1001037403</t>
  </si>
  <si>
    <t>74</t>
  </si>
  <si>
    <t>162301509.S</t>
  </si>
  <si>
    <t>Príplatok za každých ďalších 1000 m premiest., vyklčovaných krovín po spevnenej ceste</t>
  </si>
  <si>
    <t>1105048253</t>
  </si>
  <si>
    <t>75</t>
  </si>
  <si>
    <t>162401411.S</t>
  </si>
  <si>
    <t>Vodorovné premiestnenie konárov stromov nad 100 do 300 mm do 3000 m</t>
  </si>
  <si>
    <t>366579239</t>
  </si>
  <si>
    <t>76</t>
  </si>
  <si>
    <t>162401412.S</t>
  </si>
  <si>
    <t>Vodorovné premiestnenie konárov stromov nad 300 do 500 mm do 3000 m</t>
  </si>
  <si>
    <t>811831236</t>
  </si>
  <si>
    <t>77</t>
  </si>
  <si>
    <t>162401413.S</t>
  </si>
  <si>
    <t>Vodorovné premiestnenie konárov stromov nad 500 do 700 mm do 3000 m</t>
  </si>
  <si>
    <t>-1101141107</t>
  </si>
  <si>
    <t>78</t>
  </si>
  <si>
    <t>162401404.S</t>
  </si>
  <si>
    <t>Vodorovné premiestnenie konárov stromov nad 700 do 900 mm do 2000 m</t>
  </si>
  <si>
    <t>712457391</t>
  </si>
  <si>
    <t>79</t>
  </si>
  <si>
    <t>162401421.S</t>
  </si>
  <si>
    <t>Príplatok za každých ďalších 1000 m premiest.,konárov stromov nad 100 do 300 mm po spevnenej ceste</t>
  </si>
  <si>
    <t>-294642870</t>
  </si>
  <si>
    <t>80</t>
  </si>
  <si>
    <t>162401422.S</t>
  </si>
  <si>
    <t>Príplatok za každých ďalších 1000 m premiest.,konárov stromov nad 300 do 500 mm po spevnenej ceste</t>
  </si>
  <si>
    <t>-274954251</t>
  </si>
  <si>
    <t>81</t>
  </si>
  <si>
    <t>162401423.S</t>
  </si>
  <si>
    <t>Príplatok za každých ďalších 1000 m premiest.,konárov stromov nad 500 do 700 mm po spevnenej ceste</t>
  </si>
  <si>
    <t>1568980533</t>
  </si>
  <si>
    <t>82</t>
  </si>
  <si>
    <t>162401424.S</t>
  </si>
  <si>
    <t>Príplatok za každých ďalších 1000 m premiest.,konárov stromov nad 700 do 900 mm po spevnenej ceste</t>
  </si>
  <si>
    <t>-727997731</t>
  </si>
  <si>
    <t>83</t>
  </si>
  <si>
    <t>162501411.S</t>
  </si>
  <si>
    <t>Vodorovné premiestnenie kmeňov nad 100 do 300 mm do 3000 m</t>
  </si>
  <si>
    <t>-1104198162</t>
  </si>
  <si>
    <t>84</t>
  </si>
  <si>
    <t>162501412.S</t>
  </si>
  <si>
    <t>Vodorovné premiestnenie kmeňov nad 300 do 500 mm do 3000 m</t>
  </si>
  <si>
    <t>260466309</t>
  </si>
  <si>
    <t>85</t>
  </si>
  <si>
    <t>162501413.S</t>
  </si>
  <si>
    <t>Vodorovné premiestnenie kmeňov nad 500 do 700 mm do 3000 m</t>
  </si>
  <si>
    <t>-1144932561</t>
  </si>
  <si>
    <t>86</t>
  </si>
  <si>
    <t>162501414.S</t>
  </si>
  <si>
    <t>Vodorovné premiestnenie kmeňov nad 700 do 900 mm do 3000 m</t>
  </si>
  <si>
    <t>-99739328</t>
  </si>
  <si>
    <t>87</t>
  </si>
  <si>
    <t>162501421.S</t>
  </si>
  <si>
    <t>Príplatok za každých ďalších 1000 m premiest.,kmeňov stromov nad 100 do 300 mm po spevnenej ceste</t>
  </si>
  <si>
    <t>-1957531332</t>
  </si>
  <si>
    <t>88</t>
  </si>
  <si>
    <t>162501422.S</t>
  </si>
  <si>
    <t>Príplatok za každých ďalších 1000 m premiest.,kmeňov stromov nad 300 do 500 mm po spevnenej ceste</t>
  </si>
  <si>
    <t>264996888</t>
  </si>
  <si>
    <t>89</t>
  </si>
  <si>
    <t>162501423.S</t>
  </si>
  <si>
    <t>Príplatok za každých ďalších 1000 m premiest.,kmeňov stromov nad 500 do 700 mm po spevnenej ceste</t>
  </si>
  <si>
    <t>-1704940223</t>
  </si>
  <si>
    <t>90</t>
  </si>
  <si>
    <t>162501424.S</t>
  </si>
  <si>
    <t>Príplatok za každých ďalších 1000 m premiest.,kmeňov stromov nad 700 do 900 mm po spevnenej ceste</t>
  </si>
  <si>
    <t>-462071326</t>
  </si>
  <si>
    <t>91</t>
  </si>
  <si>
    <t>162601411.S</t>
  </si>
  <si>
    <t>Vodorovné premiestnenie pňov nad 100 do 300 mm do 3000 m</t>
  </si>
  <si>
    <t>-1711469300</t>
  </si>
  <si>
    <t>92</t>
  </si>
  <si>
    <t>162601412.S</t>
  </si>
  <si>
    <t>Vodorovné premiestnenie pňov nad 300 do 500 mm do 3000 m</t>
  </si>
  <si>
    <t>-1397427421</t>
  </si>
  <si>
    <t>93</t>
  </si>
  <si>
    <t>162601413.S</t>
  </si>
  <si>
    <t>Vodorovné premiestnenie pňov nad 500 do 700 mm do 3000 m</t>
  </si>
  <si>
    <t>-1459275284</t>
  </si>
  <si>
    <t>94</t>
  </si>
  <si>
    <t>162601414.S</t>
  </si>
  <si>
    <t>Vodorovné premiestnenie pňov nad 700 do 900 mm do 3000 m</t>
  </si>
  <si>
    <t>1673504257</t>
  </si>
  <si>
    <t>95</t>
  </si>
  <si>
    <t>162601421.S</t>
  </si>
  <si>
    <t>Príplatok za každých ďalších 1000 m premiest.,pňov nad 100 do 300 mm po spevnenej ceste</t>
  </si>
  <si>
    <t>-956883815</t>
  </si>
  <si>
    <t>96</t>
  </si>
  <si>
    <t>162601422.S</t>
  </si>
  <si>
    <t>Príplatok za každých ďalších 1000 m premiest.,pňov nad 300 do 500 mm po spevnenej ceste</t>
  </si>
  <si>
    <t>-1136591765</t>
  </si>
  <si>
    <t>97</t>
  </si>
  <si>
    <t>162601423.S</t>
  </si>
  <si>
    <t>Príplatok za každých ďalších 1000 m premiest.,pňov nad 500 do 700 mm po spevnenej ceste</t>
  </si>
  <si>
    <t>-769523938</t>
  </si>
  <si>
    <t>98</t>
  </si>
  <si>
    <t>162601424.S</t>
  </si>
  <si>
    <t>Príplatok za každých ďalších 1000 m premiest.,pňov nad 700 do 900 mm po spevnenej ceste</t>
  </si>
  <si>
    <t>876337251</t>
  </si>
  <si>
    <t>99</t>
  </si>
  <si>
    <t>171201201</t>
  </si>
  <si>
    <t>Poplatok za uloženie sypaniny na skládky do 100 m3</t>
  </si>
  <si>
    <t>-2094161750</t>
  </si>
  <si>
    <t>((149*0,05)+(1064*0,05)+(330*0,05))*1,2*1,4</t>
  </si>
  <si>
    <t>101</t>
  </si>
  <si>
    <t>998231311.S</t>
  </si>
  <si>
    <t>Presun hmôt pre sadovnícke a krajinárske úpravy do 5000 m vodorovne bez zvislého presunu</t>
  </si>
  <si>
    <t>1897220739</t>
  </si>
  <si>
    <t>102</t>
  </si>
  <si>
    <t>998231312.1</t>
  </si>
  <si>
    <t xml:space="preserve">Poplatok za uloženie drevnej hmoty </t>
  </si>
  <si>
    <t>-733097479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</si>
</sst>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166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 x14ac:dyDescent="0.2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 x14ac:dyDescent="0.2">
      <c r="B5" s="18"/>
      <c r="D5" s="21" t="s">
        <v>10</v>
      </c>
      <c r="K5" s="194" t="s">
        <v>11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8"/>
      <c r="BS5" s="15" t="s">
        <v>6</v>
      </c>
    </row>
    <row r="6" spans="1:74" s="1" customFormat="1" ht="36.950000000000003" customHeight="1" x14ac:dyDescent="0.2">
      <c r="B6" s="18"/>
      <c r="D6" s="23" t="s">
        <v>12</v>
      </c>
      <c r="K6" s="195" t="s">
        <v>13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8"/>
      <c r="BS6" s="15" t="s">
        <v>6</v>
      </c>
    </row>
    <row r="7" spans="1:74" s="1" customFormat="1" ht="12" customHeight="1" x14ac:dyDescent="0.2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16</v>
      </c>
      <c r="K8" s="22" t="s">
        <v>17</v>
      </c>
      <c r="AK8" s="24" t="s">
        <v>18</v>
      </c>
      <c r="AN8" s="22" t="s">
        <v>19</v>
      </c>
      <c r="AR8" s="18"/>
      <c r="BS8" s="15" t="s">
        <v>6</v>
      </c>
    </row>
    <row r="9" spans="1:74" s="1" customFormat="1" ht="14.45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24" t="s">
        <v>20</v>
      </c>
      <c r="AK10" s="24" t="s">
        <v>21</v>
      </c>
      <c r="AN10" s="22" t="s">
        <v>1</v>
      </c>
      <c r="AR10" s="18"/>
      <c r="BS10" s="15" t="s">
        <v>6</v>
      </c>
    </row>
    <row r="11" spans="1:74" s="1" customFormat="1" ht="18.399999999999999" customHeight="1" x14ac:dyDescent="0.2">
      <c r="B11" s="18"/>
      <c r="E11" s="22" t="s">
        <v>22</v>
      </c>
      <c r="AK11" s="24" t="s">
        <v>23</v>
      </c>
      <c r="AN11" s="22" t="s">
        <v>1</v>
      </c>
      <c r="AR11" s="18"/>
      <c r="BS11" s="15" t="s">
        <v>6</v>
      </c>
    </row>
    <row r="12" spans="1:74" s="1" customFormat="1" ht="6.95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24" t="s">
        <v>24</v>
      </c>
      <c r="AK13" s="24" t="s">
        <v>21</v>
      </c>
      <c r="AN13" s="22" t="s">
        <v>1</v>
      </c>
      <c r="AR13" s="18"/>
      <c r="BS13" s="15" t="s">
        <v>6</v>
      </c>
    </row>
    <row r="14" spans="1:74" ht="12.75" x14ac:dyDescent="0.2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s="1" customFormat="1" ht="6.95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 t="s">
        <v>26</v>
      </c>
      <c r="AK16" s="24" t="s">
        <v>21</v>
      </c>
      <c r="AN16" s="22" t="s">
        <v>1</v>
      </c>
      <c r="AR16" s="18"/>
      <c r="BS16" s="15" t="s">
        <v>3</v>
      </c>
    </row>
    <row r="17" spans="1:71" s="1" customFormat="1" ht="18.399999999999999" customHeight="1" x14ac:dyDescent="0.2">
      <c r="B17" s="18"/>
      <c r="E17" s="22" t="s">
        <v>27</v>
      </c>
      <c r="AK17" s="24" t="s">
        <v>23</v>
      </c>
      <c r="AN17" s="22" t="s">
        <v>1</v>
      </c>
      <c r="AR17" s="18"/>
      <c r="BS17" s="15" t="s">
        <v>28</v>
      </c>
    </row>
    <row r="18" spans="1:71" s="1" customFormat="1" ht="6.95" customHeight="1" x14ac:dyDescent="0.2">
      <c r="B18" s="18"/>
      <c r="AR18" s="18"/>
      <c r="BS18" s="15" t="s">
        <v>29</v>
      </c>
    </row>
    <row r="19" spans="1:71" s="1" customFormat="1" ht="12" customHeight="1" x14ac:dyDescent="0.2">
      <c r="B19" s="18"/>
      <c r="D19" s="24" t="s">
        <v>30</v>
      </c>
      <c r="AK19" s="24" t="s">
        <v>21</v>
      </c>
      <c r="AN19" s="22" t="s">
        <v>1</v>
      </c>
      <c r="AR19" s="18"/>
      <c r="BS19" s="15" t="s">
        <v>29</v>
      </c>
    </row>
    <row r="20" spans="1:71" s="1" customFormat="1" ht="18.399999999999999" customHeight="1" x14ac:dyDescent="0.2">
      <c r="B20" s="18"/>
      <c r="E20" s="22" t="s">
        <v>31</v>
      </c>
      <c r="AK20" s="24" t="s">
        <v>23</v>
      </c>
      <c r="AN20" s="22" t="s">
        <v>1</v>
      </c>
      <c r="AR20" s="18"/>
      <c r="BS20" s="15" t="s">
        <v>28</v>
      </c>
    </row>
    <row r="21" spans="1:71" s="1" customFormat="1" ht="6.95" customHeight="1" x14ac:dyDescent="0.2">
      <c r="B21" s="18"/>
      <c r="AR21" s="18"/>
    </row>
    <row r="22" spans="1:71" s="1" customFormat="1" ht="12" customHeight="1" x14ac:dyDescent="0.2">
      <c r="B22" s="18"/>
      <c r="D22" s="24" t="s">
        <v>32</v>
      </c>
      <c r="AR22" s="18"/>
    </row>
    <row r="23" spans="1:71" s="1" customFormat="1" ht="16.5" customHeight="1" x14ac:dyDescent="0.2">
      <c r="B23" s="18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 x14ac:dyDescent="0.2">
      <c r="A26" s="27"/>
      <c r="B26" s="28"/>
      <c r="C26" s="27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7">
        <f>ROUND(AG94,2)</f>
        <v>0</v>
      </c>
      <c r="AL26" s="198"/>
      <c r="AM26" s="198"/>
      <c r="AN26" s="198"/>
      <c r="AO26" s="198"/>
      <c r="AP26" s="27"/>
      <c r="AQ26" s="27"/>
      <c r="AR26" s="28"/>
      <c r="BE26" s="27"/>
    </row>
    <row r="27" spans="1:71" s="2" customFormat="1" ht="6.95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99" t="s">
        <v>34</v>
      </c>
      <c r="M28" s="199"/>
      <c r="N28" s="199"/>
      <c r="O28" s="199"/>
      <c r="P28" s="199"/>
      <c r="Q28" s="27"/>
      <c r="R28" s="27"/>
      <c r="S28" s="27"/>
      <c r="T28" s="27"/>
      <c r="U28" s="27"/>
      <c r="V28" s="27"/>
      <c r="W28" s="199" t="s">
        <v>35</v>
      </c>
      <c r="X28" s="199"/>
      <c r="Y28" s="199"/>
      <c r="Z28" s="199"/>
      <c r="AA28" s="199"/>
      <c r="AB28" s="199"/>
      <c r="AC28" s="199"/>
      <c r="AD28" s="199"/>
      <c r="AE28" s="199"/>
      <c r="AF28" s="27"/>
      <c r="AG28" s="27"/>
      <c r="AH28" s="27"/>
      <c r="AI28" s="27"/>
      <c r="AJ28" s="27"/>
      <c r="AK28" s="199" t="s">
        <v>36</v>
      </c>
      <c r="AL28" s="199"/>
      <c r="AM28" s="199"/>
      <c r="AN28" s="199"/>
      <c r="AO28" s="199"/>
      <c r="AP28" s="27"/>
      <c r="AQ28" s="27"/>
      <c r="AR28" s="28"/>
      <c r="BE28" s="27"/>
    </row>
    <row r="29" spans="1:71" s="3" customFormat="1" ht="14.45" customHeight="1" x14ac:dyDescent="0.2">
      <c r="B29" s="32"/>
      <c r="D29" s="24" t="s">
        <v>37</v>
      </c>
      <c r="F29" s="24" t="s">
        <v>38</v>
      </c>
      <c r="L29" s="189">
        <v>0.2</v>
      </c>
      <c r="M29" s="188"/>
      <c r="N29" s="188"/>
      <c r="O29" s="188"/>
      <c r="P29" s="188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ROUND(AV94, 2)</f>
        <v>0</v>
      </c>
      <c r="AL29" s="188"/>
      <c r="AM29" s="188"/>
      <c r="AN29" s="188"/>
      <c r="AO29" s="188"/>
      <c r="AR29" s="32"/>
    </row>
    <row r="30" spans="1:71" s="3" customFormat="1" ht="14.45" customHeight="1" x14ac:dyDescent="0.2">
      <c r="B30" s="32"/>
      <c r="F30" s="24" t="s">
        <v>39</v>
      </c>
      <c r="L30" s="189">
        <v>0.2</v>
      </c>
      <c r="M30" s="188"/>
      <c r="N30" s="188"/>
      <c r="O30" s="188"/>
      <c r="P30" s="188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ROUND(AW94, 2)</f>
        <v>0</v>
      </c>
      <c r="AL30" s="188"/>
      <c r="AM30" s="188"/>
      <c r="AN30" s="188"/>
      <c r="AO30" s="188"/>
      <c r="AR30" s="32"/>
    </row>
    <row r="31" spans="1:71" s="3" customFormat="1" ht="14.45" hidden="1" customHeight="1" x14ac:dyDescent="0.2">
      <c r="B31" s="32"/>
      <c r="F31" s="24" t="s">
        <v>40</v>
      </c>
      <c r="L31" s="189">
        <v>0.2</v>
      </c>
      <c r="M31" s="188"/>
      <c r="N31" s="188"/>
      <c r="O31" s="188"/>
      <c r="P31" s="188"/>
      <c r="W31" s="187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2"/>
    </row>
    <row r="32" spans="1:71" s="3" customFormat="1" ht="14.45" hidden="1" customHeight="1" x14ac:dyDescent="0.2">
      <c r="B32" s="32"/>
      <c r="F32" s="24" t="s">
        <v>41</v>
      </c>
      <c r="L32" s="189">
        <v>0.2</v>
      </c>
      <c r="M32" s="188"/>
      <c r="N32" s="188"/>
      <c r="O32" s="188"/>
      <c r="P32" s="188"/>
      <c r="W32" s="187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2"/>
    </row>
    <row r="33" spans="1:57" s="3" customFormat="1" ht="14.45" hidden="1" customHeight="1" x14ac:dyDescent="0.2">
      <c r="B33" s="32"/>
      <c r="F33" s="24" t="s">
        <v>42</v>
      </c>
      <c r="L33" s="189">
        <v>0</v>
      </c>
      <c r="M33" s="188"/>
      <c r="N33" s="188"/>
      <c r="O33" s="188"/>
      <c r="P33" s="188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2"/>
    </row>
    <row r="34" spans="1:57" s="2" customFormat="1" ht="6.95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90" t="s">
        <v>45</v>
      </c>
      <c r="Y35" s="191"/>
      <c r="Z35" s="191"/>
      <c r="AA35" s="191"/>
      <c r="AB35" s="191"/>
      <c r="AC35" s="35"/>
      <c r="AD35" s="35"/>
      <c r="AE35" s="35"/>
      <c r="AF35" s="35"/>
      <c r="AG35" s="35"/>
      <c r="AH35" s="35"/>
      <c r="AI35" s="35"/>
      <c r="AJ35" s="35"/>
      <c r="AK35" s="192">
        <f>SUM(AK26:AK33)</f>
        <v>0</v>
      </c>
      <c r="AL35" s="191"/>
      <c r="AM35" s="191"/>
      <c r="AN35" s="191"/>
      <c r="AO35" s="193"/>
      <c r="AP35" s="33"/>
      <c r="AQ35" s="33"/>
      <c r="AR35" s="28"/>
      <c r="BE35" s="27"/>
    </row>
    <row r="36" spans="1:57" s="2" customFormat="1" ht="6.95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 x14ac:dyDescent="0.2">
      <c r="B38" s="18"/>
      <c r="AR38" s="18"/>
    </row>
    <row r="39" spans="1:57" s="1" customFormat="1" ht="14.45" customHeight="1" x14ac:dyDescent="0.2">
      <c r="B39" s="18"/>
      <c r="AR39" s="18"/>
    </row>
    <row r="40" spans="1:57" s="1" customFormat="1" ht="14.45" customHeight="1" x14ac:dyDescent="0.2">
      <c r="B40" s="18"/>
      <c r="AR40" s="18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37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2.75" x14ac:dyDescent="0.2">
      <c r="A60" s="27"/>
      <c r="B60" s="28"/>
      <c r="C60" s="27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P60" s="27"/>
      <c r="AQ60" s="27"/>
      <c r="AR60" s="28"/>
      <c r="BE60" s="27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2.75" x14ac:dyDescent="0.2">
      <c r="A64" s="27"/>
      <c r="B64" s="28"/>
      <c r="C64" s="27"/>
      <c r="D64" s="38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51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2.75" x14ac:dyDescent="0.2">
      <c r="A75" s="27"/>
      <c r="B75" s="28"/>
      <c r="C75" s="27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P75" s="27"/>
      <c r="AQ75" s="27"/>
      <c r="AR75" s="28"/>
      <c r="BE75" s="27"/>
    </row>
    <row r="76" spans="1:57" s="2" customFormat="1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 x14ac:dyDescent="0.2">
      <c r="A82" s="27"/>
      <c r="B82" s="28"/>
      <c r="C82" s="19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6"/>
      <c r="C84" s="24" t="s">
        <v>10</v>
      </c>
      <c r="L84" s="4" t="str">
        <f>K5</f>
        <v>20-23</v>
      </c>
      <c r="AR84" s="46"/>
    </row>
    <row r="85" spans="1:91" s="5" customFormat="1" ht="36.950000000000003" customHeight="1" x14ac:dyDescent="0.2">
      <c r="B85" s="47"/>
      <c r="C85" s="48" t="s">
        <v>12</v>
      </c>
      <c r="L85" s="178" t="str">
        <f>K6</f>
        <v>TT_DVOR 4_Hospodárska od Sládkovičovej po Študentskú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7"/>
    </row>
    <row r="86" spans="1:91" s="2" customFormat="1" ht="6.95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Trnava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180" t="str">
        <f>IF(AN8= "","",AN8)</f>
        <v>15. 8. 2020</v>
      </c>
      <c r="AN87" s="180"/>
      <c r="AO87" s="27"/>
      <c r="AP87" s="27"/>
      <c r="AQ87" s="27"/>
      <c r="AR87" s="28"/>
      <c r="BE87" s="27"/>
    </row>
    <row r="88" spans="1:91" s="2" customFormat="1" ht="6.95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 x14ac:dyDescent="0.2">
      <c r="A89" s="27"/>
      <c r="B89" s="28"/>
      <c r="C89" s="24" t="s">
        <v>20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mesto Trnava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181" t="str">
        <f>IF(E17="","",E17)</f>
        <v>Rudbeckia s.r.o.</v>
      </c>
      <c r="AN89" s="182"/>
      <c r="AO89" s="182"/>
      <c r="AP89" s="182"/>
      <c r="AQ89" s="27"/>
      <c r="AR89" s="28"/>
      <c r="AS89" s="183" t="s">
        <v>53</v>
      </c>
      <c r="AT89" s="184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" customHeight="1" x14ac:dyDescent="0.2">
      <c r="A90" s="27"/>
      <c r="B90" s="28"/>
      <c r="C90" s="24" t="s">
        <v>24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30</v>
      </c>
      <c r="AJ90" s="27"/>
      <c r="AK90" s="27"/>
      <c r="AL90" s="27"/>
      <c r="AM90" s="181" t="str">
        <f>IF(E20="","",E20)</f>
        <v>Ing. Júlia Straňáková</v>
      </c>
      <c r="AN90" s="182"/>
      <c r="AO90" s="182"/>
      <c r="AP90" s="182"/>
      <c r="AQ90" s="27"/>
      <c r="AR90" s="28"/>
      <c r="AS90" s="185"/>
      <c r="AT90" s="186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5"/>
      <c r="AT91" s="186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 x14ac:dyDescent="0.2">
      <c r="A92" s="27"/>
      <c r="B92" s="28"/>
      <c r="C92" s="168" t="s">
        <v>54</v>
      </c>
      <c r="D92" s="169"/>
      <c r="E92" s="169"/>
      <c r="F92" s="169"/>
      <c r="G92" s="169"/>
      <c r="H92" s="55"/>
      <c r="I92" s="170" t="s">
        <v>55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1" t="s">
        <v>56</v>
      </c>
      <c r="AH92" s="169"/>
      <c r="AI92" s="169"/>
      <c r="AJ92" s="169"/>
      <c r="AK92" s="169"/>
      <c r="AL92" s="169"/>
      <c r="AM92" s="169"/>
      <c r="AN92" s="170" t="s">
        <v>57</v>
      </c>
      <c r="AO92" s="169"/>
      <c r="AP92" s="172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7"/>
    </row>
    <row r="93" spans="1:91" s="2" customFormat="1" ht="10.9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 x14ac:dyDescent="0.2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76">
        <f>ROUND(AG95,2)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1557.44355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 x14ac:dyDescent="0.2">
      <c r="A95" s="74" t="s">
        <v>77</v>
      </c>
      <c r="B95" s="75"/>
      <c r="C95" s="76"/>
      <c r="D95" s="175" t="s">
        <v>78</v>
      </c>
      <c r="E95" s="175"/>
      <c r="F95" s="175"/>
      <c r="G95" s="175"/>
      <c r="H95" s="175"/>
      <c r="I95" s="77"/>
      <c r="J95" s="175" t="s">
        <v>79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'4.SO3 - Sadové úpravy'!J30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78" t="s">
        <v>80</v>
      </c>
      <c r="AR95" s="75"/>
      <c r="AS95" s="79">
        <v>0</v>
      </c>
      <c r="AT95" s="80">
        <f>ROUND(SUM(AV95:AW95),2)</f>
        <v>0</v>
      </c>
      <c r="AU95" s="81">
        <f>'4.SO3 - Sadové úpravy'!P125</f>
        <v>1557.443552</v>
      </c>
      <c r="AV95" s="80">
        <f>'4.SO3 - Sadové úpravy'!J33</f>
        <v>0</v>
      </c>
      <c r="AW95" s="80">
        <f>'4.SO3 - Sadové úpravy'!J34</f>
        <v>0</v>
      </c>
      <c r="AX95" s="80">
        <f>'4.SO3 - Sadové úpravy'!J35</f>
        <v>0</v>
      </c>
      <c r="AY95" s="80">
        <f>'4.SO3 - Sadové úpravy'!J36</f>
        <v>0</v>
      </c>
      <c r="AZ95" s="80">
        <f>'4.SO3 - Sadové úpravy'!F33</f>
        <v>0</v>
      </c>
      <c r="BA95" s="80">
        <f>'4.SO3 - Sadové úpravy'!F34</f>
        <v>0</v>
      </c>
      <c r="BB95" s="80">
        <f>'4.SO3 - Sadové úpravy'!F35</f>
        <v>0</v>
      </c>
      <c r="BC95" s="80">
        <f>'4.SO3 - Sadové úpravy'!F36</f>
        <v>0</v>
      </c>
      <c r="BD95" s="82">
        <f>'4.SO3 - Sadové úpravy'!F37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73</v>
      </c>
    </row>
    <row r="96" spans="1:91" s="2" customFormat="1" ht="30" customHeight="1" x14ac:dyDescent="0.2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 x14ac:dyDescent="0.2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4.SO3 -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256"/>
  <sheetViews>
    <sheetView showGridLines="0" tabSelected="1" workbookViewId="0">
      <selection activeCell="I256" sqref="I25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 x14ac:dyDescent="0.2">
      <c r="A1" s="84"/>
    </row>
    <row r="2" spans="1:45" s="1" customFormat="1" ht="36.950000000000003" customHeight="1" x14ac:dyDescent="0.2">
      <c r="L2" s="16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AS2" s="15" t="s">
        <v>82</v>
      </c>
    </row>
    <row r="3" spans="1:45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S3" s="15" t="s">
        <v>73</v>
      </c>
    </row>
    <row r="4" spans="1:45" s="1" customFormat="1" ht="24.95" customHeight="1" x14ac:dyDescent="0.2">
      <c r="B4" s="18"/>
      <c r="D4" s="19" t="s">
        <v>83</v>
      </c>
      <c r="L4" s="18"/>
      <c r="M4" s="85" t="s">
        <v>9</v>
      </c>
      <c r="AS4" s="15" t="s">
        <v>3</v>
      </c>
    </row>
    <row r="5" spans="1:45" s="1" customFormat="1" ht="6.95" customHeight="1" x14ac:dyDescent="0.2">
      <c r="B5" s="18"/>
      <c r="L5" s="18"/>
    </row>
    <row r="6" spans="1:45" s="1" customFormat="1" ht="12" customHeight="1" x14ac:dyDescent="0.2">
      <c r="B6" s="18"/>
      <c r="D6" s="24" t="s">
        <v>12</v>
      </c>
      <c r="L6" s="18"/>
    </row>
    <row r="7" spans="1:45" s="1" customFormat="1" ht="16.5" customHeight="1" x14ac:dyDescent="0.2">
      <c r="B7" s="18"/>
      <c r="E7" s="201" t="str">
        <f>'Rekapitulácia stavby'!K6</f>
        <v>TT_DVOR 4_Hospodárska od Sládkovičovej po Študentskú</v>
      </c>
      <c r="F7" s="202"/>
      <c r="G7" s="202"/>
      <c r="H7" s="202"/>
      <c r="L7" s="18"/>
    </row>
    <row r="8" spans="1:45" s="2" customFormat="1" ht="12" customHeight="1" x14ac:dyDescent="0.2">
      <c r="A8" s="27"/>
      <c r="B8" s="28"/>
      <c r="C8" s="27"/>
      <c r="D8" s="24" t="s">
        <v>84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</row>
    <row r="9" spans="1:45" s="2" customFormat="1" ht="16.5" customHeight="1" x14ac:dyDescent="0.2">
      <c r="A9" s="27"/>
      <c r="B9" s="28"/>
      <c r="C9" s="27"/>
      <c r="D9" s="27"/>
      <c r="E9" s="178" t="s">
        <v>85</v>
      </c>
      <c r="F9" s="200"/>
      <c r="G9" s="200"/>
      <c r="H9" s="200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</row>
    <row r="10" spans="1:45" s="2" customFormat="1" x14ac:dyDescent="0.2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</row>
    <row r="11" spans="1:45" s="2" customFormat="1" ht="12" customHeight="1" x14ac:dyDescent="0.2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1:45" s="2" customFormat="1" ht="12" customHeight="1" x14ac:dyDescent="0.2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v>44596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45" s="2" customFormat="1" ht="10.9" customHeight="1" x14ac:dyDescent="0.2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1:45" s="2" customFormat="1" ht="12" customHeight="1" x14ac:dyDescent="0.2">
      <c r="A14" s="27"/>
      <c r="B14" s="28"/>
      <c r="C14" s="27"/>
      <c r="D14" s="24" t="s">
        <v>20</v>
      </c>
      <c r="E14" s="27"/>
      <c r="F14" s="27"/>
      <c r="G14" s="27"/>
      <c r="H14" s="27"/>
      <c r="I14" s="24" t="s">
        <v>21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</row>
    <row r="15" spans="1:45" s="2" customFormat="1" ht="18" customHeight="1" x14ac:dyDescent="0.2">
      <c r="A15" s="27"/>
      <c r="B15" s="28"/>
      <c r="C15" s="27"/>
      <c r="D15" s="27"/>
      <c r="E15" s="22" t="s">
        <v>22</v>
      </c>
      <c r="F15" s="27"/>
      <c r="G15" s="27"/>
      <c r="H15" s="27"/>
      <c r="I15" s="24" t="s">
        <v>23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1:45" s="2" customFormat="1" ht="6.95" customHeight="1" x14ac:dyDescent="0.2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s="2" customFormat="1" ht="12" customHeight="1" x14ac:dyDescent="0.2">
      <c r="A17" s="27"/>
      <c r="B17" s="28"/>
      <c r="C17" s="27"/>
      <c r="D17" s="24" t="s">
        <v>24</v>
      </c>
      <c r="E17" s="27"/>
      <c r="F17" s="27"/>
      <c r="G17" s="27"/>
      <c r="H17" s="27"/>
      <c r="I17" s="24" t="s">
        <v>21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1:30" s="2" customFormat="1" ht="18" customHeight="1" x14ac:dyDescent="0.2">
      <c r="A18" s="27"/>
      <c r="B18" s="28"/>
      <c r="C18" s="27"/>
      <c r="D18" s="27"/>
      <c r="E18" s="194" t="str">
        <f>'Rekapitulácia stavby'!E14</f>
        <v xml:space="preserve"> </v>
      </c>
      <c r="F18" s="194"/>
      <c r="G18" s="194"/>
      <c r="H18" s="194"/>
      <c r="I18" s="24" t="s">
        <v>23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1:30" s="2" customFormat="1" ht="6.95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1:30" s="2" customFormat="1" ht="12" customHeight="1" x14ac:dyDescent="0.2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21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 s="2" customFormat="1" ht="18" customHeight="1" x14ac:dyDescent="0.2">
      <c r="A21" s="27"/>
      <c r="B21" s="28"/>
      <c r="C21" s="27"/>
      <c r="D21" s="27"/>
      <c r="E21" s="22" t="s">
        <v>27</v>
      </c>
      <c r="F21" s="27"/>
      <c r="G21" s="27"/>
      <c r="H21" s="27"/>
      <c r="I21" s="24" t="s">
        <v>23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</row>
    <row r="22" spans="1:30" s="2" customFormat="1" ht="6.95" customHeight="1" x14ac:dyDescent="0.2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 s="2" customFormat="1" ht="12" customHeight="1" x14ac:dyDescent="0.2">
      <c r="A23" s="27"/>
      <c r="B23" s="28"/>
      <c r="C23" s="27"/>
      <c r="D23" s="24" t="s">
        <v>30</v>
      </c>
      <c r="E23" s="27"/>
      <c r="F23" s="27"/>
      <c r="G23" s="27"/>
      <c r="H23" s="27"/>
      <c r="I23" s="24" t="s">
        <v>21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30" s="2" customFormat="1" ht="18" customHeight="1" x14ac:dyDescent="0.2">
      <c r="A24" s="27"/>
      <c r="B24" s="28"/>
      <c r="C24" s="27"/>
      <c r="D24" s="27"/>
      <c r="E24" s="22" t="s">
        <v>31</v>
      </c>
      <c r="F24" s="27"/>
      <c r="G24" s="27"/>
      <c r="H24" s="27"/>
      <c r="I24" s="24" t="s">
        <v>23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s="2" customFormat="1" ht="6.95" customHeight="1" x14ac:dyDescent="0.2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</row>
    <row r="26" spans="1:30" s="2" customFormat="1" ht="12" customHeight="1" x14ac:dyDescent="0.2">
      <c r="A26" s="27"/>
      <c r="B26" s="28"/>
      <c r="C26" s="27"/>
      <c r="D26" s="24" t="s">
        <v>32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</row>
    <row r="27" spans="1:30" s="8" customFormat="1" ht="16.5" customHeight="1" x14ac:dyDescent="0.2">
      <c r="A27" s="86"/>
      <c r="B27" s="87"/>
      <c r="C27" s="86"/>
      <c r="D27" s="86"/>
      <c r="E27" s="196" t="s">
        <v>1</v>
      </c>
      <c r="F27" s="196"/>
      <c r="G27" s="196"/>
      <c r="H27" s="196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s="2" customFormat="1" ht="6.95" customHeight="1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</row>
    <row r="29" spans="1:30" s="2" customFormat="1" ht="6.95" customHeight="1" x14ac:dyDescent="0.2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30" s="2" customFormat="1" ht="25.35" customHeight="1" x14ac:dyDescent="0.2">
      <c r="A30" s="27"/>
      <c r="B30" s="28"/>
      <c r="C30" s="27"/>
      <c r="D30" s="89" t="s">
        <v>33</v>
      </c>
      <c r="E30" s="27"/>
      <c r="F30" s="27"/>
      <c r="G30" s="27"/>
      <c r="H30" s="27"/>
      <c r="I30" s="27"/>
      <c r="J30" s="66">
        <f>ROUND(J125,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</row>
    <row r="31" spans="1:30" s="2" customFormat="1" ht="6.95" customHeight="1" x14ac:dyDescent="0.2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</row>
    <row r="32" spans="1:30" s="2" customFormat="1" ht="14.45" customHeight="1" x14ac:dyDescent="0.2">
      <c r="A32" s="27"/>
      <c r="B32" s="28"/>
      <c r="C32" s="27"/>
      <c r="D32" s="27"/>
      <c r="E32" s="27"/>
      <c r="F32" s="31" t="s">
        <v>35</v>
      </c>
      <c r="G32" s="27"/>
      <c r="H32" s="27"/>
      <c r="I32" s="31" t="s">
        <v>34</v>
      </c>
      <c r="J32" s="31" t="s">
        <v>36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</row>
    <row r="33" spans="1:30" s="2" customFormat="1" ht="14.45" customHeight="1" x14ac:dyDescent="0.2">
      <c r="A33" s="27"/>
      <c r="B33" s="28"/>
      <c r="C33" s="27"/>
      <c r="D33" s="90" t="s">
        <v>37</v>
      </c>
      <c r="E33" s="24" t="s">
        <v>38</v>
      </c>
      <c r="F33" s="91">
        <f>ROUND((SUM(BD125:BD255)),  2)</f>
        <v>0</v>
      </c>
      <c r="G33" s="27"/>
      <c r="H33" s="27"/>
      <c r="I33" s="92">
        <v>0.2</v>
      </c>
      <c r="J33" s="91">
        <f>ROUND(((SUM(BD125:BD255))*I33),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</row>
    <row r="34" spans="1:30" s="2" customFormat="1" ht="14.45" customHeight="1" x14ac:dyDescent="0.2">
      <c r="A34" s="27"/>
      <c r="B34" s="28"/>
      <c r="C34" s="27"/>
      <c r="D34" s="27"/>
      <c r="E34" s="24" t="s">
        <v>39</v>
      </c>
      <c r="F34" s="91">
        <f>ROUND((SUM(BE125:BE255)),  2)</f>
        <v>0</v>
      </c>
      <c r="G34" s="27"/>
      <c r="H34" s="27"/>
      <c r="I34" s="92">
        <v>0.2</v>
      </c>
      <c r="J34" s="91">
        <f>ROUND(((SUM(BE125:BE255))*I34),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</row>
    <row r="35" spans="1:30" s="2" customFormat="1" ht="14.45" hidden="1" customHeight="1" x14ac:dyDescent="0.2">
      <c r="A35" s="27"/>
      <c r="B35" s="28"/>
      <c r="C35" s="27"/>
      <c r="D35" s="27"/>
      <c r="E35" s="24" t="s">
        <v>40</v>
      </c>
      <c r="F35" s="91">
        <f>ROUND((SUM(BF125:BF255)),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</row>
    <row r="36" spans="1:30" s="2" customFormat="1" ht="14.45" hidden="1" customHeight="1" x14ac:dyDescent="0.2">
      <c r="A36" s="27"/>
      <c r="B36" s="28"/>
      <c r="C36" s="27"/>
      <c r="D36" s="27"/>
      <c r="E36" s="24" t="s">
        <v>41</v>
      </c>
      <c r="F36" s="91">
        <f>ROUND((SUM(BG125:BG255)),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</row>
    <row r="37" spans="1:30" s="2" customFormat="1" ht="14.45" hidden="1" customHeight="1" x14ac:dyDescent="0.2">
      <c r="A37" s="27"/>
      <c r="B37" s="28"/>
      <c r="C37" s="27"/>
      <c r="D37" s="27"/>
      <c r="E37" s="24" t="s">
        <v>42</v>
      </c>
      <c r="F37" s="91">
        <f>ROUND((SUM(BH125:BH255)),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</row>
    <row r="38" spans="1:30" s="2" customFormat="1" ht="6.95" customHeight="1" x14ac:dyDescent="0.2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</row>
    <row r="39" spans="1:30" s="2" customFormat="1" ht="25.35" customHeight="1" x14ac:dyDescent="0.2">
      <c r="A39" s="27"/>
      <c r="B39" s="28"/>
      <c r="C39" s="93"/>
      <c r="D39" s="94" t="s">
        <v>43</v>
      </c>
      <c r="E39" s="55"/>
      <c r="F39" s="55"/>
      <c r="G39" s="95" t="s">
        <v>44</v>
      </c>
      <c r="H39" s="96" t="s">
        <v>45</v>
      </c>
      <c r="I39" s="55"/>
      <c r="J39" s="97">
        <f>SUM(J30:J37)</f>
        <v>0</v>
      </c>
      <c r="K39" s="98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</row>
    <row r="40" spans="1:30" s="2" customFormat="1" ht="14.45" customHeight="1" x14ac:dyDescent="0.2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</row>
    <row r="41" spans="1:30" s="1" customFormat="1" ht="14.45" customHeight="1" x14ac:dyDescent="0.2">
      <c r="B41" s="18"/>
      <c r="L41" s="18"/>
    </row>
    <row r="42" spans="1:30" s="1" customFormat="1" ht="14.45" customHeight="1" x14ac:dyDescent="0.2">
      <c r="B42" s="18"/>
      <c r="L42" s="18"/>
    </row>
    <row r="43" spans="1:30" s="1" customFormat="1" ht="14.45" customHeight="1" x14ac:dyDescent="0.2">
      <c r="B43" s="18"/>
      <c r="L43" s="18"/>
    </row>
    <row r="44" spans="1:30" s="1" customFormat="1" ht="14.45" customHeight="1" x14ac:dyDescent="0.2">
      <c r="B44" s="18"/>
      <c r="L44" s="18"/>
    </row>
    <row r="45" spans="1:30" s="1" customFormat="1" ht="14.45" customHeight="1" x14ac:dyDescent="0.2">
      <c r="B45" s="18"/>
      <c r="L45" s="18"/>
    </row>
    <row r="46" spans="1:30" s="1" customFormat="1" ht="14.45" customHeight="1" x14ac:dyDescent="0.2">
      <c r="B46" s="18"/>
      <c r="L46" s="18"/>
    </row>
    <row r="47" spans="1:30" s="1" customFormat="1" ht="14.45" customHeight="1" x14ac:dyDescent="0.2">
      <c r="B47" s="18"/>
      <c r="L47" s="18"/>
    </row>
    <row r="48" spans="1:30" s="1" customFormat="1" ht="14.45" customHeight="1" x14ac:dyDescent="0.2">
      <c r="B48" s="18"/>
      <c r="L48" s="18"/>
    </row>
    <row r="49" spans="1:30" s="1" customFormat="1" ht="14.45" customHeight="1" x14ac:dyDescent="0.2">
      <c r="B49" s="18"/>
      <c r="L49" s="18"/>
    </row>
    <row r="50" spans="1:30" s="2" customFormat="1" ht="14.45" customHeight="1" x14ac:dyDescent="0.2">
      <c r="B50" s="37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7"/>
    </row>
    <row r="51" spans="1:30" x14ac:dyDescent="0.2">
      <c r="B51" s="18"/>
      <c r="L51" s="18"/>
    </row>
    <row r="52" spans="1:30" x14ac:dyDescent="0.2">
      <c r="B52" s="18"/>
      <c r="L52" s="18"/>
    </row>
    <row r="53" spans="1:30" x14ac:dyDescent="0.2">
      <c r="B53" s="18"/>
      <c r="L53" s="18"/>
    </row>
    <row r="54" spans="1:30" x14ac:dyDescent="0.2">
      <c r="B54" s="18"/>
      <c r="L54" s="18"/>
    </row>
    <row r="55" spans="1:30" x14ac:dyDescent="0.2">
      <c r="B55" s="18"/>
      <c r="L55" s="18"/>
    </row>
    <row r="56" spans="1:30" x14ac:dyDescent="0.2">
      <c r="B56" s="18"/>
      <c r="L56" s="18"/>
    </row>
    <row r="57" spans="1:30" x14ac:dyDescent="0.2">
      <c r="B57" s="18"/>
      <c r="L57" s="18"/>
    </row>
    <row r="58" spans="1:30" x14ac:dyDescent="0.2">
      <c r="B58" s="18"/>
      <c r="L58" s="18"/>
    </row>
    <row r="59" spans="1:30" x14ac:dyDescent="0.2">
      <c r="B59" s="18"/>
      <c r="L59" s="18"/>
    </row>
    <row r="60" spans="1:30" x14ac:dyDescent="0.2">
      <c r="B60" s="18"/>
      <c r="L60" s="18"/>
    </row>
    <row r="61" spans="1:30" s="2" customFormat="1" ht="12.75" x14ac:dyDescent="0.2">
      <c r="A61" s="27"/>
      <c r="B61" s="28"/>
      <c r="C61" s="27"/>
      <c r="D61" s="40" t="s">
        <v>48</v>
      </c>
      <c r="E61" s="30"/>
      <c r="F61" s="99" t="s">
        <v>49</v>
      </c>
      <c r="G61" s="40" t="s">
        <v>48</v>
      </c>
      <c r="H61" s="30"/>
      <c r="I61" s="30"/>
      <c r="J61" s="100" t="s">
        <v>49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</row>
    <row r="62" spans="1:30" x14ac:dyDescent="0.2">
      <c r="B62" s="18"/>
      <c r="L62" s="18"/>
    </row>
    <row r="63" spans="1:30" x14ac:dyDescent="0.2">
      <c r="B63" s="18"/>
      <c r="L63" s="18"/>
    </row>
    <row r="64" spans="1:30" x14ac:dyDescent="0.2">
      <c r="B64" s="18"/>
      <c r="L64" s="18"/>
    </row>
    <row r="65" spans="1:30" s="2" customFormat="1" ht="12.75" x14ac:dyDescent="0.2">
      <c r="A65" s="27"/>
      <c r="B65" s="28"/>
      <c r="C65" s="27"/>
      <c r="D65" s="38" t="s">
        <v>50</v>
      </c>
      <c r="E65" s="41"/>
      <c r="F65" s="41"/>
      <c r="G65" s="38" t="s">
        <v>51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</row>
    <row r="66" spans="1:30" x14ac:dyDescent="0.2">
      <c r="B66" s="18"/>
      <c r="L66" s="18"/>
    </row>
    <row r="67" spans="1:30" x14ac:dyDescent="0.2">
      <c r="B67" s="18"/>
      <c r="L67" s="18"/>
    </row>
    <row r="68" spans="1:30" x14ac:dyDescent="0.2">
      <c r="B68" s="18"/>
      <c r="L68" s="18"/>
    </row>
    <row r="69" spans="1:30" x14ac:dyDescent="0.2">
      <c r="B69" s="18"/>
      <c r="L69" s="18"/>
    </row>
    <row r="70" spans="1:30" x14ac:dyDescent="0.2">
      <c r="B70" s="18"/>
      <c r="L70" s="18"/>
    </row>
    <row r="71" spans="1:30" x14ac:dyDescent="0.2">
      <c r="B71" s="18"/>
      <c r="L71" s="18"/>
    </row>
    <row r="72" spans="1:30" x14ac:dyDescent="0.2">
      <c r="B72" s="18"/>
      <c r="L72" s="18"/>
    </row>
    <row r="73" spans="1:30" x14ac:dyDescent="0.2">
      <c r="B73" s="18"/>
      <c r="L73" s="18"/>
    </row>
    <row r="74" spans="1:30" x14ac:dyDescent="0.2">
      <c r="B74" s="18"/>
      <c r="L74" s="18"/>
    </row>
    <row r="75" spans="1:30" x14ac:dyDescent="0.2">
      <c r="B75" s="18"/>
      <c r="L75" s="18"/>
    </row>
    <row r="76" spans="1:30" s="2" customFormat="1" ht="12.75" x14ac:dyDescent="0.2">
      <c r="A76" s="27"/>
      <c r="B76" s="28"/>
      <c r="C76" s="27"/>
      <c r="D76" s="40" t="s">
        <v>48</v>
      </c>
      <c r="E76" s="30"/>
      <c r="F76" s="99" t="s">
        <v>49</v>
      </c>
      <c r="G76" s="40" t="s">
        <v>48</v>
      </c>
      <c r="H76" s="30"/>
      <c r="I76" s="30"/>
      <c r="J76" s="100" t="s">
        <v>49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</row>
    <row r="77" spans="1:30" s="2" customFormat="1" ht="14.4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</row>
    <row r="81" spans="1:46" s="2" customFormat="1" ht="6.95" hidden="1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</row>
    <row r="82" spans="1:46" s="2" customFormat="1" ht="24.95" hidden="1" customHeight="1" x14ac:dyDescent="0.2">
      <c r="A82" s="27"/>
      <c r="B82" s="28"/>
      <c r="C82" s="19" t="s">
        <v>86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</row>
    <row r="83" spans="1:46" s="2" customFormat="1" ht="6.95" hidden="1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</row>
    <row r="84" spans="1:46" s="2" customFormat="1" ht="12" hidden="1" customHeight="1" x14ac:dyDescent="0.2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</row>
    <row r="85" spans="1:46" s="2" customFormat="1" ht="16.5" hidden="1" customHeight="1" x14ac:dyDescent="0.2">
      <c r="A85" s="27"/>
      <c r="B85" s="28"/>
      <c r="C85" s="27"/>
      <c r="D85" s="27"/>
      <c r="E85" s="201" t="str">
        <f>E7</f>
        <v>TT_DVOR 4_Hospodárska od Sládkovičovej po Študentskú</v>
      </c>
      <c r="F85" s="202"/>
      <c r="G85" s="202"/>
      <c r="H85" s="202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</row>
    <row r="86" spans="1:46" s="2" customFormat="1" ht="12" hidden="1" customHeight="1" x14ac:dyDescent="0.2">
      <c r="A86" s="27"/>
      <c r="B86" s="28"/>
      <c r="C86" s="24" t="s">
        <v>84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</row>
    <row r="87" spans="1:46" s="2" customFormat="1" ht="16.5" hidden="1" customHeight="1" x14ac:dyDescent="0.2">
      <c r="A87" s="27"/>
      <c r="B87" s="28"/>
      <c r="C87" s="27"/>
      <c r="D87" s="27"/>
      <c r="E87" s="178" t="str">
        <f>E9</f>
        <v>4.SO3 - Sadové úpravy</v>
      </c>
      <c r="F87" s="200"/>
      <c r="G87" s="200"/>
      <c r="H87" s="200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</row>
    <row r="88" spans="1:46" s="2" customFormat="1" ht="6.95" hidden="1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</row>
    <row r="89" spans="1:46" s="2" customFormat="1" ht="12" hidden="1" customHeight="1" x14ac:dyDescent="0.2">
      <c r="A89" s="27"/>
      <c r="B89" s="28"/>
      <c r="C89" s="24" t="s">
        <v>16</v>
      </c>
      <c r="D89" s="27"/>
      <c r="E89" s="27"/>
      <c r="F89" s="22" t="str">
        <f>F12</f>
        <v>Trnava</v>
      </c>
      <c r="G89" s="27"/>
      <c r="H89" s="27"/>
      <c r="I89" s="24" t="s">
        <v>18</v>
      </c>
      <c r="J89" s="50">
        <f>IF(J12="","",J12)</f>
        <v>44596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</row>
    <row r="90" spans="1:46" s="2" customFormat="1" ht="6.95" hidden="1" customHeight="1" x14ac:dyDescent="0.2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</row>
    <row r="91" spans="1:46" s="2" customFormat="1" ht="15.2" hidden="1" customHeight="1" x14ac:dyDescent="0.2">
      <c r="A91" s="27"/>
      <c r="B91" s="28"/>
      <c r="C91" s="24" t="s">
        <v>20</v>
      </c>
      <c r="D91" s="27"/>
      <c r="E91" s="27"/>
      <c r="F91" s="22" t="str">
        <f>E15</f>
        <v>mesto Trnava</v>
      </c>
      <c r="G91" s="27"/>
      <c r="H91" s="27"/>
      <c r="I91" s="24" t="s">
        <v>26</v>
      </c>
      <c r="J91" s="25" t="str">
        <f>E21</f>
        <v>Rudbeckia s.r.o.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</row>
    <row r="92" spans="1:46" s="2" customFormat="1" ht="25.7" hidden="1" customHeight="1" x14ac:dyDescent="0.2">
      <c r="A92" s="27"/>
      <c r="B92" s="28"/>
      <c r="C92" s="24" t="s">
        <v>24</v>
      </c>
      <c r="D92" s="27"/>
      <c r="E92" s="27"/>
      <c r="F92" s="22" t="str">
        <f>IF(E18="","",E18)</f>
        <v xml:space="preserve"> </v>
      </c>
      <c r="G92" s="27"/>
      <c r="H92" s="27"/>
      <c r="I92" s="24" t="s">
        <v>30</v>
      </c>
      <c r="J92" s="25" t="str">
        <f>E24</f>
        <v>Ing. Júlia Straňáková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</row>
    <row r="93" spans="1:46" s="2" customFormat="1" ht="10.35" hidden="1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</row>
    <row r="94" spans="1:46" s="2" customFormat="1" ht="29.25" hidden="1" customHeight="1" x14ac:dyDescent="0.2">
      <c r="A94" s="27"/>
      <c r="B94" s="28"/>
      <c r="C94" s="101" t="s">
        <v>87</v>
      </c>
      <c r="D94" s="93"/>
      <c r="E94" s="93"/>
      <c r="F94" s="93"/>
      <c r="G94" s="93"/>
      <c r="H94" s="93"/>
      <c r="I94" s="93"/>
      <c r="J94" s="102" t="s">
        <v>88</v>
      </c>
      <c r="K94" s="9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</row>
    <row r="95" spans="1:46" s="2" customFormat="1" ht="10.35" hidden="1" customHeight="1" x14ac:dyDescent="0.2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</row>
    <row r="96" spans="1:46" s="2" customFormat="1" ht="22.9" hidden="1" customHeight="1" x14ac:dyDescent="0.2">
      <c r="A96" s="27"/>
      <c r="B96" s="28"/>
      <c r="C96" s="103" t="s">
        <v>89</v>
      </c>
      <c r="D96" s="27"/>
      <c r="E96" s="27"/>
      <c r="F96" s="27"/>
      <c r="G96" s="27"/>
      <c r="H96" s="27"/>
      <c r="I96" s="27"/>
      <c r="J96" s="66">
        <f>J125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T96" s="15" t="s">
        <v>90</v>
      </c>
    </row>
    <row r="97" spans="1:30" s="9" customFormat="1" ht="24.95" hidden="1" customHeight="1" x14ac:dyDescent="0.2">
      <c r="B97" s="104"/>
      <c r="D97" s="105" t="s">
        <v>91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1:30" s="10" customFormat="1" ht="19.899999999999999" hidden="1" customHeight="1" x14ac:dyDescent="0.2">
      <c r="B98" s="108"/>
      <c r="D98" s="109" t="s">
        <v>92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1:30" s="10" customFormat="1" ht="19.899999999999999" hidden="1" customHeight="1" x14ac:dyDescent="0.2">
      <c r="B99" s="108"/>
      <c r="D99" s="109" t="s">
        <v>93</v>
      </c>
      <c r="E99" s="110"/>
      <c r="F99" s="110"/>
      <c r="G99" s="110"/>
      <c r="H99" s="110"/>
      <c r="I99" s="110"/>
      <c r="J99" s="111">
        <f>J143</f>
        <v>0</v>
      </c>
      <c r="L99" s="108"/>
    </row>
    <row r="100" spans="1:30" s="10" customFormat="1" ht="19.899999999999999" hidden="1" customHeight="1" x14ac:dyDescent="0.2">
      <c r="B100" s="108"/>
      <c r="D100" s="109" t="s">
        <v>94</v>
      </c>
      <c r="E100" s="110"/>
      <c r="F100" s="110"/>
      <c r="G100" s="110"/>
      <c r="H100" s="110"/>
      <c r="I100" s="110"/>
      <c r="J100" s="111">
        <f>J152</f>
        <v>0</v>
      </c>
      <c r="L100" s="108"/>
    </row>
    <row r="101" spans="1:30" s="10" customFormat="1" ht="19.899999999999999" hidden="1" customHeight="1" x14ac:dyDescent="0.2">
      <c r="B101" s="108"/>
      <c r="D101" s="109" t="s">
        <v>95</v>
      </c>
      <c r="E101" s="110"/>
      <c r="F101" s="110"/>
      <c r="G101" s="110"/>
      <c r="H101" s="110"/>
      <c r="I101" s="110"/>
      <c r="J101" s="111">
        <f>J175</f>
        <v>0</v>
      </c>
      <c r="L101" s="108"/>
    </row>
    <row r="102" spans="1:30" s="10" customFormat="1" ht="19.899999999999999" hidden="1" customHeight="1" x14ac:dyDescent="0.2">
      <c r="B102" s="108"/>
      <c r="D102" s="109" t="s">
        <v>96</v>
      </c>
      <c r="E102" s="110"/>
      <c r="F102" s="110"/>
      <c r="G102" s="110"/>
      <c r="H102" s="110"/>
      <c r="I102" s="110"/>
      <c r="J102" s="111">
        <f>J195</f>
        <v>0</v>
      </c>
      <c r="L102" s="108"/>
    </row>
    <row r="103" spans="1:30" s="10" customFormat="1" ht="19.899999999999999" hidden="1" customHeight="1" x14ac:dyDescent="0.2">
      <c r="B103" s="108"/>
      <c r="D103" s="109" t="s">
        <v>97</v>
      </c>
      <c r="E103" s="110"/>
      <c r="F103" s="110"/>
      <c r="G103" s="110"/>
      <c r="H103" s="110"/>
      <c r="I103" s="110"/>
      <c r="J103" s="111">
        <f>J201</f>
        <v>0</v>
      </c>
      <c r="L103" s="108"/>
    </row>
    <row r="104" spans="1:30" s="10" customFormat="1" ht="19.899999999999999" hidden="1" customHeight="1" x14ac:dyDescent="0.2">
      <c r="B104" s="108"/>
      <c r="D104" s="109" t="s">
        <v>98</v>
      </c>
      <c r="E104" s="110"/>
      <c r="F104" s="110"/>
      <c r="G104" s="110"/>
      <c r="H104" s="110"/>
      <c r="I104" s="110"/>
      <c r="J104" s="111">
        <f>J210</f>
        <v>0</v>
      </c>
      <c r="L104" s="108"/>
    </row>
    <row r="105" spans="1:30" s="10" customFormat="1" ht="19.899999999999999" hidden="1" customHeight="1" x14ac:dyDescent="0.2">
      <c r="B105" s="108"/>
      <c r="D105" s="109" t="s">
        <v>99</v>
      </c>
      <c r="E105" s="110"/>
      <c r="F105" s="110"/>
      <c r="G105" s="110"/>
      <c r="H105" s="110"/>
      <c r="I105" s="110"/>
      <c r="J105" s="111">
        <f>J225</f>
        <v>0</v>
      </c>
      <c r="L105" s="108"/>
    </row>
    <row r="106" spans="1:30" s="2" customFormat="1" ht="21.75" hidden="1" customHeight="1" x14ac:dyDescent="0.2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</row>
    <row r="107" spans="1:30" s="2" customFormat="1" ht="6.95" hidden="1" customHeight="1" x14ac:dyDescent="0.2">
      <c r="A107" s="27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</row>
    <row r="108" spans="1:30" hidden="1" x14ac:dyDescent="0.2"/>
    <row r="109" spans="1:30" hidden="1" x14ac:dyDescent="0.2"/>
    <row r="110" spans="1:30" hidden="1" x14ac:dyDescent="0.2"/>
    <row r="111" spans="1:30" s="2" customFormat="1" ht="6.95" customHeight="1" x14ac:dyDescent="0.2">
      <c r="A111" s="27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</row>
    <row r="112" spans="1:30" s="2" customFormat="1" ht="24.95" customHeight="1" x14ac:dyDescent="0.2">
      <c r="A112" s="27"/>
      <c r="B112" s="28"/>
      <c r="C112" s="19" t="s">
        <v>100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</row>
    <row r="113" spans="1:64" s="2" customFormat="1" ht="6.95" customHeight="1" x14ac:dyDescent="0.2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</row>
    <row r="114" spans="1:64" s="2" customFormat="1" ht="12" customHeight="1" x14ac:dyDescent="0.2">
      <c r="A114" s="27"/>
      <c r="B114" s="28"/>
      <c r="C114" s="24" t="s">
        <v>12</v>
      </c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</row>
    <row r="115" spans="1:64" s="2" customFormat="1" ht="16.5" customHeight="1" x14ac:dyDescent="0.2">
      <c r="A115" s="27"/>
      <c r="B115" s="28"/>
      <c r="C115" s="27"/>
      <c r="D115" s="27"/>
      <c r="E115" s="201" t="str">
        <f>E7</f>
        <v>TT_DVOR 4_Hospodárska od Sládkovičovej po Študentskú</v>
      </c>
      <c r="F115" s="202"/>
      <c r="G115" s="202"/>
      <c r="H115" s="202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</row>
    <row r="116" spans="1:64" s="2" customFormat="1" ht="12" customHeight="1" x14ac:dyDescent="0.2">
      <c r="A116" s="27"/>
      <c r="B116" s="28"/>
      <c r="C116" s="24" t="s">
        <v>84</v>
      </c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</row>
    <row r="117" spans="1:64" s="2" customFormat="1" ht="16.5" customHeight="1" x14ac:dyDescent="0.2">
      <c r="A117" s="27"/>
      <c r="B117" s="28"/>
      <c r="C117" s="27"/>
      <c r="D117" s="27"/>
      <c r="E117" s="178" t="str">
        <f>E9</f>
        <v>4.SO3 - Sadové úpravy</v>
      </c>
      <c r="F117" s="200"/>
      <c r="G117" s="200"/>
      <c r="H117" s="200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</row>
    <row r="118" spans="1:64" s="2" customFormat="1" ht="6.95" customHeight="1" x14ac:dyDescent="0.2">
      <c r="A118" s="27"/>
      <c r="B118" s="28"/>
      <c r="C118" s="27"/>
      <c r="D118" s="27"/>
      <c r="E118" s="27"/>
      <c r="F118" s="27"/>
      <c r="G118" s="27"/>
      <c r="H118" s="27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</row>
    <row r="119" spans="1:64" s="2" customFormat="1" ht="12" customHeight="1" x14ac:dyDescent="0.2">
      <c r="A119" s="27"/>
      <c r="B119" s="28"/>
      <c r="C119" s="24" t="s">
        <v>16</v>
      </c>
      <c r="D119" s="27"/>
      <c r="E119" s="27"/>
      <c r="F119" s="22" t="str">
        <f>F12</f>
        <v>Trnava</v>
      </c>
      <c r="G119" s="27"/>
      <c r="H119" s="27"/>
      <c r="I119" s="24" t="s">
        <v>18</v>
      </c>
      <c r="J119" s="50">
        <f>IF(J12="","",J12)</f>
        <v>44596</v>
      </c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</row>
    <row r="120" spans="1:64" s="2" customFormat="1" ht="6.95" customHeight="1" x14ac:dyDescent="0.2">
      <c r="A120" s="27"/>
      <c r="B120" s="28"/>
      <c r="C120" s="27"/>
      <c r="D120" s="27"/>
      <c r="E120" s="27"/>
      <c r="F120" s="27"/>
      <c r="G120" s="27"/>
      <c r="H120" s="27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</row>
    <row r="121" spans="1:64" s="2" customFormat="1" ht="15.2" customHeight="1" x14ac:dyDescent="0.2">
      <c r="A121" s="27"/>
      <c r="B121" s="28"/>
      <c r="C121" s="24" t="s">
        <v>20</v>
      </c>
      <c r="D121" s="27"/>
      <c r="E121" s="27"/>
      <c r="F121" s="22" t="str">
        <f>E15</f>
        <v>mesto Trnava</v>
      </c>
      <c r="G121" s="27"/>
      <c r="H121" s="27"/>
      <c r="I121" s="24" t="s">
        <v>26</v>
      </c>
      <c r="J121" s="25" t="str">
        <f>E21</f>
        <v>Rudbeckia s.r.o.</v>
      </c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</row>
    <row r="122" spans="1:64" s="2" customFormat="1" ht="25.7" customHeight="1" x14ac:dyDescent="0.2">
      <c r="A122" s="27"/>
      <c r="B122" s="28"/>
      <c r="C122" s="24" t="s">
        <v>24</v>
      </c>
      <c r="D122" s="27"/>
      <c r="E122" s="27"/>
      <c r="F122" s="22" t="str">
        <f>IF(E18="","",E18)</f>
        <v xml:space="preserve"> </v>
      </c>
      <c r="G122" s="27"/>
      <c r="H122" s="27"/>
      <c r="I122" s="24" t="s">
        <v>30</v>
      </c>
      <c r="J122" s="25" t="str">
        <f>E24</f>
        <v>Ing. Júlia Straňáková</v>
      </c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</row>
    <row r="123" spans="1:64" s="2" customFormat="1" ht="10.35" customHeight="1" x14ac:dyDescent="0.2">
      <c r="A123" s="27"/>
      <c r="B123" s="28"/>
      <c r="C123" s="27"/>
      <c r="D123" s="27"/>
      <c r="E123" s="27"/>
      <c r="F123" s="27"/>
      <c r="G123" s="27"/>
      <c r="H123" s="27"/>
      <c r="I123" s="27"/>
      <c r="J123" s="27"/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</row>
    <row r="124" spans="1:64" s="11" customFormat="1" ht="29.25" customHeight="1" x14ac:dyDescent="0.2">
      <c r="A124" s="112"/>
      <c r="B124" s="113"/>
      <c r="C124" s="114" t="s">
        <v>101</v>
      </c>
      <c r="D124" s="115" t="s">
        <v>58</v>
      </c>
      <c r="E124" s="115" t="s">
        <v>54</v>
      </c>
      <c r="F124" s="115" t="s">
        <v>55</v>
      </c>
      <c r="G124" s="115" t="s">
        <v>102</v>
      </c>
      <c r="H124" s="115" t="s">
        <v>103</v>
      </c>
      <c r="I124" s="115" t="s">
        <v>104</v>
      </c>
      <c r="J124" s="116" t="s">
        <v>88</v>
      </c>
      <c r="K124" s="117" t="s">
        <v>105</v>
      </c>
      <c r="L124" s="118"/>
      <c r="M124" s="57" t="s">
        <v>1</v>
      </c>
      <c r="N124" s="58" t="s">
        <v>37</v>
      </c>
      <c r="O124" s="58" t="s">
        <v>106</v>
      </c>
      <c r="P124" s="58" t="s">
        <v>107</v>
      </c>
      <c r="Q124" s="58" t="s">
        <v>108</v>
      </c>
      <c r="R124" s="58" t="s">
        <v>109</v>
      </c>
      <c r="S124" s="58" t="s">
        <v>110</v>
      </c>
      <c r="T124" s="59" t="s">
        <v>111</v>
      </c>
      <c r="U124" s="112"/>
      <c r="V124" s="112"/>
      <c r="W124" s="112"/>
      <c r="X124" s="112"/>
      <c r="Y124" s="112"/>
      <c r="Z124" s="112"/>
      <c r="AA124" s="112"/>
      <c r="AB124" s="112"/>
      <c r="AC124" s="112"/>
      <c r="AD124" s="112"/>
    </row>
    <row r="125" spans="1:64" s="2" customFormat="1" ht="22.9" customHeight="1" x14ac:dyDescent="0.25">
      <c r="A125" s="27"/>
      <c r="B125" s="28"/>
      <c r="C125" s="64" t="s">
        <v>89</v>
      </c>
      <c r="D125" s="27"/>
      <c r="E125" s="27"/>
      <c r="F125" s="27"/>
      <c r="G125" s="27"/>
      <c r="H125" s="27"/>
      <c r="I125" s="27"/>
      <c r="J125" s="119">
        <f>BJ125</f>
        <v>0</v>
      </c>
      <c r="K125" s="27"/>
      <c r="L125" s="28"/>
      <c r="M125" s="60"/>
      <c r="N125" s="51"/>
      <c r="O125" s="61"/>
      <c r="P125" s="120">
        <f>P126</f>
        <v>1557.443552</v>
      </c>
      <c r="Q125" s="61"/>
      <c r="R125" s="120">
        <f>R126</f>
        <v>41.54213</v>
      </c>
      <c r="S125" s="61"/>
      <c r="T125" s="121">
        <f>T126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S125" s="15" t="s">
        <v>72</v>
      </c>
      <c r="AT125" s="15" t="s">
        <v>90</v>
      </c>
      <c r="BJ125" s="122">
        <f>BJ126</f>
        <v>0</v>
      </c>
    </row>
    <row r="126" spans="1:64" s="12" customFormat="1" ht="25.9" customHeight="1" x14ac:dyDescent="0.2">
      <c r="B126" s="123"/>
      <c r="D126" s="124" t="s">
        <v>72</v>
      </c>
      <c r="E126" s="125" t="s">
        <v>112</v>
      </c>
      <c r="F126" s="125" t="s">
        <v>112</v>
      </c>
      <c r="J126" s="126">
        <f>BJ126</f>
        <v>0</v>
      </c>
      <c r="L126" s="123"/>
      <c r="M126" s="127"/>
      <c r="N126" s="128"/>
      <c r="O126" s="128"/>
      <c r="P126" s="129">
        <f>P127+P143+P152+P175+P195+P201+P210+P225</f>
        <v>1557.443552</v>
      </c>
      <c r="Q126" s="128"/>
      <c r="R126" s="129">
        <f>R127+R143+R152+R175+R195+R201+R210+R225</f>
        <v>41.54213</v>
      </c>
      <c r="S126" s="128"/>
      <c r="T126" s="130">
        <f>T127+T143+T152+T175+T195+T201+T210+T225</f>
        <v>0</v>
      </c>
      <c r="AQ126" s="124" t="s">
        <v>81</v>
      </c>
      <c r="AS126" s="131" t="s">
        <v>72</v>
      </c>
      <c r="AT126" s="131" t="s">
        <v>73</v>
      </c>
      <c r="AX126" s="124" t="s">
        <v>113</v>
      </c>
      <c r="BJ126" s="132">
        <f>BJ127+BJ143+BJ152+BJ175+BJ195+BJ201+BJ210+BJ225</f>
        <v>0</v>
      </c>
    </row>
    <row r="127" spans="1:64" s="12" customFormat="1" ht="22.9" customHeight="1" x14ac:dyDescent="0.2">
      <c r="B127" s="123"/>
      <c r="D127" s="124" t="s">
        <v>72</v>
      </c>
      <c r="E127" s="133" t="s">
        <v>114</v>
      </c>
      <c r="F127" s="133" t="s">
        <v>115</v>
      </c>
      <c r="J127" s="134">
        <f>BJ127</f>
        <v>0</v>
      </c>
      <c r="L127" s="123"/>
      <c r="M127" s="127"/>
      <c r="N127" s="128"/>
      <c r="O127" s="128"/>
      <c r="P127" s="129">
        <f>SUM(P128:P142)</f>
        <v>656.36</v>
      </c>
      <c r="Q127" s="128"/>
      <c r="R127" s="129">
        <f>SUM(R128:R142)</f>
        <v>0</v>
      </c>
      <c r="S127" s="128"/>
      <c r="T127" s="130">
        <f>SUM(T128:T142)</f>
        <v>0</v>
      </c>
      <c r="AQ127" s="124" t="s">
        <v>81</v>
      </c>
      <c r="AS127" s="131" t="s">
        <v>72</v>
      </c>
      <c r="AT127" s="131" t="s">
        <v>81</v>
      </c>
      <c r="AX127" s="124" t="s">
        <v>113</v>
      </c>
      <c r="BJ127" s="132">
        <f>SUM(BJ128:BJ142)</f>
        <v>0</v>
      </c>
    </row>
    <row r="128" spans="1:64" s="2" customFormat="1" ht="24.2" customHeight="1" x14ac:dyDescent="0.2">
      <c r="A128" s="27"/>
      <c r="B128" s="135"/>
      <c r="C128" s="136" t="s">
        <v>81</v>
      </c>
      <c r="D128" s="136" t="s">
        <v>116</v>
      </c>
      <c r="E128" s="137" t="s">
        <v>117</v>
      </c>
      <c r="F128" s="138" t="s">
        <v>118</v>
      </c>
      <c r="G128" s="139" t="s">
        <v>119</v>
      </c>
      <c r="H128" s="140">
        <v>1</v>
      </c>
      <c r="I128" s="140">
        <v>0</v>
      </c>
      <c r="J128" s="140">
        <f t="shared" ref="J128:J142" si="0">ROUND(I128*H128,3)</f>
        <v>0</v>
      </c>
      <c r="K128" s="141"/>
      <c r="L128" s="28"/>
      <c r="M128" s="142" t="s">
        <v>1</v>
      </c>
      <c r="N128" s="143" t="s">
        <v>39</v>
      </c>
      <c r="O128" s="144">
        <v>0.14799999999999999</v>
      </c>
      <c r="P128" s="144">
        <f t="shared" ref="P128:P142" si="1">O128*H128</f>
        <v>0.14799999999999999</v>
      </c>
      <c r="Q128" s="144">
        <v>0</v>
      </c>
      <c r="R128" s="144">
        <f t="shared" ref="R128:R142" si="2">Q128*H128</f>
        <v>0</v>
      </c>
      <c r="S128" s="144">
        <v>0</v>
      </c>
      <c r="T128" s="145">
        <f t="shared" ref="T128:T142" si="3"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Q128" s="146" t="s">
        <v>120</v>
      </c>
      <c r="AS128" s="146" t="s">
        <v>116</v>
      </c>
      <c r="AT128" s="146" t="s">
        <v>121</v>
      </c>
      <c r="AX128" s="15" t="s">
        <v>113</v>
      </c>
      <c r="BD128" s="147">
        <f t="shared" ref="BD128:BD142" si="4">IF(N128="základná",J128,0)</f>
        <v>0</v>
      </c>
      <c r="BE128" s="147">
        <f t="shared" ref="BE128:BE142" si="5">IF(N128="znížená",J128,0)</f>
        <v>0</v>
      </c>
      <c r="BF128" s="147">
        <f t="shared" ref="BF128:BF142" si="6">IF(N128="zákl. prenesená",J128,0)</f>
        <v>0</v>
      </c>
      <c r="BG128" s="147">
        <f t="shared" ref="BG128:BG142" si="7">IF(N128="zníž. prenesená",J128,0)</f>
        <v>0</v>
      </c>
      <c r="BH128" s="147">
        <f t="shared" ref="BH128:BH142" si="8">IF(N128="nulová",J128,0)</f>
        <v>0</v>
      </c>
      <c r="BI128" s="15" t="s">
        <v>121</v>
      </c>
      <c r="BJ128" s="148">
        <f t="shared" ref="BJ128:BJ142" si="9">ROUND(I128*H128,3)</f>
        <v>0</v>
      </c>
      <c r="BK128" s="15" t="s">
        <v>120</v>
      </c>
      <c r="BL128" s="146" t="s">
        <v>122</v>
      </c>
    </row>
    <row r="129" spans="1:64" s="2" customFormat="1" ht="24.2" customHeight="1" x14ac:dyDescent="0.2">
      <c r="A129" s="27"/>
      <c r="B129" s="135"/>
      <c r="C129" s="136" t="s">
        <v>121</v>
      </c>
      <c r="D129" s="136" t="s">
        <v>116</v>
      </c>
      <c r="E129" s="137" t="s">
        <v>123</v>
      </c>
      <c r="F129" s="138" t="s">
        <v>124</v>
      </c>
      <c r="G129" s="139" t="s">
        <v>119</v>
      </c>
      <c r="H129" s="140">
        <v>88</v>
      </c>
      <c r="I129" s="140">
        <v>0</v>
      </c>
      <c r="J129" s="140">
        <f t="shared" si="0"/>
        <v>0</v>
      </c>
      <c r="K129" s="141"/>
      <c r="L129" s="28"/>
      <c r="M129" s="142" t="s">
        <v>1</v>
      </c>
      <c r="N129" s="143" t="s">
        <v>39</v>
      </c>
      <c r="O129" s="144">
        <v>1.532</v>
      </c>
      <c r="P129" s="144">
        <f t="shared" si="1"/>
        <v>134.816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Q129" s="146" t="s">
        <v>120</v>
      </c>
      <c r="AS129" s="146" t="s">
        <v>116</v>
      </c>
      <c r="AT129" s="146" t="s">
        <v>121</v>
      </c>
      <c r="AX129" s="15" t="s">
        <v>113</v>
      </c>
      <c r="BD129" s="147">
        <f t="shared" si="4"/>
        <v>0</v>
      </c>
      <c r="BE129" s="147">
        <f t="shared" si="5"/>
        <v>0</v>
      </c>
      <c r="BF129" s="147">
        <f t="shared" si="6"/>
        <v>0</v>
      </c>
      <c r="BG129" s="147">
        <f t="shared" si="7"/>
        <v>0</v>
      </c>
      <c r="BH129" s="147">
        <f t="shared" si="8"/>
        <v>0</v>
      </c>
      <c r="BI129" s="15" t="s">
        <v>121</v>
      </c>
      <c r="BJ129" s="148">
        <f t="shared" si="9"/>
        <v>0</v>
      </c>
      <c r="BK129" s="15" t="s">
        <v>120</v>
      </c>
      <c r="BL129" s="146" t="s">
        <v>125</v>
      </c>
    </row>
    <row r="130" spans="1:64" s="2" customFormat="1" ht="24.2" customHeight="1" x14ac:dyDescent="0.2">
      <c r="A130" s="27"/>
      <c r="B130" s="135"/>
      <c r="C130" s="136" t="s">
        <v>126</v>
      </c>
      <c r="D130" s="136" t="s">
        <v>116</v>
      </c>
      <c r="E130" s="137" t="s">
        <v>127</v>
      </c>
      <c r="F130" s="138" t="s">
        <v>128</v>
      </c>
      <c r="G130" s="139" t="s">
        <v>129</v>
      </c>
      <c r="H130" s="140">
        <v>11</v>
      </c>
      <c r="I130" s="140">
        <v>0</v>
      </c>
      <c r="J130" s="140">
        <f t="shared" si="0"/>
        <v>0</v>
      </c>
      <c r="K130" s="141"/>
      <c r="L130" s="28"/>
      <c r="M130" s="142" t="s">
        <v>1</v>
      </c>
      <c r="N130" s="143" t="s">
        <v>39</v>
      </c>
      <c r="O130" s="144">
        <v>4.056</v>
      </c>
      <c r="P130" s="144">
        <f t="shared" si="1"/>
        <v>44.616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Q130" s="146" t="s">
        <v>120</v>
      </c>
      <c r="AS130" s="146" t="s">
        <v>116</v>
      </c>
      <c r="AT130" s="146" t="s">
        <v>121</v>
      </c>
      <c r="AX130" s="15" t="s">
        <v>113</v>
      </c>
      <c r="BD130" s="147">
        <f t="shared" si="4"/>
        <v>0</v>
      </c>
      <c r="BE130" s="147">
        <f t="shared" si="5"/>
        <v>0</v>
      </c>
      <c r="BF130" s="147">
        <f t="shared" si="6"/>
        <v>0</v>
      </c>
      <c r="BG130" s="147">
        <f t="shared" si="7"/>
        <v>0</v>
      </c>
      <c r="BH130" s="147">
        <f t="shared" si="8"/>
        <v>0</v>
      </c>
      <c r="BI130" s="15" t="s">
        <v>121</v>
      </c>
      <c r="BJ130" s="148">
        <f t="shared" si="9"/>
        <v>0</v>
      </c>
      <c r="BK130" s="15" t="s">
        <v>120</v>
      </c>
      <c r="BL130" s="146" t="s">
        <v>130</v>
      </c>
    </row>
    <row r="131" spans="1:64" s="2" customFormat="1" ht="24.2" customHeight="1" x14ac:dyDescent="0.2">
      <c r="A131" s="27"/>
      <c r="B131" s="135"/>
      <c r="C131" s="136" t="s">
        <v>120</v>
      </c>
      <c r="D131" s="136" t="s">
        <v>116</v>
      </c>
      <c r="E131" s="137" t="s">
        <v>131</v>
      </c>
      <c r="F131" s="138" t="s">
        <v>132</v>
      </c>
      <c r="G131" s="139" t="s">
        <v>129</v>
      </c>
      <c r="H131" s="140">
        <v>4</v>
      </c>
      <c r="I131" s="140">
        <v>0</v>
      </c>
      <c r="J131" s="140">
        <f t="shared" si="0"/>
        <v>0</v>
      </c>
      <c r="K131" s="141"/>
      <c r="L131" s="28"/>
      <c r="M131" s="142" t="s">
        <v>1</v>
      </c>
      <c r="N131" s="143" t="s">
        <v>39</v>
      </c>
      <c r="O131" s="144">
        <v>5.7279999999999998</v>
      </c>
      <c r="P131" s="144">
        <f t="shared" si="1"/>
        <v>22.911999999999999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Q131" s="146" t="s">
        <v>120</v>
      </c>
      <c r="AS131" s="146" t="s">
        <v>116</v>
      </c>
      <c r="AT131" s="146" t="s">
        <v>121</v>
      </c>
      <c r="AX131" s="15" t="s">
        <v>113</v>
      </c>
      <c r="BD131" s="147">
        <f t="shared" si="4"/>
        <v>0</v>
      </c>
      <c r="BE131" s="147">
        <f t="shared" si="5"/>
        <v>0</v>
      </c>
      <c r="BF131" s="147">
        <f t="shared" si="6"/>
        <v>0</v>
      </c>
      <c r="BG131" s="147">
        <f t="shared" si="7"/>
        <v>0</v>
      </c>
      <c r="BH131" s="147">
        <f t="shared" si="8"/>
        <v>0</v>
      </c>
      <c r="BI131" s="15" t="s">
        <v>121</v>
      </c>
      <c r="BJ131" s="148">
        <f t="shared" si="9"/>
        <v>0</v>
      </c>
      <c r="BK131" s="15" t="s">
        <v>120</v>
      </c>
      <c r="BL131" s="146" t="s">
        <v>133</v>
      </c>
    </row>
    <row r="132" spans="1:64" s="2" customFormat="1" ht="24.2" customHeight="1" x14ac:dyDescent="0.2">
      <c r="A132" s="27"/>
      <c r="B132" s="135"/>
      <c r="C132" s="136" t="s">
        <v>134</v>
      </c>
      <c r="D132" s="136" t="s">
        <v>116</v>
      </c>
      <c r="E132" s="137" t="s">
        <v>135</v>
      </c>
      <c r="F132" s="138" t="s">
        <v>136</v>
      </c>
      <c r="G132" s="139" t="s">
        <v>129</v>
      </c>
      <c r="H132" s="140">
        <v>4</v>
      </c>
      <c r="I132" s="140">
        <v>0</v>
      </c>
      <c r="J132" s="140">
        <f t="shared" si="0"/>
        <v>0</v>
      </c>
      <c r="K132" s="141"/>
      <c r="L132" s="28"/>
      <c r="M132" s="142" t="s">
        <v>1</v>
      </c>
      <c r="N132" s="143" t="s">
        <v>39</v>
      </c>
      <c r="O132" s="144">
        <v>11.657</v>
      </c>
      <c r="P132" s="144">
        <f t="shared" si="1"/>
        <v>46.628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Q132" s="146" t="s">
        <v>120</v>
      </c>
      <c r="AS132" s="146" t="s">
        <v>116</v>
      </c>
      <c r="AT132" s="146" t="s">
        <v>121</v>
      </c>
      <c r="AX132" s="15" t="s">
        <v>113</v>
      </c>
      <c r="BD132" s="147">
        <f t="shared" si="4"/>
        <v>0</v>
      </c>
      <c r="BE132" s="147">
        <f t="shared" si="5"/>
        <v>0</v>
      </c>
      <c r="BF132" s="147">
        <f t="shared" si="6"/>
        <v>0</v>
      </c>
      <c r="BG132" s="147">
        <f t="shared" si="7"/>
        <v>0</v>
      </c>
      <c r="BH132" s="147">
        <f t="shared" si="8"/>
        <v>0</v>
      </c>
      <c r="BI132" s="15" t="s">
        <v>121</v>
      </c>
      <c r="BJ132" s="148">
        <f t="shared" si="9"/>
        <v>0</v>
      </c>
      <c r="BK132" s="15" t="s">
        <v>120</v>
      </c>
      <c r="BL132" s="146" t="s">
        <v>137</v>
      </c>
    </row>
    <row r="133" spans="1:64" s="2" customFormat="1" ht="24.2" customHeight="1" x14ac:dyDescent="0.2">
      <c r="A133" s="27"/>
      <c r="B133" s="135"/>
      <c r="C133" s="136" t="s">
        <v>138</v>
      </c>
      <c r="D133" s="136" t="s">
        <v>116</v>
      </c>
      <c r="E133" s="137" t="s">
        <v>139</v>
      </c>
      <c r="F133" s="138" t="s">
        <v>140</v>
      </c>
      <c r="G133" s="139" t="s">
        <v>129</v>
      </c>
      <c r="H133" s="140">
        <v>1</v>
      </c>
      <c r="I133" s="140">
        <v>0</v>
      </c>
      <c r="J133" s="140">
        <f t="shared" si="0"/>
        <v>0</v>
      </c>
      <c r="K133" s="141"/>
      <c r="L133" s="28"/>
      <c r="M133" s="142" t="s">
        <v>1</v>
      </c>
      <c r="N133" s="143" t="s">
        <v>39</v>
      </c>
      <c r="O133" s="144">
        <v>31.658000000000001</v>
      </c>
      <c r="P133" s="144">
        <f t="shared" si="1"/>
        <v>31.658000000000001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Q133" s="146" t="s">
        <v>120</v>
      </c>
      <c r="AS133" s="146" t="s">
        <v>116</v>
      </c>
      <c r="AT133" s="146" t="s">
        <v>121</v>
      </c>
      <c r="AX133" s="15" t="s">
        <v>113</v>
      </c>
      <c r="BD133" s="147">
        <f t="shared" si="4"/>
        <v>0</v>
      </c>
      <c r="BE133" s="147">
        <f t="shared" si="5"/>
        <v>0</v>
      </c>
      <c r="BF133" s="147">
        <f t="shared" si="6"/>
        <v>0</v>
      </c>
      <c r="BG133" s="147">
        <f t="shared" si="7"/>
        <v>0</v>
      </c>
      <c r="BH133" s="147">
        <f t="shared" si="8"/>
        <v>0</v>
      </c>
      <c r="BI133" s="15" t="s">
        <v>121</v>
      </c>
      <c r="BJ133" s="148">
        <f t="shared" si="9"/>
        <v>0</v>
      </c>
      <c r="BK133" s="15" t="s">
        <v>120</v>
      </c>
      <c r="BL133" s="146" t="s">
        <v>141</v>
      </c>
    </row>
    <row r="134" spans="1:64" s="2" customFormat="1" ht="24.2" customHeight="1" x14ac:dyDescent="0.2">
      <c r="A134" s="27"/>
      <c r="B134" s="135"/>
      <c r="C134" s="136" t="s">
        <v>142</v>
      </c>
      <c r="D134" s="136" t="s">
        <v>116</v>
      </c>
      <c r="E134" s="137" t="s">
        <v>143</v>
      </c>
      <c r="F134" s="138" t="s">
        <v>144</v>
      </c>
      <c r="G134" s="139" t="s">
        <v>129</v>
      </c>
      <c r="H134" s="140">
        <v>1</v>
      </c>
      <c r="I134" s="140">
        <v>0</v>
      </c>
      <c r="J134" s="140">
        <f t="shared" si="0"/>
        <v>0</v>
      </c>
      <c r="K134" s="141"/>
      <c r="L134" s="28"/>
      <c r="M134" s="142" t="s">
        <v>1</v>
      </c>
      <c r="N134" s="143" t="s">
        <v>39</v>
      </c>
      <c r="O134" s="144">
        <v>63.662999999999997</v>
      </c>
      <c r="P134" s="144">
        <f t="shared" si="1"/>
        <v>63.662999999999997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Q134" s="146" t="s">
        <v>120</v>
      </c>
      <c r="AS134" s="146" t="s">
        <v>116</v>
      </c>
      <c r="AT134" s="146" t="s">
        <v>121</v>
      </c>
      <c r="AX134" s="15" t="s">
        <v>113</v>
      </c>
      <c r="BD134" s="147">
        <f t="shared" si="4"/>
        <v>0</v>
      </c>
      <c r="BE134" s="147">
        <f t="shared" si="5"/>
        <v>0</v>
      </c>
      <c r="BF134" s="147">
        <f t="shared" si="6"/>
        <v>0</v>
      </c>
      <c r="BG134" s="147">
        <f t="shared" si="7"/>
        <v>0</v>
      </c>
      <c r="BH134" s="147">
        <f t="shared" si="8"/>
        <v>0</v>
      </c>
      <c r="BI134" s="15" t="s">
        <v>121</v>
      </c>
      <c r="BJ134" s="148">
        <f t="shared" si="9"/>
        <v>0</v>
      </c>
      <c r="BK134" s="15" t="s">
        <v>120</v>
      </c>
      <c r="BL134" s="146" t="s">
        <v>145</v>
      </c>
    </row>
    <row r="135" spans="1:64" s="2" customFormat="1" ht="24.2" customHeight="1" x14ac:dyDescent="0.2">
      <c r="A135" s="27"/>
      <c r="B135" s="135"/>
      <c r="C135" s="136" t="s">
        <v>146</v>
      </c>
      <c r="D135" s="136" t="s">
        <v>116</v>
      </c>
      <c r="E135" s="137" t="s">
        <v>147</v>
      </c>
      <c r="F135" s="138" t="s">
        <v>148</v>
      </c>
      <c r="G135" s="139" t="s">
        <v>129</v>
      </c>
      <c r="H135" s="140">
        <v>1</v>
      </c>
      <c r="I135" s="140">
        <v>0</v>
      </c>
      <c r="J135" s="140">
        <f t="shared" si="0"/>
        <v>0</v>
      </c>
      <c r="K135" s="141"/>
      <c r="L135" s="28"/>
      <c r="M135" s="142" t="s">
        <v>1</v>
      </c>
      <c r="N135" s="143" t="s">
        <v>39</v>
      </c>
      <c r="O135" s="144">
        <v>69.322999999999993</v>
      </c>
      <c r="P135" s="144">
        <f t="shared" si="1"/>
        <v>69.322999999999993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Q135" s="146" t="s">
        <v>120</v>
      </c>
      <c r="AS135" s="146" t="s">
        <v>116</v>
      </c>
      <c r="AT135" s="146" t="s">
        <v>121</v>
      </c>
      <c r="AX135" s="15" t="s">
        <v>113</v>
      </c>
      <c r="BD135" s="147">
        <f t="shared" si="4"/>
        <v>0</v>
      </c>
      <c r="BE135" s="147">
        <f t="shared" si="5"/>
        <v>0</v>
      </c>
      <c r="BF135" s="147">
        <f t="shared" si="6"/>
        <v>0</v>
      </c>
      <c r="BG135" s="147">
        <f t="shared" si="7"/>
        <v>0</v>
      </c>
      <c r="BH135" s="147">
        <f t="shared" si="8"/>
        <v>0</v>
      </c>
      <c r="BI135" s="15" t="s">
        <v>121</v>
      </c>
      <c r="BJ135" s="148">
        <f t="shared" si="9"/>
        <v>0</v>
      </c>
      <c r="BK135" s="15" t="s">
        <v>120</v>
      </c>
      <c r="BL135" s="146" t="s">
        <v>149</v>
      </c>
    </row>
    <row r="136" spans="1:64" s="2" customFormat="1" ht="24.2" customHeight="1" x14ac:dyDescent="0.2">
      <c r="A136" s="27"/>
      <c r="B136" s="135"/>
      <c r="C136" s="136" t="s">
        <v>150</v>
      </c>
      <c r="D136" s="136" t="s">
        <v>116</v>
      </c>
      <c r="E136" s="137" t="s">
        <v>151</v>
      </c>
      <c r="F136" s="138" t="s">
        <v>152</v>
      </c>
      <c r="G136" s="139" t="s">
        <v>129</v>
      </c>
      <c r="H136" s="140">
        <v>11</v>
      </c>
      <c r="I136" s="140">
        <v>0</v>
      </c>
      <c r="J136" s="140">
        <f t="shared" si="0"/>
        <v>0</v>
      </c>
      <c r="K136" s="141"/>
      <c r="L136" s="28"/>
      <c r="M136" s="142" t="s">
        <v>1</v>
      </c>
      <c r="N136" s="143" t="s">
        <v>39</v>
      </c>
      <c r="O136" s="144">
        <v>2.294</v>
      </c>
      <c r="P136" s="144">
        <f t="shared" si="1"/>
        <v>25.234000000000002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Q136" s="146" t="s">
        <v>120</v>
      </c>
      <c r="AS136" s="146" t="s">
        <v>116</v>
      </c>
      <c r="AT136" s="146" t="s">
        <v>121</v>
      </c>
      <c r="AX136" s="15" t="s">
        <v>113</v>
      </c>
      <c r="BD136" s="147">
        <f t="shared" si="4"/>
        <v>0</v>
      </c>
      <c r="BE136" s="147">
        <f t="shared" si="5"/>
        <v>0</v>
      </c>
      <c r="BF136" s="147">
        <f t="shared" si="6"/>
        <v>0</v>
      </c>
      <c r="BG136" s="147">
        <f t="shared" si="7"/>
        <v>0</v>
      </c>
      <c r="BH136" s="147">
        <f t="shared" si="8"/>
        <v>0</v>
      </c>
      <c r="BI136" s="15" t="s">
        <v>121</v>
      </c>
      <c r="BJ136" s="148">
        <f t="shared" si="9"/>
        <v>0</v>
      </c>
      <c r="BK136" s="15" t="s">
        <v>120</v>
      </c>
      <c r="BL136" s="146" t="s">
        <v>153</v>
      </c>
    </row>
    <row r="137" spans="1:64" s="2" customFormat="1" ht="24.2" customHeight="1" x14ac:dyDescent="0.2">
      <c r="A137" s="27"/>
      <c r="B137" s="135"/>
      <c r="C137" s="136" t="s">
        <v>154</v>
      </c>
      <c r="D137" s="136" t="s">
        <v>116</v>
      </c>
      <c r="E137" s="137" t="s">
        <v>155</v>
      </c>
      <c r="F137" s="138" t="s">
        <v>156</v>
      </c>
      <c r="G137" s="139" t="s">
        <v>129</v>
      </c>
      <c r="H137" s="140">
        <v>4</v>
      </c>
      <c r="I137" s="140">
        <v>0</v>
      </c>
      <c r="J137" s="140">
        <f t="shared" si="0"/>
        <v>0</v>
      </c>
      <c r="K137" s="141"/>
      <c r="L137" s="28"/>
      <c r="M137" s="142" t="s">
        <v>1</v>
      </c>
      <c r="N137" s="143" t="s">
        <v>39</v>
      </c>
      <c r="O137" s="144">
        <v>4.556</v>
      </c>
      <c r="P137" s="144">
        <f t="shared" si="1"/>
        <v>18.224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Q137" s="146" t="s">
        <v>120</v>
      </c>
      <c r="AS137" s="146" t="s">
        <v>116</v>
      </c>
      <c r="AT137" s="146" t="s">
        <v>121</v>
      </c>
      <c r="AX137" s="15" t="s">
        <v>113</v>
      </c>
      <c r="BD137" s="147">
        <f t="shared" si="4"/>
        <v>0</v>
      </c>
      <c r="BE137" s="147">
        <f t="shared" si="5"/>
        <v>0</v>
      </c>
      <c r="BF137" s="147">
        <f t="shared" si="6"/>
        <v>0</v>
      </c>
      <c r="BG137" s="147">
        <f t="shared" si="7"/>
        <v>0</v>
      </c>
      <c r="BH137" s="147">
        <f t="shared" si="8"/>
        <v>0</v>
      </c>
      <c r="BI137" s="15" t="s">
        <v>121</v>
      </c>
      <c r="BJ137" s="148">
        <f t="shared" si="9"/>
        <v>0</v>
      </c>
      <c r="BK137" s="15" t="s">
        <v>120</v>
      </c>
      <c r="BL137" s="146" t="s">
        <v>157</v>
      </c>
    </row>
    <row r="138" spans="1:64" s="2" customFormat="1" ht="37.9" customHeight="1" x14ac:dyDescent="0.2">
      <c r="A138" s="27"/>
      <c r="B138" s="135"/>
      <c r="C138" s="136" t="s">
        <v>158</v>
      </c>
      <c r="D138" s="136" t="s">
        <v>116</v>
      </c>
      <c r="E138" s="137" t="s">
        <v>159</v>
      </c>
      <c r="F138" s="138" t="s">
        <v>160</v>
      </c>
      <c r="G138" s="139" t="s">
        <v>129</v>
      </c>
      <c r="H138" s="140">
        <v>13</v>
      </c>
      <c r="I138" s="140">
        <v>0</v>
      </c>
      <c r="J138" s="140">
        <f t="shared" si="0"/>
        <v>0</v>
      </c>
      <c r="K138" s="141"/>
      <c r="L138" s="28"/>
      <c r="M138" s="142" t="s">
        <v>1</v>
      </c>
      <c r="N138" s="143" t="s">
        <v>39</v>
      </c>
      <c r="O138" s="144">
        <v>8.9369999999999994</v>
      </c>
      <c r="P138" s="144">
        <f t="shared" si="1"/>
        <v>116.181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Q138" s="146" t="s">
        <v>120</v>
      </c>
      <c r="AS138" s="146" t="s">
        <v>116</v>
      </c>
      <c r="AT138" s="146" t="s">
        <v>121</v>
      </c>
      <c r="AX138" s="15" t="s">
        <v>113</v>
      </c>
      <c r="BD138" s="147">
        <f t="shared" si="4"/>
        <v>0</v>
      </c>
      <c r="BE138" s="147">
        <f t="shared" si="5"/>
        <v>0</v>
      </c>
      <c r="BF138" s="147">
        <f t="shared" si="6"/>
        <v>0</v>
      </c>
      <c r="BG138" s="147">
        <f t="shared" si="7"/>
        <v>0</v>
      </c>
      <c r="BH138" s="147">
        <f t="shared" si="8"/>
        <v>0</v>
      </c>
      <c r="BI138" s="15" t="s">
        <v>121</v>
      </c>
      <c r="BJ138" s="148">
        <f t="shared" si="9"/>
        <v>0</v>
      </c>
      <c r="BK138" s="15" t="s">
        <v>120</v>
      </c>
      <c r="BL138" s="146" t="s">
        <v>161</v>
      </c>
    </row>
    <row r="139" spans="1:64" s="2" customFormat="1" ht="24.2" customHeight="1" x14ac:dyDescent="0.2">
      <c r="A139" s="27"/>
      <c r="B139" s="135"/>
      <c r="C139" s="136" t="s">
        <v>162</v>
      </c>
      <c r="D139" s="136" t="s">
        <v>116</v>
      </c>
      <c r="E139" s="137" t="s">
        <v>163</v>
      </c>
      <c r="F139" s="138" t="s">
        <v>164</v>
      </c>
      <c r="G139" s="139" t="s">
        <v>129</v>
      </c>
      <c r="H139" s="140">
        <v>1</v>
      </c>
      <c r="I139" s="140">
        <v>0</v>
      </c>
      <c r="J139" s="140">
        <f t="shared" si="0"/>
        <v>0</v>
      </c>
      <c r="K139" s="141"/>
      <c r="L139" s="28"/>
      <c r="M139" s="142" t="s">
        <v>1</v>
      </c>
      <c r="N139" s="143" t="s">
        <v>39</v>
      </c>
      <c r="O139" s="144">
        <v>16.571999999999999</v>
      </c>
      <c r="P139" s="144">
        <f t="shared" si="1"/>
        <v>16.571999999999999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Q139" s="146" t="s">
        <v>120</v>
      </c>
      <c r="AS139" s="146" t="s">
        <v>116</v>
      </c>
      <c r="AT139" s="146" t="s">
        <v>121</v>
      </c>
      <c r="AX139" s="15" t="s">
        <v>113</v>
      </c>
      <c r="BD139" s="147">
        <f t="shared" si="4"/>
        <v>0</v>
      </c>
      <c r="BE139" s="147">
        <f t="shared" si="5"/>
        <v>0</v>
      </c>
      <c r="BF139" s="147">
        <f t="shared" si="6"/>
        <v>0</v>
      </c>
      <c r="BG139" s="147">
        <f t="shared" si="7"/>
        <v>0</v>
      </c>
      <c r="BH139" s="147">
        <f t="shared" si="8"/>
        <v>0</v>
      </c>
      <c r="BI139" s="15" t="s">
        <v>121</v>
      </c>
      <c r="BJ139" s="148">
        <f t="shared" si="9"/>
        <v>0</v>
      </c>
      <c r="BK139" s="15" t="s">
        <v>120</v>
      </c>
      <c r="BL139" s="146" t="s">
        <v>165</v>
      </c>
    </row>
    <row r="140" spans="1:64" s="2" customFormat="1" ht="24.2" customHeight="1" x14ac:dyDescent="0.2">
      <c r="A140" s="27"/>
      <c r="B140" s="135"/>
      <c r="C140" s="136" t="s">
        <v>166</v>
      </c>
      <c r="D140" s="136" t="s">
        <v>116</v>
      </c>
      <c r="E140" s="137" t="s">
        <v>167</v>
      </c>
      <c r="F140" s="138" t="s">
        <v>168</v>
      </c>
      <c r="G140" s="139" t="s">
        <v>129</v>
      </c>
      <c r="H140" s="140">
        <v>1</v>
      </c>
      <c r="I140" s="140">
        <v>0</v>
      </c>
      <c r="J140" s="140">
        <f t="shared" si="0"/>
        <v>0</v>
      </c>
      <c r="K140" s="141"/>
      <c r="L140" s="28"/>
      <c r="M140" s="142" t="s">
        <v>1</v>
      </c>
      <c r="N140" s="143" t="s">
        <v>39</v>
      </c>
      <c r="O140" s="144">
        <v>28.855</v>
      </c>
      <c r="P140" s="144">
        <f t="shared" si="1"/>
        <v>28.855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Q140" s="146" t="s">
        <v>120</v>
      </c>
      <c r="AS140" s="146" t="s">
        <v>116</v>
      </c>
      <c r="AT140" s="146" t="s">
        <v>121</v>
      </c>
      <c r="AX140" s="15" t="s">
        <v>113</v>
      </c>
      <c r="BD140" s="147">
        <f t="shared" si="4"/>
        <v>0</v>
      </c>
      <c r="BE140" s="147">
        <f t="shared" si="5"/>
        <v>0</v>
      </c>
      <c r="BF140" s="147">
        <f t="shared" si="6"/>
        <v>0</v>
      </c>
      <c r="BG140" s="147">
        <f t="shared" si="7"/>
        <v>0</v>
      </c>
      <c r="BH140" s="147">
        <f t="shared" si="8"/>
        <v>0</v>
      </c>
      <c r="BI140" s="15" t="s">
        <v>121</v>
      </c>
      <c r="BJ140" s="148">
        <f t="shared" si="9"/>
        <v>0</v>
      </c>
      <c r="BK140" s="15" t="s">
        <v>120</v>
      </c>
      <c r="BL140" s="146" t="s">
        <v>169</v>
      </c>
    </row>
    <row r="141" spans="1:64" s="2" customFormat="1" ht="24.2" customHeight="1" x14ac:dyDescent="0.2">
      <c r="A141" s="27"/>
      <c r="B141" s="135"/>
      <c r="C141" s="136" t="s">
        <v>170</v>
      </c>
      <c r="D141" s="136" t="s">
        <v>116</v>
      </c>
      <c r="E141" s="137" t="s">
        <v>171</v>
      </c>
      <c r="F141" s="138" t="s">
        <v>172</v>
      </c>
      <c r="G141" s="139" t="s">
        <v>129</v>
      </c>
      <c r="H141" s="140">
        <v>1</v>
      </c>
      <c r="I141" s="140">
        <v>0</v>
      </c>
      <c r="J141" s="140">
        <f t="shared" si="0"/>
        <v>0</v>
      </c>
      <c r="K141" s="141"/>
      <c r="L141" s="28"/>
      <c r="M141" s="142" t="s">
        <v>1</v>
      </c>
      <c r="N141" s="143" t="s">
        <v>39</v>
      </c>
      <c r="O141" s="144">
        <v>37.53</v>
      </c>
      <c r="P141" s="144">
        <f t="shared" si="1"/>
        <v>37.53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Q141" s="146" t="s">
        <v>120</v>
      </c>
      <c r="AS141" s="146" t="s">
        <v>116</v>
      </c>
      <c r="AT141" s="146" t="s">
        <v>121</v>
      </c>
      <c r="AX141" s="15" t="s">
        <v>113</v>
      </c>
      <c r="BD141" s="147">
        <f t="shared" si="4"/>
        <v>0</v>
      </c>
      <c r="BE141" s="147">
        <f t="shared" si="5"/>
        <v>0</v>
      </c>
      <c r="BF141" s="147">
        <f t="shared" si="6"/>
        <v>0</v>
      </c>
      <c r="BG141" s="147">
        <f t="shared" si="7"/>
        <v>0</v>
      </c>
      <c r="BH141" s="147">
        <f t="shared" si="8"/>
        <v>0</v>
      </c>
      <c r="BI141" s="15" t="s">
        <v>121</v>
      </c>
      <c r="BJ141" s="148">
        <f t="shared" si="9"/>
        <v>0</v>
      </c>
      <c r="BK141" s="15" t="s">
        <v>120</v>
      </c>
      <c r="BL141" s="146" t="s">
        <v>173</v>
      </c>
    </row>
    <row r="142" spans="1:64" s="2" customFormat="1" ht="24" x14ac:dyDescent="0.2">
      <c r="A142" s="27"/>
      <c r="B142" s="135"/>
      <c r="C142" s="136" t="s">
        <v>174</v>
      </c>
      <c r="D142" s="136" t="s">
        <v>116</v>
      </c>
      <c r="E142" s="137" t="s">
        <v>175</v>
      </c>
      <c r="F142" s="138" t="s">
        <v>176</v>
      </c>
      <c r="G142" s="139" t="s">
        <v>129</v>
      </c>
      <c r="H142" s="140">
        <v>36</v>
      </c>
      <c r="I142" s="140">
        <v>0</v>
      </c>
      <c r="J142" s="140">
        <f t="shared" si="0"/>
        <v>0</v>
      </c>
      <c r="K142" s="141"/>
      <c r="L142" s="28"/>
      <c r="M142" s="142" t="s">
        <v>1</v>
      </c>
      <c r="N142" s="143" t="s">
        <v>39</v>
      </c>
      <c r="O142" s="144">
        <v>0</v>
      </c>
      <c r="P142" s="144">
        <f t="shared" si="1"/>
        <v>0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Q142" s="146" t="s">
        <v>177</v>
      </c>
      <c r="AS142" s="146" t="s">
        <v>116</v>
      </c>
      <c r="AT142" s="146" t="s">
        <v>121</v>
      </c>
      <c r="AX142" s="15" t="s">
        <v>113</v>
      </c>
      <c r="BD142" s="147">
        <f t="shared" si="4"/>
        <v>0</v>
      </c>
      <c r="BE142" s="147">
        <f t="shared" si="5"/>
        <v>0</v>
      </c>
      <c r="BF142" s="147">
        <f t="shared" si="6"/>
        <v>0</v>
      </c>
      <c r="BG142" s="147">
        <f t="shared" si="7"/>
        <v>0</v>
      </c>
      <c r="BH142" s="147">
        <f t="shared" si="8"/>
        <v>0</v>
      </c>
      <c r="BI142" s="15" t="s">
        <v>121</v>
      </c>
      <c r="BJ142" s="148">
        <f t="shared" si="9"/>
        <v>0</v>
      </c>
      <c r="BK142" s="15" t="s">
        <v>177</v>
      </c>
      <c r="BL142" s="146" t="s">
        <v>178</v>
      </c>
    </row>
    <row r="143" spans="1:64" s="12" customFormat="1" ht="22.9" customHeight="1" x14ac:dyDescent="0.2">
      <c r="B143" s="123"/>
      <c r="D143" s="124" t="s">
        <v>72</v>
      </c>
      <c r="E143" s="133" t="s">
        <v>179</v>
      </c>
      <c r="F143" s="133" t="s">
        <v>180</v>
      </c>
      <c r="J143" s="134">
        <f>BJ143</f>
        <v>0</v>
      </c>
      <c r="L143" s="123"/>
      <c r="M143" s="127"/>
      <c r="N143" s="128"/>
      <c r="O143" s="128"/>
      <c r="P143" s="129">
        <f>SUM(P144:P151)</f>
        <v>270.79200000000003</v>
      </c>
      <c r="Q143" s="128"/>
      <c r="R143" s="129">
        <f>SUM(R144:R151)</f>
        <v>0.376</v>
      </c>
      <c r="S143" s="128"/>
      <c r="T143" s="130">
        <f>SUM(T144:T151)</f>
        <v>0</v>
      </c>
      <c r="AQ143" s="124" t="s">
        <v>81</v>
      </c>
      <c r="AS143" s="131" t="s">
        <v>72</v>
      </c>
      <c r="AT143" s="131" t="s">
        <v>81</v>
      </c>
      <c r="AX143" s="124" t="s">
        <v>113</v>
      </c>
      <c r="BJ143" s="132">
        <f>SUM(BJ144:BJ151)</f>
        <v>0</v>
      </c>
    </row>
    <row r="144" spans="1:64" s="2" customFormat="1" ht="24.2" customHeight="1" x14ac:dyDescent="0.2">
      <c r="A144" s="27"/>
      <c r="B144" s="135"/>
      <c r="C144" s="136" t="s">
        <v>181</v>
      </c>
      <c r="D144" s="136" t="s">
        <v>116</v>
      </c>
      <c r="E144" s="137" t="s">
        <v>182</v>
      </c>
      <c r="F144" s="138" t="s">
        <v>183</v>
      </c>
      <c r="G144" s="139" t="s">
        <v>119</v>
      </c>
      <c r="H144" s="140">
        <v>1543</v>
      </c>
      <c r="I144" s="140">
        <v>0</v>
      </c>
      <c r="J144" s="140">
        <f>ROUND(I144*H144,3)</f>
        <v>0</v>
      </c>
      <c r="K144" s="141"/>
      <c r="L144" s="28"/>
      <c r="M144" s="142" t="s">
        <v>1</v>
      </c>
      <c r="N144" s="143" t="s">
        <v>39</v>
      </c>
      <c r="O144" s="144">
        <v>2.4E-2</v>
      </c>
      <c r="P144" s="144">
        <f>O144*H144</f>
        <v>37.032000000000004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Q144" s="146" t="s">
        <v>120</v>
      </c>
      <c r="AS144" s="146" t="s">
        <v>116</v>
      </c>
      <c r="AT144" s="146" t="s">
        <v>121</v>
      </c>
      <c r="AX144" s="15" t="s">
        <v>113</v>
      </c>
      <c r="BD144" s="147">
        <f>IF(N144="základná",J144,0)</f>
        <v>0</v>
      </c>
      <c r="BE144" s="147">
        <f>IF(N144="znížená",J144,0)</f>
        <v>0</v>
      </c>
      <c r="BF144" s="147">
        <f>IF(N144="zákl. prenesená",J144,0)</f>
        <v>0</v>
      </c>
      <c r="BG144" s="147">
        <f>IF(N144="zníž. prenesená",J144,0)</f>
        <v>0</v>
      </c>
      <c r="BH144" s="147">
        <f>IF(N144="nulová",J144,0)</f>
        <v>0</v>
      </c>
      <c r="BI144" s="15" t="s">
        <v>121</v>
      </c>
      <c r="BJ144" s="148">
        <f>ROUND(I144*H144,3)</f>
        <v>0</v>
      </c>
      <c r="BK144" s="15" t="s">
        <v>120</v>
      </c>
      <c r="BL144" s="146" t="s">
        <v>184</v>
      </c>
    </row>
    <row r="145" spans="1:64" s="13" customFormat="1" x14ac:dyDescent="0.2">
      <c r="B145" s="149"/>
      <c r="D145" s="150" t="s">
        <v>185</v>
      </c>
      <c r="E145" s="151" t="s">
        <v>1</v>
      </c>
      <c r="F145" s="152" t="s">
        <v>186</v>
      </c>
      <c r="H145" s="153">
        <v>1543</v>
      </c>
      <c r="L145" s="149"/>
      <c r="M145" s="154"/>
      <c r="N145" s="155"/>
      <c r="O145" s="155"/>
      <c r="P145" s="155"/>
      <c r="Q145" s="155"/>
      <c r="R145" s="155"/>
      <c r="S145" s="155"/>
      <c r="T145" s="156"/>
      <c r="AS145" s="151" t="s">
        <v>185</v>
      </c>
      <c r="AT145" s="151" t="s">
        <v>121</v>
      </c>
      <c r="AU145" s="13" t="s">
        <v>121</v>
      </c>
      <c r="AV145" s="13" t="s">
        <v>28</v>
      </c>
      <c r="AW145" s="13" t="s">
        <v>81</v>
      </c>
      <c r="AX145" s="151" t="s">
        <v>113</v>
      </c>
    </row>
    <row r="146" spans="1:64" s="2" customFormat="1" ht="24.2" customHeight="1" x14ac:dyDescent="0.2">
      <c r="A146" s="27"/>
      <c r="B146" s="135"/>
      <c r="C146" s="136" t="s">
        <v>187</v>
      </c>
      <c r="D146" s="136" t="s">
        <v>116</v>
      </c>
      <c r="E146" s="137" t="s">
        <v>188</v>
      </c>
      <c r="F146" s="138" t="s">
        <v>189</v>
      </c>
      <c r="G146" s="139" t="s">
        <v>119</v>
      </c>
      <c r="H146" s="140">
        <v>1543</v>
      </c>
      <c r="I146" s="140">
        <v>0</v>
      </c>
      <c r="J146" s="140">
        <f>ROUND(I146*H146,3)</f>
        <v>0</v>
      </c>
      <c r="K146" s="141"/>
      <c r="L146" s="28"/>
      <c r="M146" s="142" t="s">
        <v>1</v>
      </c>
      <c r="N146" s="143" t="s">
        <v>39</v>
      </c>
      <c r="O146" s="144">
        <v>8.8999999999999996E-2</v>
      </c>
      <c r="P146" s="144">
        <f>O146*H146</f>
        <v>137.327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Q146" s="146" t="s">
        <v>120</v>
      </c>
      <c r="AS146" s="146" t="s">
        <v>116</v>
      </c>
      <c r="AT146" s="146" t="s">
        <v>121</v>
      </c>
      <c r="AX146" s="15" t="s">
        <v>113</v>
      </c>
      <c r="BD146" s="147">
        <f>IF(N146="základná",J146,0)</f>
        <v>0</v>
      </c>
      <c r="BE146" s="147">
        <f>IF(N146="znížená",J146,0)</f>
        <v>0</v>
      </c>
      <c r="BF146" s="147">
        <f>IF(N146="zákl. prenesená",J146,0)</f>
        <v>0</v>
      </c>
      <c r="BG146" s="147">
        <f>IF(N146="zníž. prenesená",J146,0)</f>
        <v>0</v>
      </c>
      <c r="BH146" s="147">
        <f>IF(N146="nulová",J146,0)</f>
        <v>0</v>
      </c>
      <c r="BI146" s="15" t="s">
        <v>121</v>
      </c>
      <c r="BJ146" s="148">
        <f>ROUND(I146*H146,3)</f>
        <v>0</v>
      </c>
      <c r="BK146" s="15" t="s">
        <v>120</v>
      </c>
      <c r="BL146" s="146" t="s">
        <v>190</v>
      </c>
    </row>
    <row r="147" spans="1:64" s="2" customFormat="1" ht="24.2" customHeight="1" x14ac:dyDescent="0.2">
      <c r="A147" s="27"/>
      <c r="B147" s="135"/>
      <c r="C147" s="136" t="s">
        <v>191</v>
      </c>
      <c r="D147" s="136" t="s">
        <v>116</v>
      </c>
      <c r="E147" s="137" t="s">
        <v>192</v>
      </c>
      <c r="F147" s="138" t="s">
        <v>193</v>
      </c>
      <c r="G147" s="139" t="s">
        <v>119</v>
      </c>
      <c r="H147" s="140">
        <v>1543</v>
      </c>
      <c r="I147" s="140">
        <v>0</v>
      </c>
      <c r="J147" s="140">
        <f>ROUND(I147*H147,3)</f>
        <v>0</v>
      </c>
      <c r="K147" s="141"/>
      <c r="L147" s="28"/>
      <c r="M147" s="142" t="s">
        <v>1</v>
      </c>
      <c r="N147" s="143" t="s">
        <v>39</v>
      </c>
      <c r="O147" s="144">
        <v>1E-3</v>
      </c>
      <c r="P147" s="144">
        <f>O147*H147</f>
        <v>1.5429999999999999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Q147" s="146" t="s">
        <v>120</v>
      </c>
      <c r="AS147" s="146" t="s">
        <v>116</v>
      </c>
      <c r="AT147" s="146" t="s">
        <v>121</v>
      </c>
      <c r="AX147" s="15" t="s">
        <v>113</v>
      </c>
      <c r="BD147" s="147">
        <f>IF(N147="základná",J147,0)</f>
        <v>0</v>
      </c>
      <c r="BE147" s="147">
        <f>IF(N147="znížená",J147,0)</f>
        <v>0</v>
      </c>
      <c r="BF147" s="147">
        <f>IF(N147="zákl. prenesená",J147,0)</f>
        <v>0</v>
      </c>
      <c r="BG147" s="147">
        <f>IF(N147="zníž. prenesená",J147,0)</f>
        <v>0</v>
      </c>
      <c r="BH147" s="147">
        <f>IF(N147="nulová",J147,0)</f>
        <v>0</v>
      </c>
      <c r="BI147" s="15" t="s">
        <v>121</v>
      </c>
      <c r="BJ147" s="148">
        <f>ROUND(I147*H147,3)</f>
        <v>0</v>
      </c>
      <c r="BK147" s="15" t="s">
        <v>120</v>
      </c>
      <c r="BL147" s="146" t="s">
        <v>194</v>
      </c>
    </row>
    <row r="148" spans="1:64" s="2" customFormat="1" ht="24.2" customHeight="1" x14ac:dyDescent="0.2">
      <c r="A148" s="27"/>
      <c r="B148" s="135"/>
      <c r="C148" s="136" t="s">
        <v>195</v>
      </c>
      <c r="D148" s="136" t="s">
        <v>116</v>
      </c>
      <c r="E148" s="137" t="s">
        <v>196</v>
      </c>
      <c r="F148" s="138" t="s">
        <v>197</v>
      </c>
      <c r="G148" s="139" t="s">
        <v>119</v>
      </c>
      <c r="H148" s="140">
        <v>3086</v>
      </c>
      <c r="I148" s="140">
        <v>0</v>
      </c>
      <c r="J148" s="140">
        <f>ROUND(I148*H148,3)</f>
        <v>0</v>
      </c>
      <c r="K148" s="141"/>
      <c r="L148" s="28"/>
      <c r="M148" s="142" t="s">
        <v>1</v>
      </c>
      <c r="N148" s="143" t="s">
        <v>39</v>
      </c>
      <c r="O148" s="144">
        <v>1.4999999999999999E-2</v>
      </c>
      <c r="P148" s="144">
        <f>O148*H148</f>
        <v>46.29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Q148" s="146" t="s">
        <v>120</v>
      </c>
      <c r="AS148" s="146" t="s">
        <v>116</v>
      </c>
      <c r="AT148" s="146" t="s">
        <v>121</v>
      </c>
      <c r="AX148" s="15" t="s">
        <v>113</v>
      </c>
      <c r="BD148" s="147">
        <f>IF(N148="základná",J148,0)</f>
        <v>0</v>
      </c>
      <c r="BE148" s="147">
        <f>IF(N148="znížená",J148,0)</f>
        <v>0</v>
      </c>
      <c r="BF148" s="147">
        <f>IF(N148="zákl. prenesená",J148,0)</f>
        <v>0</v>
      </c>
      <c r="BG148" s="147">
        <f>IF(N148="zníž. prenesená",J148,0)</f>
        <v>0</v>
      </c>
      <c r="BH148" s="147">
        <f>IF(N148="nulová",J148,0)</f>
        <v>0</v>
      </c>
      <c r="BI148" s="15" t="s">
        <v>121</v>
      </c>
      <c r="BJ148" s="148">
        <f>ROUND(I148*H148,3)</f>
        <v>0</v>
      </c>
      <c r="BK148" s="15" t="s">
        <v>120</v>
      </c>
      <c r="BL148" s="146" t="s">
        <v>198</v>
      </c>
    </row>
    <row r="149" spans="1:64" s="13" customFormat="1" x14ac:dyDescent="0.2">
      <c r="B149" s="149"/>
      <c r="D149" s="150" t="s">
        <v>185</v>
      </c>
      <c r="E149" s="151" t="s">
        <v>1</v>
      </c>
      <c r="F149" s="152" t="s">
        <v>199</v>
      </c>
      <c r="H149" s="153">
        <v>3086</v>
      </c>
      <c r="L149" s="149"/>
      <c r="M149" s="154"/>
      <c r="N149" s="155"/>
      <c r="O149" s="155"/>
      <c r="P149" s="155"/>
      <c r="Q149" s="155"/>
      <c r="R149" s="155"/>
      <c r="S149" s="155"/>
      <c r="T149" s="156"/>
      <c r="AS149" s="151" t="s">
        <v>185</v>
      </c>
      <c r="AT149" s="151" t="s">
        <v>121</v>
      </c>
      <c r="AU149" s="13" t="s">
        <v>121</v>
      </c>
      <c r="AV149" s="13" t="s">
        <v>28</v>
      </c>
      <c r="AW149" s="13" t="s">
        <v>81</v>
      </c>
      <c r="AX149" s="151" t="s">
        <v>113</v>
      </c>
    </row>
    <row r="150" spans="1:64" s="2" customFormat="1" ht="24.2" customHeight="1" x14ac:dyDescent="0.2">
      <c r="A150" s="27"/>
      <c r="B150" s="135"/>
      <c r="C150" s="136" t="s">
        <v>7</v>
      </c>
      <c r="D150" s="136" t="s">
        <v>116</v>
      </c>
      <c r="E150" s="137" t="s">
        <v>200</v>
      </c>
      <c r="F150" s="138" t="s">
        <v>201</v>
      </c>
      <c r="G150" s="139" t="s">
        <v>119</v>
      </c>
      <c r="H150" s="140">
        <v>40</v>
      </c>
      <c r="I150" s="140">
        <v>0</v>
      </c>
      <c r="J150" s="140">
        <f>ROUND(I150*H150,3)</f>
        <v>0</v>
      </c>
      <c r="K150" s="141"/>
      <c r="L150" s="28"/>
      <c r="M150" s="142" t="s">
        <v>1</v>
      </c>
      <c r="N150" s="143" t="s">
        <v>39</v>
      </c>
      <c r="O150" s="144">
        <v>0.85</v>
      </c>
      <c r="P150" s="144">
        <f>O150*H150</f>
        <v>34</v>
      </c>
      <c r="Q150" s="144">
        <v>9.4000000000000004E-3</v>
      </c>
      <c r="R150" s="144">
        <f>Q150*H150</f>
        <v>0.376</v>
      </c>
      <c r="S150" s="144">
        <v>0</v>
      </c>
      <c r="T150" s="145">
        <f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Q150" s="146" t="s">
        <v>120</v>
      </c>
      <c r="AS150" s="146" t="s">
        <v>116</v>
      </c>
      <c r="AT150" s="146" t="s">
        <v>121</v>
      </c>
      <c r="AX150" s="15" t="s">
        <v>113</v>
      </c>
      <c r="BD150" s="147">
        <f>IF(N150="základná",J150,0)</f>
        <v>0</v>
      </c>
      <c r="BE150" s="147">
        <f>IF(N150="znížená",J150,0)</f>
        <v>0</v>
      </c>
      <c r="BF150" s="147">
        <f>IF(N150="zákl. prenesená",J150,0)</f>
        <v>0</v>
      </c>
      <c r="BG150" s="147">
        <f>IF(N150="zníž. prenesená",J150,0)</f>
        <v>0</v>
      </c>
      <c r="BH150" s="147">
        <f>IF(N150="nulová",J150,0)</f>
        <v>0</v>
      </c>
      <c r="BI150" s="15" t="s">
        <v>121</v>
      </c>
      <c r="BJ150" s="148">
        <f>ROUND(I150*H150,3)</f>
        <v>0</v>
      </c>
      <c r="BK150" s="15" t="s">
        <v>120</v>
      </c>
      <c r="BL150" s="146" t="s">
        <v>202</v>
      </c>
    </row>
    <row r="151" spans="1:64" s="2" customFormat="1" ht="24.2" customHeight="1" x14ac:dyDescent="0.2">
      <c r="A151" s="27"/>
      <c r="B151" s="135"/>
      <c r="C151" s="136" t="s">
        <v>203</v>
      </c>
      <c r="D151" s="136" t="s">
        <v>116</v>
      </c>
      <c r="E151" s="137" t="s">
        <v>204</v>
      </c>
      <c r="F151" s="138" t="s">
        <v>205</v>
      </c>
      <c r="G151" s="139" t="s">
        <v>119</v>
      </c>
      <c r="H151" s="140">
        <v>40</v>
      </c>
      <c r="I151" s="140">
        <v>0</v>
      </c>
      <c r="J151" s="140">
        <f>ROUND(I151*H151,3)</f>
        <v>0</v>
      </c>
      <c r="K151" s="141"/>
      <c r="L151" s="28"/>
      <c r="M151" s="142" t="s">
        <v>1</v>
      </c>
      <c r="N151" s="143" t="s">
        <v>39</v>
      </c>
      <c r="O151" s="144">
        <v>0.36499999999999999</v>
      </c>
      <c r="P151" s="144">
        <f>O151*H151</f>
        <v>14.6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Q151" s="146" t="s">
        <v>120</v>
      </c>
      <c r="AS151" s="146" t="s">
        <v>116</v>
      </c>
      <c r="AT151" s="146" t="s">
        <v>121</v>
      </c>
      <c r="AX151" s="15" t="s">
        <v>113</v>
      </c>
      <c r="BD151" s="147">
        <f>IF(N151="základná",J151,0)</f>
        <v>0</v>
      </c>
      <c r="BE151" s="147">
        <f>IF(N151="znížená",J151,0)</f>
        <v>0</v>
      </c>
      <c r="BF151" s="147">
        <f>IF(N151="zákl. prenesená",J151,0)</f>
        <v>0</v>
      </c>
      <c r="BG151" s="147">
        <f>IF(N151="zníž. prenesená",J151,0)</f>
        <v>0</v>
      </c>
      <c r="BH151" s="147">
        <f>IF(N151="nulová",J151,0)</f>
        <v>0</v>
      </c>
      <c r="BI151" s="15" t="s">
        <v>121</v>
      </c>
      <c r="BJ151" s="148">
        <f>ROUND(I151*H151,3)</f>
        <v>0</v>
      </c>
      <c r="BK151" s="15" t="s">
        <v>120</v>
      </c>
      <c r="BL151" s="146" t="s">
        <v>206</v>
      </c>
    </row>
    <row r="152" spans="1:64" s="12" customFormat="1" ht="22.9" customHeight="1" x14ac:dyDescent="0.2">
      <c r="B152" s="123"/>
      <c r="D152" s="124" t="s">
        <v>72</v>
      </c>
      <c r="E152" s="133" t="s">
        <v>207</v>
      </c>
      <c r="F152" s="133" t="s">
        <v>208</v>
      </c>
      <c r="J152" s="134">
        <f>BJ152</f>
        <v>0</v>
      </c>
      <c r="L152" s="123"/>
      <c r="M152" s="127"/>
      <c r="N152" s="128"/>
      <c r="O152" s="128"/>
      <c r="P152" s="129">
        <f>SUM(P153:P174)</f>
        <v>34.524819999999991</v>
      </c>
      <c r="Q152" s="128"/>
      <c r="R152" s="129">
        <f>SUM(R153:R174)</f>
        <v>2.22838</v>
      </c>
      <c r="S152" s="128"/>
      <c r="T152" s="130">
        <f>SUM(T153:T174)</f>
        <v>0</v>
      </c>
      <c r="AQ152" s="124" t="s">
        <v>81</v>
      </c>
      <c r="AS152" s="131" t="s">
        <v>72</v>
      </c>
      <c r="AT152" s="131" t="s">
        <v>81</v>
      </c>
      <c r="AX152" s="124" t="s">
        <v>113</v>
      </c>
      <c r="BJ152" s="132">
        <f>SUM(BJ153:BJ174)</f>
        <v>0</v>
      </c>
    </row>
    <row r="153" spans="1:64" s="2" customFormat="1" ht="37.9" customHeight="1" x14ac:dyDescent="0.2">
      <c r="A153" s="27"/>
      <c r="B153" s="135"/>
      <c r="C153" s="136" t="s">
        <v>209</v>
      </c>
      <c r="D153" s="136" t="s">
        <v>116</v>
      </c>
      <c r="E153" s="137" t="s">
        <v>210</v>
      </c>
      <c r="F153" s="138" t="s">
        <v>211</v>
      </c>
      <c r="G153" s="139" t="s">
        <v>129</v>
      </c>
      <c r="H153" s="140">
        <v>11</v>
      </c>
      <c r="I153" s="140">
        <v>0</v>
      </c>
      <c r="J153" s="140">
        <f>ROUND(I153*H153,3)</f>
        <v>0</v>
      </c>
      <c r="K153" s="141"/>
      <c r="L153" s="28"/>
      <c r="M153" s="142" t="s">
        <v>1</v>
      </c>
      <c r="N153" s="143" t="s">
        <v>39</v>
      </c>
      <c r="O153" s="144">
        <v>1.167</v>
      </c>
      <c r="P153" s="144">
        <f>O153*H153</f>
        <v>12.837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Q153" s="146" t="s">
        <v>120</v>
      </c>
      <c r="AS153" s="146" t="s">
        <v>116</v>
      </c>
      <c r="AT153" s="146" t="s">
        <v>121</v>
      </c>
      <c r="AX153" s="15" t="s">
        <v>113</v>
      </c>
      <c r="BD153" s="147">
        <f>IF(N153="základná",J153,0)</f>
        <v>0</v>
      </c>
      <c r="BE153" s="147">
        <f>IF(N153="znížená",J153,0)</f>
        <v>0</v>
      </c>
      <c r="BF153" s="147">
        <f>IF(N153="zákl. prenesená",J153,0)</f>
        <v>0</v>
      </c>
      <c r="BG153" s="147">
        <f>IF(N153="zníž. prenesená",J153,0)</f>
        <v>0</v>
      </c>
      <c r="BH153" s="147">
        <f>IF(N153="nulová",J153,0)</f>
        <v>0</v>
      </c>
      <c r="BI153" s="15" t="s">
        <v>121</v>
      </c>
      <c r="BJ153" s="148">
        <f>ROUND(I153*H153,3)</f>
        <v>0</v>
      </c>
      <c r="BK153" s="15" t="s">
        <v>120</v>
      </c>
      <c r="BL153" s="146" t="s">
        <v>212</v>
      </c>
    </row>
    <row r="154" spans="1:64" s="2" customFormat="1" ht="14.45" customHeight="1" x14ac:dyDescent="0.2">
      <c r="A154" s="27"/>
      <c r="B154" s="135"/>
      <c r="C154" s="157" t="s">
        <v>213</v>
      </c>
      <c r="D154" s="157" t="s">
        <v>214</v>
      </c>
      <c r="E154" s="158" t="s">
        <v>215</v>
      </c>
      <c r="F154" s="159" t="s">
        <v>216</v>
      </c>
      <c r="G154" s="160" t="s">
        <v>217</v>
      </c>
      <c r="H154" s="161">
        <v>11</v>
      </c>
      <c r="I154" s="161">
        <v>0</v>
      </c>
      <c r="J154" s="161">
        <f>ROUND(I154*H154,3)</f>
        <v>0</v>
      </c>
      <c r="K154" s="162"/>
      <c r="L154" s="163"/>
      <c r="M154" s="164" t="s">
        <v>1</v>
      </c>
      <c r="N154" s="165" t="s">
        <v>39</v>
      </c>
      <c r="O154" s="144">
        <v>0</v>
      </c>
      <c r="P154" s="144">
        <f>O154*H154</f>
        <v>0</v>
      </c>
      <c r="Q154" s="144">
        <v>1E-3</v>
      </c>
      <c r="R154" s="144">
        <f>Q154*H154</f>
        <v>1.0999999999999999E-2</v>
      </c>
      <c r="S154" s="144">
        <v>0</v>
      </c>
      <c r="T154" s="145">
        <f>S154*H154</f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Q154" s="146" t="s">
        <v>177</v>
      </c>
      <c r="AS154" s="146" t="s">
        <v>214</v>
      </c>
      <c r="AT154" s="146" t="s">
        <v>121</v>
      </c>
      <c r="AX154" s="15" t="s">
        <v>113</v>
      </c>
      <c r="BD154" s="147">
        <f>IF(N154="základná",J154,0)</f>
        <v>0</v>
      </c>
      <c r="BE154" s="147">
        <f>IF(N154="znížená",J154,0)</f>
        <v>0</v>
      </c>
      <c r="BF154" s="147">
        <f>IF(N154="zákl. prenesená",J154,0)</f>
        <v>0</v>
      </c>
      <c r="BG154" s="147">
        <f>IF(N154="zníž. prenesená",J154,0)</f>
        <v>0</v>
      </c>
      <c r="BH154" s="147">
        <f>IF(N154="nulová",J154,0)</f>
        <v>0</v>
      </c>
      <c r="BI154" s="15" t="s">
        <v>121</v>
      </c>
      <c r="BJ154" s="148">
        <f>ROUND(I154*H154,3)</f>
        <v>0</v>
      </c>
      <c r="BK154" s="15" t="s">
        <v>177</v>
      </c>
      <c r="BL154" s="146" t="s">
        <v>218</v>
      </c>
    </row>
    <row r="155" spans="1:64" s="2" customFormat="1" ht="14.45" customHeight="1" x14ac:dyDescent="0.2">
      <c r="A155" s="27"/>
      <c r="B155" s="135"/>
      <c r="C155" s="157" t="s">
        <v>219</v>
      </c>
      <c r="D155" s="157" t="s">
        <v>214</v>
      </c>
      <c r="E155" s="158" t="s">
        <v>220</v>
      </c>
      <c r="F155" s="159" t="s">
        <v>221</v>
      </c>
      <c r="G155" s="160" t="s">
        <v>217</v>
      </c>
      <c r="H155" s="161">
        <v>1.1000000000000001</v>
      </c>
      <c r="I155" s="161">
        <v>0</v>
      </c>
      <c r="J155" s="161">
        <f>ROUND(I155*H155,3)</f>
        <v>0</v>
      </c>
      <c r="K155" s="162"/>
      <c r="L155" s="163"/>
      <c r="M155" s="164" t="s">
        <v>1</v>
      </c>
      <c r="N155" s="165" t="s">
        <v>39</v>
      </c>
      <c r="O155" s="144">
        <v>0</v>
      </c>
      <c r="P155" s="144">
        <f>O155*H155</f>
        <v>0</v>
      </c>
      <c r="Q155" s="144">
        <v>1E-3</v>
      </c>
      <c r="R155" s="144">
        <f>Q155*H155</f>
        <v>1.1000000000000001E-3</v>
      </c>
      <c r="S155" s="144">
        <v>0</v>
      </c>
      <c r="T155" s="145">
        <f>S155*H155</f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Q155" s="146" t="s">
        <v>146</v>
      </c>
      <c r="AS155" s="146" t="s">
        <v>214</v>
      </c>
      <c r="AT155" s="146" t="s">
        <v>121</v>
      </c>
      <c r="AX155" s="15" t="s">
        <v>113</v>
      </c>
      <c r="BD155" s="147">
        <f>IF(N155="základná",J155,0)</f>
        <v>0</v>
      </c>
      <c r="BE155" s="147">
        <f>IF(N155="znížená",J155,0)</f>
        <v>0</v>
      </c>
      <c r="BF155" s="147">
        <f>IF(N155="zákl. prenesená",J155,0)</f>
        <v>0</v>
      </c>
      <c r="BG155" s="147">
        <f>IF(N155="zníž. prenesená",J155,0)</f>
        <v>0</v>
      </c>
      <c r="BH155" s="147">
        <f>IF(N155="nulová",J155,0)</f>
        <v>0</v>
      </c>
      <c r="BI155" s="15" t="s">
        <v>121</v>
      </c>
      <c r="BJ155" s="148">
        <f>ROUND(I155*H155,3)</f>
        <v>0</v>
      </c>
      <c r="BK155" s="15" t="s">
        <v>120</v>
      </c>
      <c r="BL155" s="146" t="s">
        <v>222</v>
      </c>
    </row>
    <row r="156" spans="1:64" s="13" customFormat="1" x14ac:dyDescent="0.2">
      <c r="B156" s="149"/>
      <c r="D156" s="150" t="s">
        <v>185</v>
      </c>
      <c r="E156" s="151" t="s">
        <v>1</v>
      </c>
      <c r="F156" s="152" t="s">
        <v>223</v>
      </c>
      <c r="H156" s="153">
        <v>1.1000000000000001</v>
      </c>
      <c r="L156" s="149"/>
      <c r="M156" s="154"/>
      <c r="N156" s="155"/>
      <c r="O156" s="155"/>
      <c r="P156" s="155"/>
      <c r="Q156" s="155"/>
      <c r="R156" s="155"/>
      <c r="S156" s="155"/>
      <c r="T156" s="156"/>
      <c r="AS156" s="151" t="s">
        <v>185</v>
      </c>
      <c r="AT156" s="151" t="s">
        <v>121</v>
      </c>
      <c r="AU156" s="13" t="s">
        <v>121</v>
      </c>
      <c r="AV156" s="13" t="s">
        <v>28</v>
      </c>
      <c r="AW156" s="13" t="s">
        <v>81</v>
      </c>
      <c r="AX156" s="151" t="s">
        <v>113</v>
      </c>
    </row>
    <row r="157" spans="1:64" s="2" customFormat="1" ht="24.2" customHeight="1" x14ac:dyDescent="0.2">
      <c r="A157" s="27"/>
      <c r="B157" s="135"/>
      <c r="C157" s="136" t="s">
        <v>224</v>
      </c>
      <c r="D157" s="136" t="s">
        <v>116</v>
      </c>
      <c r="E157" s="137" t="s">
        <v>225</v>
      </c>
      <c r="F157" s="138" t="s">
        <v>226</v>
      </c>
      <c r="G157" s="139" t="s">
        <v>129</v>
      </c>
      <c r="H157" s="140">
        <v>11</v>
      </c>
      <c r="I157" s="140">
        <v>0</v>
      </c>
      <c r="J157" s="140">
        <f t="shared" ref="J157:J162" si="10">ROUND(I157*H157,3)</f>
        <v>0</v>
      </c>
      <c r="K157" s="141"/>
      <c r="L157" s="28"/>
      <c r="M157" s="142" t="s">
        <v>1</v>
      </c>
      <c r="N157" s="143" t="s">
        <v>39</v>
      </c>
      <c r="O157" s="144">
        <v>0.74312</v>
      </c>
      <c r="P157" s="144">
        <f t="shared" ref="P157:P162" si="11">O157*H157</f>
        <v>8.1743199999999998</v>
      </c>
      <c r="Q157" s="144">
        <v>0</v>
      </c>
      <c r="R157" s="144">
        <f t="shared" ref="R157:R162" si="12">Q157*H157</f>
        <v>0</v>
      </c>
      <c r="S157" s="144">
        <v>0</v>
      </c>
      <c r="T157" s="145">
        <f t="shared" ref="T157:T162" si="13"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Q157" s="146" t="s">
        <v>120</v>
      </c>
      <c r="AS157" s="146" t="s">
        <v>116</v>
      </c>
      <c r="AT157" s="146" t="s">
        <v>121</v>
      </c>
      <c r="AX157" s="15" t="s">
        <v>113</v>
      </c>
      <c r="BD157" s="147">
        <f t="shared" ref="BD157:BD162" si="14">IF(N157="základná",J157,0)</f>
        <v>0</v>
      </c>
      <c r="BE157" s="147">
        <f t="shared" ref="BE157:BE162" si="15">IF(N157="znížená",J157,0)</f>
        <v>0</v>
      </c>
      <c r="BF157" s="147">
        <f t="shared" ref="BF157:BF162" si="16">IF(N157="zákl. prenesená",J157,0)</f>
        <v>0</v>
      </c>
      <c r="BG157" s="147">
        <f t="shared" ref="BG157:BG162" si="17">IF(N157="zníž. prenesená",J157,0)</f>
        <v>0</v>
      </c>
      <c r="BH157" s="147">
        <f t="shared" ref="BH157:BH162" si="18">IF(N157="nulová",J157,0)</f>
        <v>0</v>
      </c>
      <c r="BI157" s="15" t="s">
        <v>121</v>
      </c>
      <c r="BJ157" s="148">
        <f t="shared" ref="BJ157:BJ162" si="19">ROUND(I157*H157,3)</f>
        <v>0</v>
      </c>
      <c r="BK157" s="15" t="s">
        <v>120</v>
      </c>
      <c r="BL157" s="146" t="s">
        <v>227</v>
      </c>
    </row>
    <row r="158" spans="1:64" s="2" customFormat="1" ht="14.45" customHeight="1" x14ac:dyDescent="0.2">
      <c r="A158" s="27"/>
      <c r="B158" s="135"/>
      <c r="C158" s="157" t="s">
        <v>228</v>
      </c>
      <c r="D158" s="157" t="s">
        <v>214</v>
      </c>
      <c r="E158" s="158" t="s">
        <v>229</v>
      </c>
      <c r="F158" s="159" t="s">
        <v>230</v>
      </c>
      <c r="G158" s="160" t="s">
        <v>129</v>
      </c>
      <c r="H158" s="161">
        <v>2</v>
      </c>
      <c r="I158" s="161">
        <v>0</v>
      </c>
      <c r="J158" s="161">
        <f t="shared" si="10"/>
        <v>0</v>
      </c>
      <c r="K158" s="162"/>
      <c r="L158" s="163"/>
      <c r="M158" s="164" t="s">
        <v>1</v>
      </c>
      <c r="N158" s="165" t="s">
        <v>39</v>
      </c>
      <c r="O158" s="144">
        <v>0</v>
      </c>
      <c r="P158" s="144">
        <f t="shared" si="11"/>
        <v>0</v>
      </c>
      <c r="Q158" s="144">
        <v>0</v>
      </c>
      <c r="R158" s="144">
        <f t="shared" si="12"/>
        <v>0</v>
      </c>
      <c r="S158" s="144">
        <v>0</v>
      </c>
      <c r="T158" s="145">
        <f t="shared" si="13"/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Q158" s="146" t="s">
        <v>146</v>
      </c>
      <c r="AS158" s="146" t="s">
        <v>214</v>
      </c>
      <c r="AT158" s="146" t="s">
        <v>121</v>
      </c>
      <c r="AX158" s="15" t="s">
        <v>113</v>
      </c>
      <c r="BD158" s="147">
        <f t="shared" si="14"/>
        <v>0</v>
      </c>
      <c r="BE158" s="147">
        <f t="shared" si="15"/>
        <v>0</v>
      </c>
      <c r="BF158" s="147">
        <f t="shared" si="16"/>
        <v>0</v>
      </c>
      <c r="BG158" s="147">
        <f t="shared" si="17"/>
        <v>0</v>
      </c>
      <c r="BH158" s="147">
        <f t="shared" si="18"/>
        <v>0</v>
      </c>
      <c r="BI158" s="15" t="s">
        <v>121</v>
      </c>
      <c r="BJ158" s="148">
        <f t="shared" si="19"/>
        <v>0</v>
      </c>
      <c r="BK158" s="15" t="s">
        <v>120</v>
      </c>
      <c r="BL158" s="146" t="s">
        <v>231</v>
      </c>
    </row>
    <row r="159" spans="1:64" s="2" customFormat="1" ht="24.2" customHeight="1" x14ac:dyDescent="0.2">
      <c r="A159" s="27"/>
      <c r="B159" s="135"/>
      <c r="C159" s="157" t="s">
        <v>232</v>
      </c>
      <c r="D159" s="157" t="s">
        <v>214</v>
      </c>
      <c r="E159" s="158" t="s">
        <v>233</v>
      </c>
      <c r="F159" s="159" t="s">
        <v>234</v>
      </c>
      <c r="G159" s="160" t="s">
        <v>129</v>
      </c>
      <c r="H159" s="161">
        <v>4</v>
      </c>
      <c r="I159" s="161">
        <v>0</v>
      </c>
      <c r="J159" s="161">
        <f t="shared" si="10"/>
        <v>0</v>
      </c>
      <c r="K159" s="162"/>
      <c r="L159" s="163"/>
      <c r="M159" s="164" t="s">
        <v>1</v>
      </c>
      <c r="N159" s="165" t="s">
        <v>39</v>
      </c>
      <c r="O159" s="144">
        <v>0</v>
      </c>
      <c r="P159" s="144">
        <f t="shared" si="11"/>
        <v>0</v>
      </c>
      <c r="Q159" s="144">
        <v>0</v>
      </c>
      <c r="R159" s="144">
        <f t="shared" si="12"/>
        <v>0</v>
      </c>
      <c r="S159" s="144">
        <v>0</v>
      </c>
      <c r="T159" s="145">
        <f t="shared" si="13"/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Q159" s="146" t="s">
        <v>146</v>
      </c>
      <c r="AS159" s="146" t="s">
        <v>214</v>
      </c>
      <c r="AT159" s="146" t="s">
        <v>121</v>
      </c>
      <c r="AX159" s="15" t="s">
        <v>113</v>
      </c>
      <c r="BD159" s="147">
        <f t="shared" si="14"/>
        <v>0</v>
      </c>
      <c r="BE159" s="147">
        <f t="shared" si="15"/>
        <v>0</v>
      </c>
      <c r="BF159" s="147">
        <f t="shared" si="16"/>
        <v>0</v>
      </c>
      <c r="BG159" s="147">
        <f t="shared" si="17"/>
        <v>0</v>
      </c>
      <c r="BH159" s="147">
        <f t="shared" si="18"/>
        <v>0</v>
      </c>
      <c r="BI159" s="15" t="s">
        <v>121</v>
      </c>
      <c r="BJ159" s="148">
        <f t="shared" si="19"/>
        <v>0</v>
      </c>
      <c r="BK159" s="15" t="s">
        <v>120</v>
      </c>
      <c r="BL159" s="146" t="s">
        <v>235</v>
      </c>
    </row>
    <row r="160" spans="1:64" s="2" customFormat="1" ht="14.45" customHeight="1" x14ac:dyDescent="0.2">
      <c r="A160" s="27"/>
      <c r="B160" s="135"/>
      <c r="C160" s="157" t="s">
        <v>236</v>
      </c>
      <c r="D160" s="157" t="s">
        <v>214</v>
      </c>
      <c r="E160" s="158" t="s">
        <v>237</v>
      </c>
      <c r="F160" s="159" t="s">
        <v>238</v>
      </c>
      <c r="G160" s="160" t="s">
        <v>129</v>
      </c>
      <c r="H160" s="161">
        <v>2</v>
      </c>
      <c r="I160" s="161">
        <v>0</v>
      </c>
      <c r="J160" s="161">
        <f t="shared" si="10"/>
        <v>0</v>
      </c>
      <c r="K160" s="162"/>
      <c r="L160" s="163"/>
      <c r="M160" s="164" t="s">
        <v>1</v>
      </c>
      <c r="N160" s="165" t="s">
        <v>39</v>
      </c>
      <c r="O160" s="144">
        <v>0</v>
      </c>
      <c r="P160" s="144">
        <f t="shared" si="11"/>
        <v>0</v>
      </c>
      <c r="Q160" s="144">
        <v>0</v>
      </c>
      <c r="R160" s="144">
        <f t="shared" si="12"/>
        <v>0</v>
      </c>
      <c r="S160" s="144">
        <v>0</v>
      </c>
      <c r="T160" s="145">
        <f t="shared" si="13"/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Q160" s="146" t="s">
        <v>146</v>
      </c>
      <c r="AS160" s="146" t="s">
        <v>214</v>
      </c>
      <c r="AT160" s="146" t="s">
        <v>121</v>
      </c>
      <c r="AX160" s="15" t="s">
        <v>113</v>
      </c>
      <c r="BD160" s="147">
        <f t="shared" si="14"/>
        <v>0</v>
      </c>
      <c r="BE160" s="147">
        <f t="shared" si="15"/>
        <v>0</v>
      </c>
      <c r="BF160" s="147">
        <f t="shared" si="16"/>
        <v>0</v>
      </c>
      <c r="BG160" s="147">
        <f t="shared" si="17"/>
        <v>0</v>
      </c>
      <c r="BH160" s="147">
        <f t="shared" si="18"/>
        <v>0</v>
      </c>
      <c r="BI160" s="15" t="s">
        <v>121</v>
      </c>
      <c r="BJ160" s="148">
        <f t="shared" si="19"/>
        <v>0</v>
      </c>
      <c r="BK160" s="15" t="s">
        <v>120</v>
      </c>
      <c r="BL160" s="146" t="s">
        <v>239</v>
      </c>
    </row>
    <row r="161" spans="1:64" s="2" customFormat="1" ht="14.45" customHeight="1" x14ac:dyDescent="0.2">
      <c r="A161" s="27"/>
      <c r="B161" s="135"/>
      <c r="C161" s="157" t="s">
        <v>240</v>
      </c>
      <c r="D161" s="157" t="s">
        <v>214</v>
      </c>
      <c r="E161" s="158" t="s">
        <v>241</v>
      </c>
      <c r="F161" s="159" t="s">
        <v>242</v>
      </c>
      <c r="G161" s="160" t="s">
        <v>129</v>
      </c>
      <c r="H161" s="161">
        <v>3</v>
      </c>
      <c r="I161" s="161">
        <v>0</v>
      </c>
      <c r="J161" s="161">
        <f t="shared" si="10"/>
        <v>0</v>
      </c>
      <c r="K161" s="162"/>
      <c r="L161" s="163"/>
      <c r="M161" s="164" t="s">
        <v>1</v>
      </c>
      <c r="N161" s="165" t="s">
        <v>39</v>
      </c>
      <c r="O161" s="144">
        <v>0</v>
      </c>
      <c r="P161" s="144">
        <f t="shared" si="11"/>
        <v>0</v>
      </c>
      <c r="Q161" s="144">
        <v>0</v>
      </c>
      <c r="R161" s="144">
        <f t="shared" si="12"/>
        <v>0</v>
      </c>
      <c r="S161" s="144">
        <v>0</v>
      </c>
      <c r="T161" s="145">
        <f t="shared" si="13"/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Q161" s="146" t="s">
        <v>146</v>
      </c>
      <c r="AS161" s="146" t="s">
        <v>214</v>
      </c>
      <c r="AT161" s="146" t="s">
        <v>121</v>
      </c>
      <c r="AX161" s="15" t="s">
        <v>113</v>
      </c>
      <c r="BD161" s="147">
        <f t="shared" si="14"/>
        <v>0</v>
      </c>
      <c r="BE161" s="147">
        <f t="shared" si="15"/>
        <v>0</v>
      </c>
      <c r="BF161" s="147">
        <f t="shared" si="16"/>
        <v>0</v>
      </c>
      <c r="BG161" s="147">
        <f t="shared" si="17"/>
        <v>0</v>
      </c>
      <c r="BH161" s="147">
        <f t="shared" si="18"/>
        <v>0</v>
      </c>
      <c r="BI161" s="15" t="s">
        <v>121</v>
      </c>
      <c r="BJ161" s="148">
        <f t="shared" si="19"/>
        <v>0</v>
      </c>
      <c r="BK161" s="15" t="s">
        <v>120</v>
      </c>
      <c r="BL161" s="146" t="s">
        <v>243</v>
      </c>
    </row>
    <row r="162" spans="1:64" s="2" customFormat="1" ht="14.45" customHeight="1" x14ac:dyDescent="0.2">
      <c r="A162" s="27"/>
      <c r="B162" s="135"/>
      <c r="C162" s="157" t="s">
        <v>244</v>
      </c>
      <c r="D162" s="157" t="s">
        <v>214</v>
      </c>
      <c r="E162" s="158" t="s">
        <v>245</v>
      </c>
      <c r="F162" s="159" t="s">
        <v>246</v>
      </c>
      <c r="G162" s="160" t="s">
        <v>247</v>
      </c>
      <c r="H162" s="161">
        <v>2.2000000000000002</v>
      </c>
      <c r="I162" s="161">
        <v>0</v>
      </c>
      <c r="J162" s="161">
        <f t="shared" si="10"/>
        <v>0</v>
      </c>
      <c r="K162" s="162"/>
      <c r="L162" s="163"/>
      <c r="M162" s="164" t="s">
        <v>1</v>
      </c>
      <c r="N162" s="165" t="s">
        <v>39</v>
      </c>
      <c r="O162" s="144">
        <v>0</v>
      </c>
      <c r="P162" s="144">
        <f t="shared" si="11"/>
        <v>0</v>
      </c>
      <c r="Q162" s="144">
        <v>0.77</v>
      </c>
      <c r="R162" s="144">
        <f t="shared" si="12"/>
        <v>1.6940000000000002</v>
      </c>
      <c r="S162" s="144">
        <v>0</v>
      </c>
      <c r="T162" s="145">
        <f t="shared" si="13"/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Q162" s="146" t="s">
        <v>146</v>
      </c>
      <c r="AS162" s="146" t="s">
        <v>214</v>
      </c>
      <c r="AT162" s="146" t="s">
        <v>121</v>
      </c>
      <c r="AX162" s="15" t="s">
        <v>113</v>
      </c>
      <c r="BD162" s="147">
        <f t="shared" si="14"/>
        <v>0</v>
      </c>
      <c r="BE162" s="147">
        <f t="shared" si="15"/>
        <v>0</v>
      </c>
      <c r="BF162" s="147">
        <f t="shared" si="16"/>
        <v>0</v>
      </c>
      <c r="BG162" s="147">
        <f t="shared" si="17"/>
        <v>0</v>
      </c>
      <c r="BH162" s="147">
        <f t="shared" si="18"/>
        <v>0</v>
      </c>
      <c r="BI162" s="15" t="s">
        <v>121</v>
      </c>
      <c r="BJ162" s="148">
        <f t="shared" si="19"/>
        <v>0</v>
      </c>
      <c r="BK162" s="15" t="s">
        <v>120</v>
      </c>
      <c r="BL162" s="146" t="s">
        <v>248</v>
      </c>
    </row>
    <row r="163" spans="1:64" s="13" customFormat="1" x14ac:dyDescent="0.2">
      <c r="B163" s="149"/>
      <c r="D163" s="150" t="s">
        <v>185</v>
      </c>
      <c r="E163" s="151" t="s">
        <v>1</v>
      </c>
      <c r="F163" s="152" t="s">
        <v>249</v>
      </c>
      <c r="H163" s="153">
        <v>2.2000000000000002</v>
      </c>
      <c r="L163" s="149"/>
      <c r="M163" s="154"/>
      <c r="N163" s="155"/>
      <c r="O163" s="155"/>
      <c r="P163" s="155"/>
      <c r="Q163" s="155"/>
      <c r="R163" s="155"/>
      <c r="S163" s="155"/>
      <c r="T163" s="156"/>
      <c r="AS163" s="151" t="s">
        <v>185</v>
      </c>
      <c r="AT163" s="151" t="s">
        <v>121</v>
      </c>
      <c r="AU163" s="13" t="s">
        <v>121</v>
      </c>
      <c r="AV163" s="13" t="s">
        <v>28</v>
      </c>
      <c r="AW163" s="13" t="s">
        <v>81</v>
      </c>
      <c r="AX163" s="151" t="s">
        <v>113</v>
      </c>
    </row>
    <row r="164" spans="1:64" s="2" customFormat="1" ht="24.2" customHeight="1" x14ac:dyDescent="0.2">
      <c r="A164" s="27"/>
      <c r="B164" s="135"/>
      <c r="C164" s="136" t="s">
        <v>250</v>
      </c>
      <c r="D164" s="136" t="s">
        <v>116</v>
      </c>
      <c r="E164" s="137" t="s">
        <v>251</v>
      </c>
      <c r="F164" s="138" t="s">
        <v>252</v>
      </c>
      <c r="G164" s="139" t="s">
        <v>129</v>
      </c>
      <c r="H164" s="140">
        <v>11</v>
      </c>
      <c r="I164" s="140">
        <v>0</v>
      </c>
      <c r="J164" s="140">
        <f t="shared" ref="J164:J169" si="20">ROUND(I164*H164,3)</f>
        <v>0</v>
      </c>
      <c r="K164" s="141"/>
      <c r="L164" s="28"/>
      <c r="M164" s="142" t="s">
        <v>1</v>
      </c>
      <c r="N164" s="143" t="s">
        <v>39</v>
      </c>
      <c r="O164" s="144">
        <v>0.86199999999999999</v>
      </c>
      <c r="P164" s="144">
        <f t="shared" ref="P164:P169" si="21">O164*H164</f>
        <v>9.4819999999999993</v>
      </c>
      <c r="Q164" s="144">
        <v>4.8000000000000001E-4</v>
      </c>
      <c r="R164" s="144">
        <f t="shared" ref="R164:R169" si="22">Q164*H164</f>
        <v>5.28E-3</v>
      </c>
      <c r="S164" s="144">
        <v>0</v>
      </c>
      <c r="T164" s="145">
        <f t="shared" ref="T164:T169" si="23">S164*H164</f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Q164" s="146" t="s">
        <v>120</v>
      </c>
      <c r="AS164" s="146" t="s">
        <v>116</v>
      </c>
      <c r="AT164" s="146" t="s">
        <v>121</v>
      </c>
      <c r="AX164" s="15" t="s">
        <v>113</v>
      </c>
      <c r="BD164" s="147">
        <f t="shared" ref="BD164:BD169" si="24">IF(N164="základná",J164,0)</f>
        <v>0</v>
      </c>
      <c r="BE164" s="147">
        <f t="shared" ref="BE164:BE169" si="25">IF(N164="znížená",J164,0)</f>
        <v>0</v>
      </c>
      <c r="BF164" s="147">
        <f t="shared" ref="BF164:BF169" si="26">IF(N164="zákl. prenesená",J164,0)</f>
        <v>0</v>
      </c>
      <c r="BG164" s="147">
        <f t="shared" ref="BG164:BG169" si="27">IF(N164="zníž. prenesená",J164,0)</f>
        <v>0</v>
      </c>
      <c r="BH164" s="147">
        <f t="shared" ref="BH164:BH169" si="28">IF(N164="nulová",J164,0)</f>
        <v>0</v>
      </c>
      <c r="BI164" s="15" t="s">
        <v>121</v>
      </c>
      <c r="BJ164" s="148">
        <f t="shared" ref="BJ164:BJ169" si="29">ROUND(I164*H164,3)</f>
        <v>0</v>
      </c>
      <c r="BK164" s="15" t="s">
        <v>120</v>
      </c>
      <c r="BL164" s="146" t="s">
        <v>253</v>
      </c>
    </row>
    <row r="165" spans="1:64" s="2" customFormat="1" ht="14.45" customHeight="1" x14ac:dyDescent="0.2">
      <c r="A165" s="27"/>
      <c r="B165" s="135"/>
      <c r="C165" s="157" t="s">
        <v>254</v>
      </c>
      <c r="D165" s="157" t="s">
        <v>214</v>
      </c>
      <c r="E165" s="158" t="s">
        <v>255</v>
      </c>
      <c r="F165" s="159" t="s">
        <v>256</v>
      </c>
      <c r="G165" s="160" t="s">
        <v>129</v>
      </c>
      <c r="H165" s="161">
        <v>33</v>
      </c>
      <c r="I165" s="161">
        <v>0</v>
      </c>
      <c r="J165" s="161">
        <f t="shared" si="20"/>
        <v>0</v>
      </c>
      <c r="K165" s="162"/>
      <c r="L165" s="163"/>
      <c r="M165" s="164" t="s">
        <v>1</v>
      </c>
      <c r="N165" s="165" t="s">
        <v>39</v>
      </c>
      <c r="O165" s="144">
        <v>0</v>
      </c>
      <c r="P165" s="144">
        <f t="shared" si="21"/>
        <v>0</v>
      </c>
      <c r="Q165" s="144">
        <v>7.0000000000000001E-3</v>
      </c>
      <c r="R165" s="144">
        <f t="shared" si="22"/>
        <v>0.23100000000000001</v>
      </c>
      <c r="S165" s="144">
        <v>0</v>
      </c>
      <c r="T165" s="145">
        <f t="shared" si="23"/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Q165" s="146" t="s">
        <v>146</v>
      </c>
      <c r="AS165" s="146" t="s">
        <v>214</v>
      </c>
      <c r="AT165" s="146" t="s">
        <v>121</v>
      </c>
      <c r="AX165" s="15" t="s">
        <v>113</v>
      </c>
      <c r="BD165" s="147">
        <f t="shared" si="24"/>
        <v>0</v>
      </c>
      <c r="BE165" s="147">
        <f t="shared" si="25"/>
        <v>0</v>
      </c>
      <c r="BF165" s="147">
        <f t="shared" si="26"/>
        <v>0</v>
      </c>
      <c r="BG165" s="147">
        <f t="shared" si="27"/>
        <v>0</v>
      </c>
      <c r="BH165" s="147">
        <f t="shared" si="28"/>
        <v>0</v>
      </c>
      <c r="BI165" s="15" t="s">
        <v>121</v>
      </c>
      <c r="BJ165" s="148">
        <f t="shared" si="29"/>
        <v>0</v>
      </c>
      <c r="BK165" s="15" t="s">
        <v>120</v>
      </c>
      <c r="BL165" s="146" t="s">
        <v>257</v>
      </c>
    </row>
    <row r="166" spans="1:64" s="2" customFormat="1" ht="14.45" customHeight="1" x14ac:dyDescent="0.2">
      <c r="A166" s="27"/>
      <c r="B166" s="135"/>
      <c r="C166" s="157" t="s">
        <v>258</v>
      </c>
      <c r="D166" s="157" t="s">
        <v>214</v>
      </c>
      <c r="E166" s="158" t="s">
        <v>259</v>
      </c>
      <c r="F166" s="159" t="s">
        <v>260</v>
      </c>
      <c r="G166" s="160" t="s">
        <v>129</v>
      </c>
      <c r="H166" s="161">
        <v>11</v>
      </c>
      <c r="I166" s="161">
        <v>0</v>
      </c>
      <c r="J166" s="161">
        <f t="shared" si="20"/>
        <v>0</v>
      </c>
      <c r="K166" s="162"/>
      <c r="L166" s="163"/>
      <c r="M166" s="164" t="s">
        <v>1</v>
      </c>
      <c r="N166" s="165" t="s">
        <v>39</v>
      </c>
      <c r="O166" s="144">
        <v>0</v>
      </c>
      <c r="P166" s="144">
        <f t="shared" si="21"/>
        <v>0</v>
      </c>
      <c r="Q166" s="144">
        <v>3.5000000000000001E-3</v>
      </c>
      <c r="R166" s="144">
        <f t="shared" si="22"/>
        <v>3.85E-2</v>
      </c>
      <c r="S166" s="144">
        <v>0</v>
      </c>
      <c r="T166" s="145">
        <f t="shared" si="23"/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Q166" s="146" t="s">
        <v>146</v>
      </c>
      <c r="AS166" s="146" t="s">
        <v>214</v>
      </c>
      <c r="AT166" s="146" t="s">
        <v>121</v>
      </c>
      <c r="AX166" s="15" t="s">
        <v>113</v>
      </c>
      <c r="BD166" s="147">
        <f t="shared" si="24"/>
        <v>0</v>
      </c>
      <c r="BE166" s="147">
        <f t="shared" si="25"/>
        <v>0</v>
      </c>
      <c r="BF166" s="147">
        <f t="shared" si="26"/>
        <v>0</v>
      </c>
      <c r="BG166" s="147">
        <f t="shared" si="27"/>
        <v>0</v>
      </c>
      <c r="BH166" s="147">
        <f t="shared" si="28"/>
        <v>0</v>
      </c>
      <c r="BI166" s="15" t="s">
        <v>121</v>
      </c>
      <c r="BJ166" s="148">
        <f t="shared" si="29"/>
        <v>0</v>
      </c>
      <c r="BK166" s="15" t="s">
        <v>120</v>
      </c>
      <c r="BL166" s="146" t="s">
        <v>261</v>
      </c>
    </row>
    <row r="167" spans="1:64" s="2" customFormat="1" ht="14.45" customHeight="1" x14ac:dyDescent="0.2">
      <c r="A167" s="27"/>
      <c r="B167" s="135"/>
      <c r="C167" s="157" t="s">
        <v>262</v>
      </c>
      <c r="D167" s="157" t="s">
        <v>214</v>
      </c>
      <c r="E167" s="158" t="s">
        <v>263</v>
      </c>
      <c r="F167" s="159" t="s">
        <v>264</v>
      </c>
      <c r="G167" s="160" t="s">
        <v>129</v>
      </c>
      <c r="H167" s="161">
        <v>11</v>
      </c>
      <c r="I167" s="161">
        <v>0</v>
      </c>
      <c r="J167" s="161">
        <f t="shared" si="20"/>
        <v>0</v>
      </c>
      <c r="K167" s="162"/>
      <c r="L167" s="163"/>
      <c r="M167" s="164" t="s">
        <v>1</v>
      </c>
      <c r="N167" s="165" t="s">
        <v>39</v>
      </c>
      <c r="O167" s="144">
        <v>0</v>
      </c>
      <c r="P167" s="144">
        <f t="shared" si="21"/>
        <v>0</v>
      </c>
      <c r="Q167" s="144">
        <v>0</v>
      </c>
      <c r="R167" s="144">
        <f t="shared" si="22"/>
        <v>0</v>
      </c>
      <c r="S167" s="144">
        <v>0</v>
      </c>
      <c r="T167" s="145">
        <f t="shared" si="23"/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Q167" s="146" t="s">
        <v>146</v>
      </c>
      <c r="AS167" s="146" t="s">
        <v>214</v>
      </c>
      <c r="AT167" s="146" t="s">
        <v>121</v>
      </c>
      <c r="AX167" s="15" t="s">
        <v>113</v>
      </c>
      <c r="BD167" s="147">
        <f t="shared" si="24"/>
        <v>0</v>
      </c>
      <c r="BE167" s="147">
        <f t="shared" si="25"/>
        <v>0</v>
      </c>
      <c r="BF167" s="147">
        <f t="shared" si="26"/>
        <v>0</v>
      </c>
      <c r="BG167" s="147">
        <f t="shared" si="27"/>
        <v>0</v>
      </c>
      <c r="BH167" s="147">
        <f t="shared" si="28"/>
        <v>0</v>
      </c>
      <c r="BI167" s="15" t="s">
        <v>121</v>
      </c>
      <c r="BJ167" s="148">
        <f t="shared" si="29"/>
        <v>0</v>
      </c>
      <c r="BK167" s="15" t="s">
        <v>120</v>
      </c>
      <c r="BL167" s="146" t="s">
        <v>265</v>
      </c>
    </row>
    <row r="168" spans="1:64" s="2" customFormat="1" ht="24.2" customHeight="1" x14ac:dyDescent="0.2">
      <c r="A168" s="27"/>
      <c r="B168" s="135"/>
      <c r="C168" s="136" t="s">
        <v>266</v>
      </c>
      <c r="D168" s="136" t="s">
        <v>116</v>
      </c>
      <c r="E168" s="137" t="s">
        <v>267</v>
      </c>
      <c r="F168" s="138" t="s">
        <v>268</v>
      </c>
      <c r="G168" s="139" t="s">
        <v>119</v>
      </c>
      <c r="H168" s="140">
        <v>11</v>
      </c>
      <c r="I168" s="140">
        <v>0</v>
      </c>
      <c r="J168" s="140">
        <f t="shared" si="20"/>
        <v>0</v>
      </c>
      <c r="K168" s="141"/>
      <c r="L168" s="28"/>
      <c r="M168" s="142" t="s">
        <v>1</v>
      </c>
      <c r="N168" s="143" t="s">
        <v>39</v>
      </c>
      <c r="O168" s="144">
        <v>0.158</v>
      </c>
      <c r="P168" s="144">
        <f t="shared" si="21"/>
        <v>1.738</v>
      </c>
      <c r="Q168" s="144">
        <v>0</v>
      </c>
      <c r="R168" s="144">
        <f t="shared" si="22"/>
        <v>0</v>
      </c>
      <c r="S168" s="144">
        <v>0</v>
      </c>
      <c r="T168" s="145">
        <f t="shared" si="23"/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Q168" s="146" t="s">
        <v>120</v>
      </c>
      <c r="AS168" s="146" t="s">
        <v>116</v>
      </c>
      <c r="AT168" s="146" t="s">
        <v>121</v>
      </c>
      <c r="AX168" s="15" t="s">
        <v>113</v>
      </c>
      <c r="BD168" s="147">
        <f t="shared" si="24"/>
        <v>0</v>
      </c>
      <c r="BE168" s="147">
        <f t="shared" si="25"/>
        <v>0</v>
      </c>
      <c r="BF168" s="147">
        <f t="shared" si="26"/>
        <v>0</v>
      </c>
      <c r="BG168" s="147">
        <f t="shared" si="27"/>
        <v>0</v>
      </c>
      <c r="BH168" s="147">
        <f t="shared" si="28"/>
        <v>0</v>
      </c>
      <c r="BI168" s="15" t="s">
        <v>121</v>
      </c>
      <c r="BJ168" s="148">
        <f t="shared" si="29"/>
        <v>0</v>
      </c>
      <c r="BK168" s="15" t="s">
        <v>120</v>
      </c>
      <c r="BL168" s="146" t="s">
        <v>269</v>
      </c>
    </row>
    <row r="169" spans="1:64" s="2" customFormat="1" ht="24.2" customHeight="1" x14ac:dyDescent="0.2">
      <c r="A169" s="27"/>
      <c r="B169" s="135"/>
      <c r="C169" s="157" t="s">
        <v>270</v>
      </c>
      <c r="D169" s="157" t="s">
        <v>214</v>
      </c>
      <c r="E169" s="158" t="s">
        <v>271</v>
      </c>
      <c r="F169" s="159" t="s">
        <v>272</v>
      </c>
      <c r="G169" s="160" t="s">
        <v>273</v>
      </c>
      <c r="H169" s="161">
        <v>825</v>
      </c>
      <c r="I169" s="161">
        <v>0</v>
      </c>
      <c r="J169" s="161">
        <f t="shared" si="20"/>
        <v>0</v>
      </c>
      <c r="K169" s="162"/>
      <c r="L169" s="163"/>
      <c r="M169" s="164" t="s">
        <v>1</v>
      </c>
      <c r="N169" s="165" t="s">
        <v>39</v>
      </c>
      <c r="O169" s="144">
        <v>0</v>
      </c>
      <c r="P169" s="144">
        <f t="shared" si="21"/>
        <v>0</v>
      </c>
      <c r="Q169" s="144">
        <v>2.9999999999999997E-4</v>
      </c>
      <c r="R169" s="144">
        <f t="shared" si="22"/>
        <v>0.24749999999999997</v>
      </c>
      <c r="S169" s="144">
        <v>0</v>
      </c>
      <c r="T169" s="145">
        <f t="shared" si="23"/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Q169" s="146" t="s">
        <v>146</v>
      </c>
      <c r="AS169" s="146" t="s">
        <v>214</v>
      </c>
      <c r="AT169" s="146" t="s">
        <v>121</v>
      </c>
      <c r="AX169" s="15" t="s">
        <v>113</v>
      </c>
      <c r="BD169" s="147">
        <f t="shared" si="24"/>
        <v>0</v>
      </c>
      <c r="BE169" s="147">
        <f t="shared" si="25"/>
        <v>0</v>
      </c>
      <c r="BF169" s="147">
        <f t="shared" si="26"/>
        <v>0</v>
      </c>
      <c r="BG169" s="147">
        <f t="shared" si="27"/>
        <v>0</v>
      </c>
      <c r="BH169" s="147">
        <f t="shared" si="28"/>
        <v>0</v>
      </c>
      <c r="BI169" s="15" t="s">
        <v>121</v>
      </c>
      <c r="BJ169" s="148">
        <f t="shared" si="29"/>
        <v>0</v>
      </c>
      <c r="BK169" s="15" t="s">
        <v>120</v>
      </c>
      <c r="BL169" s="146" t="s">
        <v>274</v>
      </c>
    </row>
    <row r="170" spans="1:64" s="13" customFormat="1" x14ac:dyDescent="0.2">
      <c r="B170" s="149"/>
      <c r="D170" s="150" t="s">
        <v>185</v>
      </c>
      <c r="E170" s="151" t="s">
        <v>1</v>
      </c>
      <c r="F170" s="152" t="s">
        <v>275</v>
      </c>
      <c r="H170" s="153">
        <v>825</v>
      </c>
      <c r="L170" s="149"/>
      <c r="M170" s="154"/>
      <c r="N170" s="155"/>
      <c r="O170" s="155"/>
      <c r="P170" s="155"/>
      <c r="Q170" s="155"/>
      <c r="R170" s="155"/>
      <c r="S170" s="155"/>
      <c r="T170" s="156"/>
      <c r="AS170" s="151" t="s">
        <v>185</v>
      </c>
      <c r="AT170" s="151" t="s">
        <v>121</v>
      </c>
      <c r="AU170" s="13" t="s">
        <v>121</v>
      </c>
      <c r="AV170" s="13" t="s">
        <v>28</v>
      </c>
      <c r="AW170" s="13" t="s">
        <v>81</v>
      </c>
      <c r="AX170" s="151" t="s">
        <v>113</v>
      </c>
    </row>
    <row r="171" spans="1:64" s="2" customFormat="1" ht="14.45" customHeight="1" x14ac:dyDescent="0.2">
      <c r="A171" s="27"/>
      <c r="B171" s="135"/>
      <c r="C171" s="136" t="s">
        <v>276</v>
      </c>
      <c r="D171" s="136" t="s">
        <v>116</v>
      </c>
      <c r="E171" s="137" t="s">
        <v>277</v>
      </c>
      <c r="F171" s="138" t="s">
        <v>278</v>
      </c>
      <c r="G171" s="139" t="s">
        <v>247</v>
      </c>
      <c r="H171" s="140">
        <v>1.1000000000000001</v>
      </c>
      <c r="I171" s="140">
        <v>0</v>
      </c>
      <c r="J171" s="140">
        <f>ROUND(I171*H171,3)</f>
        <v>0</v>
      </c>
      <c r="K171" s="141"/>
      <c r="L171" s="28"/>
      <c r="M171" s="142" t="s">
        <v>1</v>
      </c>
      <c r="N171" s="143" t="s">
        <v>39</v>
      </c>
      <c r="O171" s="144">
        <v>1.175</v>
      </c>
      <c r="P171" s="144">
        <f>O171*H171</f>
        <v>1.2925000000000002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Q171" s="146" t="s">
        <v>120</v>
      </c>
      <c r="AS171" s="146" t="s">
        <v>116</v>
      </c>
      <c r="AT171" s="146" t="s">
        <v>121</v>
      </c>
      <c r="AX171" s="15" t="s">
        <v>113</v>
      </c>
      <c r="BD171" s="147">
        <f>IF(N171="základná",J171,0)</f>
        <v>0</v>
      </c>
      <c r="BE171" s="147">
        <f>IF(N171="znížená",J171,0)</f>
        <v>0</v>
      </c>
      <c r="BF171" s="147">
        <f>IF(N171="zákl. prenesená",J171,0)</f>
        <v>0</v>
      </c>
      <c r="BG171" s="147">
        <f>IF(N171="zníž. prenesená",J171,0)</f>
        <v>0</v>
      </c>
      <c r="BH171" s="147">
        <f>IF(N171="nulová",J171,0)</f>
        <v>0</v>
      </c>
      <c r="BI171" s="15" t="s">
        <v>121</v>
      </c>
      <c r="BJ171" s="148">
        <f>ROUND(I171*H171,3)</f>
        <v>0</v>
      </c>
      <c r="BK171" s="15" t="s">
        <v>120</v>
      </c>
      <c r="BL171" s="146" t="s">
        <v>279</v>
      </c>
    </row>
    <row r="172" spans="1:64" s="13" customFormat="1" x14ac:dyDescent="0.2">
      <c r="B172" s="149"/>
      <c r="D172" s="150" t="s">
        <v>185</v>
      </c>
      <c r="E172" s="151" t="s">
        <v>1</v>
      </c>
      <c r="F172" s="152" t="s">
        <v>280</v>
      </c>
      <c r="H172" s="153">
        <v>1.1000000000000001</v>
      </c>
      <c r="L172" s="149"/>
      <c r="M172" s="154"/>
      <c r="N172" s="155"/>
      <c r="O172" s="155"/>
      <c r="P172" s="155"/>
      <c r="Q172" s="155"/>
      <c r="R172" s="155"/>
      <c r="S172" s="155"/>
      <c r="T172" s="156"/>
      <c r="AS172" s="151" t="s">
        <v>185</v>
      </c>
      <c r="AT172" s="151" t="s">
        <v>121</v>
      </c>
      <c r="AU172" s="13" t="s">
        <v>121</v>
      </c>
      <c r="AV172" s="13" t="s">
        <v>28</v>
      </c>
      <c r="AW172" s="13" t="s">
        <v>81</v>
      </c>
      <c r="AX172" s="151" t="s">
        <v>113</v>
      </c>
    </row>
    <row r="173" spans="1:64" s="2" customFormat="1" ht="24.2" customHeight="1" x14ac:dyDescent="0.2">
      <c r="A173" s="27"/>
      <c r="B173" s="135"/>
      <c r="C173" s="136" t="s">
        <v>281</v>
      </c>
      <c r="D173" s="136" t="s">
        <v>116</v>
      </c>
      <c r="E173" s="137" t="s">
        <v>282</v>
      </c>
      <c r="F173" s="138" t="s">
        <v>283</v>
      </c>
      <c r="G173" s="139" t="s">
        <v>247</v>
      </c>
      <c r="H173" s="140">
        <v>1.1000000000000001</v>
      </c>
      <c r="I173" s="140">
        <v>0</v>
      </c>
      <c r="J173" s="140">
        <f>ROUND(I173*H173,3)</f>
        <v>0</v>
      </c>
      <c r="K173" s="141"/>
      <c r="L173" s="28"/>
      <c r="M173" s="142" t="s">
        <v>1</v>
      </c>
      <c r="N173" s="143" t="s">
        <v>39</v>
      </c>
      <c r="O173" s="144">
        <v>0.91</v>
      </c>
      <c r="P173" s="144">
        <f>O173*H173</f>
        <v>1.0010000000000001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Q173" s="146" t="s">
        <v>120</v>
      </c>
      <c r="AS173" s="146" t="s">
        <v>116</v>
      </c>
      <c r="AT173" s="146" t="s">
        <v>121</v>
      </c>
      <c r="AX173" s="15" t="s">
        <v>113</v>
      </c>
      <c r="BD173" s="147">
        <f>IF(N173="základná",J173,0)</f>
        <v>0</v>
      </c>
      <c r="BE173" s="147">
        <f>IF(N173="znížená",J173,0)</f>
        <v>0</v>
      </c>
      <c r="BF173" s="147">
        <f>IF(N173="zákl. prenesená",J173,0)</f>
        <v>0</v>
      </c>
      <c r="BG173" s="147">
        <f>IF(N173="zníž. prenesená",J173,0)</f>
        <v>0</v>
      </c>
      <c r="BH173" s="147">
        <f>IF(N173="nulová",J173,0)</f>
        <v>0</v>
      </c>
      <c r="BI173" s="15" t="s">
        <v>121</v>
      </c>
      <c r="BJ173" s="148">
        <f>ROUND(I173*H173,3)</f>
        <v>0</v>
      </c>
      <c r="BK173" s="15" t="s">
        <v>120</v>
      </c>
      <c r="BL173" s="146" t="s">
        <v>284</v>
      </c>
    </row>
    <row r="174" spans="1:64" s="2" customFormat="1" ht="24.2" customHeight="1" x14ac:dyDescent="0.2">
      <c r="A174" s="27"/>
      <c r="B174" s="135"/>
      <c r="C174" s="136" t="s">
        <v>285</v>
      </c>
      <c r="D174" s="136" t="s">
        <v>116</v>
      </c>
      <c r="E174" s="137" t="s">
        <v>286</v>
      </c>
      <c r="F174" s="138" t="s">
        <v>287</v>
      </c>
      <c r="G174" s="139" t="s">
        <v>129</v>
      </c>
      <c r="H174" s="140">
        <v>11</v>
      </c>
      <c r="I174" s="140">
        <v>0</v>
      </c>
      <c r="J174" s="140">
        <f>ROUND(I174*H174,3)</f>
        <v>0</v>
      </c>
      <c r="K174" s="141"/>
      <c r="L174" s="28"/>
      <c r="M174" s="142" t="s">
        <v>1</v>
      </c>
      <c r="N174" s="143" t="s">
        <v>39</v>
      </c>
      <c r="O174" s="144">
        <v>0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Q174" s="146" t="s">
        <v>177</v>
      </c>
      <c r="AS174" s="146" t="s">
        <v>116</v>
      </c>
      <c r="AT174" s="146" t="s">
        <v>121</v>
      </c>
      <c r="AX174" s="15" t="s">
        <v>113</v>
      </c>
      <c r="BD174" s="147">
        <f>IF(N174="základná",J174,0)</f>
        <v>0</v>
      </c>
      <c r="BE174" s="147">
        <f>IF(N174="znížená",J174,0)</f>
        <v>0</v>
      </c>
      <c r="BF174" s="147">
        <f>IF(N174="zákl. prenesená",J174,0)</f>
        <v>0</v>
      </c>
      <c r="BG174" s="147">
        <f>IF(N174="zníž. prenesená",J174,0)</f>
        <v>0</v>
      </c>
      <c r="BH174" s="147">
        <f>IF(N174="nulová",J174,0)</f>
        <v>0</v>
      </c>
      <c r="BI174" s="15" t="s">
        <v>121</v>
      </c>
      <c r="BJ174" s="148">
        <f>ROUND(I174*H174,3)</f>
        <v>0</v>
      </c>
      <c r="BK174" s="15" t="s">
        <v>177</v>
      </c>
      <c r="BL174" s="146" t="s">
        <v>288</v>
      </c>
    </row>
    <row r="175" spans="1:64" s="12" customFormat="1" ht="22.9" customHeight="1" x14ac:dyDescent="0.2">
      <c r="B175" s="123"/>
      <c r="D175" s="124" t="s">
        <v>72</v>
      </c>
      <c r="E175" s="133" t="s">
        <v>289</v>
      </c>
      <c r="F175" s="133" t="s">
        <v>290</v>
      </c>
      <c r="J175" s="134">
        <f>BJ175</f>
        <v>0</v>
      </c>
      <c r="L175" s="123"/>
      <c r="M175" s="127"/>
      <c r="N175" s="128"/>
      <c r="O175" s="128"/>
      <c r="P175" s="129">
        <f>SUM(P176:P194)</f>
        <v>372.46774199999999</v>
      </c>
      <c r="Q175" s="128"/>
      <c r="R175" s="129">
        <f>SUM(R176:R194)</f>
        <v>20.867000000000001</v>
      </c>
      <c r="S175" s="128"/>
      <c r="T175" s="130">
        <f>SUM(T176:T194)</f>
        <v>0</v>
      </c>
      <c r="AQ175" s="124" t="s">
        <v>81</v>
      </c>
      <c r="AS175" s="131" t="s">
        <v>72</v>
      </c>
      <c r="AT175" s="131" t="s">
        <v>81</v>
      </c>
      <c r="AX175" s="124" t="s">
        <v>113</v>
      </c>
      <c r="BJ175" s="132">
        <f>SUM(BJ176:BJ194)</f>
        <v>0</v>
      </c>
    </row>
    <row r="176" spans="1:64" s="2" customFormat="1" ht="37.9" customHeight="1" x14ac:dyDescent="0.2">
      <c r="A176" s="27"/>
      <c r="B176" s="135"/>
      <c r="C176" s="136" t="s">
        <v>291</v>
      </c>
      <c r="D176" s="136" t="s">
        <v>116</v>
      </c>
      <c r="E176" s="137" t="s">
        <v>292</v>
      </c>
      <c r="F176" s="138" t="s">
        <v>293</v>
      </c>
      <c r="G176" s="139" t="s">
        <v>129</v>
      </c>
      <c r="H176" s="140">
        <v>5</v>
      </c>
      <c r="I176" s="140">
        <v>0</v>
      </c>
      <c r="J176" s="140">
        <f>ROUND(I176*H176,3)</f>
        <v>0</v>
      </c>
      <c r="K176" s="141"/>
      <c r="L176" s="28"/>
      <c r="M176" s="142" t="s">
        <v>1</v>
      </c>
      <c r="N176" s="143" t="s">
        <v>39</v>
      </c>
      <c r="O176" s="144">
        <v>6.8470000000000003E-2</v>
      </c>
      <c r="P176" s="144">
        <f>O176*H176</f>
        <v>0.34235000000000004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Q176" s="146" t="s">
        <v>120</v>
      </c>
      <c r="AS176" s="146" t="s">
        <v>116</v>
      </c>
      <c r="AT176" s="146" t="s">
        <v>121</v>
      </c>
      <c r="AX176" s="15" t="s">
        <v>113</v>
      </c>
      <c r="BD176" s="147">
        <f>IF(N176="základná",J176,0)</f>
        <v>0</v>
      </c>
      <c r="BE176" s="147">
        <f>IF(N176="znížená",J176,0)</f>
        <v>0</v>
      </c>
      <c r="BF176" s="147">
        <f>IF(N176="zákl. prenesená",J176,0)</f>
        <v>0</v>
      </c>
      <c r="BG176" s="147">
        <f>IF(N176="zníž. prenesená",J176,0)</f>
        <v>0</v>
      </c>
      <c r="BH176" s="147">
        <f>IF(N176="nulová",J176,0)</f>
        <v>0</v>
      </c>
      <c r="BI176" s="15" t="s">
        <v>121</v>
      </c>
      <c r="BJ176" s="148">
        <f>ROUND(I176*H176,3)</f>
        <v>0</v>
      </c>
      <c r="BK176" s="15" t="s">
        <v>120</v>
      </c>
      <c r="BL176" s="146" t="s">
        <v>294</v>
      </c>
    </row>
    <row r="177" spans="1:64" s="2" customFormat="1" ht="37.9" customHeight="1" x14ac:dyDescent="0.2">
      <c r="A177" s="27"/>
      <c r="B177" s="135"/>
      <c r="C177" s="136" t="s">
        <v>295</v>
      </c>
      <c r="D177" s="136" t="s">
        <v>116</v>
      </c>
      <c r="E177" s="137" t="s">
        <v>296</v>
      </c>
      <c r="F177" s="138" t="s">
        <v>297</v>
      </c>
      <c r="G177" s="139" t="s">
        <v>298</v>
      </c>
      <c r="H177" s="140">
        <v>200.6</v>
      </c>
      <c r="I177" s="140">
        <v>0</v>
      </c>
      <c r="J177" s="140">
        <f>ROUND(I177*H177,3)</f>
        <v>0</v>
      </c>
      <c r="K177" s="141"/>
      <c r="L177" s="28"/>
      <c r="M177" s="142" t="s">
        <v>1</v>
      </c>
      <c r="N177" s="143" t="s">
        <v>39</v>
      </c>
      <c r="O177" s="144">
        <v>1.2045699999999999</v>
      </c>
      <c r="P177" s="144">
        <f>O177*H177</f>
        <v>241.63674199999997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Q177" s="146" t="s">
        <v>120</v>
      </c>
      <c r="AS177" s="146" t="s">
        <v>116</v>
      </c>
      <c r="AT177" s="146" t="s">
        <v>121</v>
      </c>
      <c r="AX177" s="15" t="s">
        <v>113</v>
      </c>
      <c r="BD177" s="147">
        <f>IF(N177="základná",J177,0)</f>
        <v>0</v>
      </c>
      <c r="BE177" s="147">
        <f>IF(N177="znížená",J177,0)</f>
        <v>0</v>
      </c>
      <c r="BF177" s="147">
        <f>IF(N177="zákl. prenesená",J177,0)</f>
        <v>0</v>
      </c>
      <c r="BG177" s="147">
        <f>IF(N177="zníž. prenesená",J177,0)</f>
        <v>0</v>
      </c>
      <c r="BH177" s="147">
        <f>IF(N177="nulová",J177,0)</f>
        <v>0</v>
      </c>
      <c r="BI177" s="15" t="s">
        <v>121</v>
      </c>
      <c r="BJ177" s="148">
        <f>ROUND(I177*H177,3)</f>
        <v>0</v>
      </c>
      <c r="BK177" s="15" t="s">
        <v>120</v>
      </c>
      <c r="BL177" s="146" t="s">
        <v>299</v>
      </c>
    </row>
    <row r="178" spans="1:64" s="13" customFormat="1" x14ac:dyDescent="0.2">
      <c r="B178" s="149"/>
      <c r="D178" s="150" t="s">
        <v>185</v>
      </c>
      <c r="E178" s="151" t="s">
        <v>1</v>
      </c>
      <c r="F178" s="152" t="s">
        <v>300</v>
      </c>
      <c r="H178" s="153">
        <v>200.6</v>
      </c>
      <c r="L178" s="149"/>
      <c r="M178" s="154"/>
      <c r="N178" s="155"/>
      <c r="O178" s="155"/>
      <c r="P178" s="155"/>
      <c r="Q178" s="155"/>
      <c r="R178" s="155"/>
      <c r="S178" s="155"/>
      <c r="T178" s="156"/>
      <c r="AS178" s="151" t="s">
        <v>185</v>
      </c>
      <c r="AT178" s="151" t="s">
        <v>121</v>
      </c>
      <c r="AU178" s="13" t="s">
        <v>121</v>
      </c>
      <c r="AV178" s="13" t="s">
        <v>28</v>
      </c>
      <c r="AW178" s="13" t="s">
        <v>81</v>
      </c>
      <c r="AX178" s="151" t="s">
        <v>113</v>
      </c>
    </row>
    <row r="179" spans="1:64" s="2" customFormat="1" ht="24.2" customHeight="1" x14ac:dyDescent="0.2">
      <c r="A179" s="27"/>
      <c r="B179" s="135"/>
      <c r="C179" s="136" t="s">
        <v>301</v>
      </c>
      <c r="D179" s="136" t="s">
        <v>116</v>
      </c>
      <c r="E179" s="137" t="s">
        <v>302</v>
      </c>
      <c r="F179" s="138" t="s">
        <v>303</v>
      </c>
      <c r="G179" s="139" t="s">
        <v>129</v>
      </c>
      <c r="H179" s="140">
        <v>5</v>
      </c>
      <c r="I179" s="140">
        <v>0</v>
      </c>
      <c r="J179" s="140">
        <f t="shared" ref="J179:J186" si="30">ROUND(I179*H179,3)</f>
        <v>0</v>
      </c>
      <c r="K179" s="141"/>
      <c r="L179" s="28"/>
      <c r="M179" s="142" t="s">
        <v>1</v>
      </c>
      <c r="N179" s="143" t="s">
        <v>39</v>
      </c>
      <c r="O179" s="144">
        <v>0.15906999999999999</v>
      </c>
      <c r="P179" s="144">
        <f t="shared" ref="P179:P186" si="31">O179*H179</f>
        <v>0.79535</v>
      </c>
      <c r="Q179" s="144">
        <v>0</v>
      </c>
      <c r="R179" s="144">
        <f t="shared" ref="R179:R186" si="32">Q179*H179</f>
        <v>0</v>
      </c>
      <c r="S179" s="144">
        <v>0</v>
      </c>
      <c r="T179" s="145">
        <f t="shared" ref="T179:T186" si="33">S179*H179</f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Q179" s="146" t="s">
        <v>120</v>
      </c>
      <c r="AS179" s="146" t="s">
        <v>116</v>
      </c>
      <c r="AT179" s="146" t="s">
        <v>121</v>
      </c>
      <c r="AX179" s="15" t="s">
        <v>113</v>
      </c>
      <c r="BD179" s="147">
        <f t="shared" ref="BD179:BD186" si="34">IF(N179="základná",J179,0)</f>
        <v>0</v>
      </c>
      <c r="BE179" s="147">
        <f t="shared" ref="BE179:BE186" si="35">IF(N179="znížená",J179,0)</f>
        <v>0</v>
      </c>
      <c r="BF179" s="147">
        <f t="shared" ref="BF179:BF186" si="36">IF(N179="zákl. prenesená",J179,0)</f>
        <v>0</v>
      </c>
      <c r="BG179" s="147">
        <f t="shared" ref="BG179:BG186" si="37">IF(N179="zníž. prenesená",J179,0)</f>
        <v>0</v>
      </c>
      <c r="BH179" s="147">
        <f t="shared" ref="BH179:BH186" si="38">IF(N179="nulová",J179,0)</f>
        <v>0</v>
      </c>
      <c r="BI179" s="15" t="s">
        <v>121</v>
      </c>
      <c r="BJ179" s="148">
        <f t="shared" ref="BJ179:BJ186" si="39">ROUND(I179*H179,3)</f>
        <v>0</v>
      </c>
      <c r="BK179" s="15" t="s">
        <v>120</v>
      </c>
      <c r="BL179" s="146" t="s">
        <v>304</v>
      </c>
    </row>
    <row r="180" spans="1:64" s="2" customFormat="1" ht="14.45" customHeight="1" x14ac:dyDescent="0.2">
      <c r="A180" s="27"/>
      <c r="B180" s="135"/>
      <c r="C180" s="157" t="s">
        <v>305</v>
      </c>
      <c r="D180" s="157" t="s">
        <v>214</v>
      </c>
      <c r="E180" s="158" t="s">
        <v>306</v>
      </c>
      <c r="F180" s="159" t="s">
        <v>307</v>
      </c>
      <c r="G180" s="160" t="s">
        <v>129</v>
      </c>
      <c r="H180" s="161">
        <v>3</v>
      </c>
      <c r="I180" s="161">
        <v>0</v>
      </c>
      <c r="J180" s="161">
        <f t="shared" si="30"/>
        <v>0</v>
      </c>
      <c r="K180" s="162"/>
      <c r="L180" s="163"/>
      <c r="M180" s="164" t="s">
        <v>1</v>
      </c>
      <c r="N180" s="165" t="s">
        <v>39</v>
      </c>
      <c r="O180" s="144">
        <v>0</v>
      </c>
      <c r="P180" s="144">
        <f t="shared" si="31"/>
        <v>0</v>
      </c>
      <c r="Q180" s="144">
        <v>0</v>
      </c>
      <c r="R180" s="144">
        <f t="shared" si="32"/>
        <v>0</v>
      </c>
      <c r="S180" s="144">
        <v>0</v>
      </c>
      <c r="T180" s="145">
        <f t="shared" si="33"/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Q180" s="146" t="s">
        <v>146</v>
      </c>
      <c r="AS180" s="146" t="s">
        <v>214</v>
      </c>
      <c r="AT180" s="146" t="s">
        <v>121</v>
      </c>
      <c r="AX180" s="15" t="s">
        <v>113</v>
      </c>
      <c r="BD180" s="147">
        <f t="shared" si="34"/>
        <v>0</v>
      </c>
      <c r="BE180" s="147">
        <f t="shared" si="35"/>
        <v>0</v>
      </c>
      <c r="BF180" s="147">
        <f t="shared" si="36"/>
        <v>0</v>
      </c>
      <c r="BG180" s="147">
        <f t="shared" si="37"/>
        <v>0</v>
      </c>
      <c r="BH180" s="147">
        <f t="shared" si="38"/>
        <v>0</v>
      </c>
      <c r="BI180" s="15" t="s">
        <v>121</v>
      </c>
      <c r="BJ180" s="148">
        <f t="shared" si="39"/>
        <v>0</v>
      </c>
      <c r="BK180" s="15" t="s">
        <v>120</v>
      </c>
      <c r="BL180" s="146" t="s">
        <v>308</v>
      </c>
    </row>
    <row r="181" spans="1:64" s="2" customFormat="1" ht="24.2" customHeight="1" x14ac:dyDescent="0.2">
      <c r="A181" s="27"/>
      <c r="B181" s="135"/>
      <c r="C181" s="157" t="s">
        <v>309</v>
      </c>
      <c r="D181" s="157" t="s">
        <v>214</v>
      </c>
      <c r="E181" s="158" t="s">
        <v>310</v>
      </c>
      <c r="F181" s="159" t="s">
        <v>311</v>
      </c>
      <c r="G181" s="160" t="s">
        <v>129</v>
      </c>
      <c r="H181" s="161">
        <v>2</v>
      </c>
      <c r="I181" s="161">
        <v>0</v>
      </c>
      <c r="J181" s="161">
        <f t="shared" si="30"/>
        <v>0</v>
      </c>
      <c r="K181" s="162"/>
      <c r="L181" s="163"/>
      <c r="M181" s="164" t="s">
        <v>1</v>
      </c>
      <c r="N181" s="165" t="s">
        <v>39</v>
      </c>
      <c r="O181" s="144">
        <v>0</v>
      </c>
      <c r="P181" s="144">
        <f t="shared" si="31"/>
        <v>0</v>
      </c>
      <c r="Q181" s="144">
        <v>0</v>
      </c>
      <c r="R181" s="144">
        <f t="shared" si="32"/>
        <v>0</v>
      </c>
      <c r="S181" s="144">
        <v>0</v>
      </c>
      <c r="T181" s="145">
        <f t="shared" si="33"/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Q181" s="146" t="s">
        <v>146</v>
      </c>
      <c r="AS181" s="146" t="s">
        <v>214</v>
      </c>
      <c r="AT181" s="146" t="s">
        <v>121</v>
      </c>
      <c r="AX181" s="15" t="s">
        <v>113</v>
      </c>
      <c r="BD181" s="147">
        <f t="shared" si="34"/>
        <v>0</v>
      </c>
      <c r="BE181" s="147">
        <f t="shared" si="35"/>
        <v>0</v>
      </c>
      <c r="BF181" s="147">
        <f t="shared" si="36"/>
        <v>0</v>
      </c>
      <c r="BG181" s="147">
        <f t="shared" si="37"/>
        <v>0</v>
      </c>
      <c r="BH181" s="147">
        <f t="shared" si="38"/>
        <v>0</v>
      </c>
      <c r="BI181" s="15" t="s">
        <v>121</v>
      </c>
      <c r="BJ181" s="148">
        <f t="shared" si="39"/>
        <v>0</v>
      </c>
      <c r="BK181" s="15" t="s">
        <v>120</v>
      </c>
      <c r="BL181" s="146" t="s">
        <v>312</v>
      </c>
    </row>
    <row r="182" spans="1:64" s="2" customFormat="1" ht="24.2" customHeight="1" x14ac:dyDescent="0.2">
      <c r="A182" s="27"/>
      <c r="B182" s="135"/>
      <c r="C182" s="136" t="s">
        <v>313</v>
      </c>
      <c r="D182" s="136" t="s">
        <v>116</v>
      </c>
      <c r="E182" s="137" t="s">
        <v>314</v>
      </c>
      <c r="F182" s="138" t="s">
        <v>315</v>
      </c>
      <c r="G182" s="139" t="s">
        <v>129</v>
      </c>
      <c r="H182" s="140">
        <v>470</v>
      </c>
      <c r="I182" s="140">
        <v>0</v>
      </c>
      <c r="J182" s="140">
        <f t="shared" si="30"/>
        <v>0</v>
      </c>
      <c r="K182" s="141"/>
      <c r="L182" s="28"/>
      <c r="M182" s="142" t="s">
        <v>1</v>
      </c>
      <c r="N182" s="143" t="s">
        <v>39</v>
      </c>
      <c r="O182" s="144">
        <v>0.18407000000000001</v>
      </c>
      <c r="P182" s="144">
        <f t="shared" si="31"/>
        <v>86.512900000000002</v>
      </c>
      <c r="Q182" s="144">
        <v>0</v>
      </c>
      <c r="R182" s="144">
        <f t="shared" si="32"/>
        <v>0</v>
      </c>
      <c r="S182" s="144">
        <v>0</v>
      </c>
      <c r="T182" s="145">
        <f t="shared" si="33"/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Q182" s="146" t="s">
        <v>120</v>
      </c>
      <c r="AS182" s="146" t="s">
        <v>116</v>
      </c>
      <c r="AT182" s="146" t="s">
        <v>121</v>
      </c>
      <c r="AX182" s="15" t="s">
        <v>113</v>
      </c>
      <c r="BD182" s="147">
        <f t="shared" si="34"/>
        <v>0</v>
      </c>
      <c r="BE182" s="147">
        <f t="shared" si="35"/>
        <v>0</v>
      </c>
      <c r="BF182" s="147">
        <f t="shared" si="36"/>
        <v>0</v>
      </c>
      <c r="BG182" s="147">
        <f t="shared" si="37"/>
        <v>0</v>
      </c>
      <c r="BH182" s="147">
        <f t="shared" si="38"/>
        <v>0</v>
      </c>
      <c r="BI182" s="15" t="s">
        <v>121</v>
      </c>
      <c r="BJ182" s="148">
        <f t="shared" si="39"/>
        <v>0</v>
      </c>
      <c r="BK182" s="15" t="s">
        <v>120</v>
      </c>
      <c r="BL182" s="146" t="s">
        <v>316</v>
      </c>
    </row>
    <row r="183" spans="1:64" s="2" customFormat="1" ht="14.45" customHeight="1" x14ac:dyDescent="0.2">
      <c r="A183" s="27"/>
      <c r="B183" s="135"/>
      <c r="C183" s="157" t="s">
        <v>317</v>
      </c>
      <c r="D183" s="157" t="s">
        <v>214</v>
      </c>
      <c r="E183" s="158" t="s">
        <v>318</v>
      </c>
      <c r="F183" s="159" t="s">
        <v>319</v>
      </c>
      <c r="G183" s="160" t="s">
        <v>129</v>
      </c>
      <c r="H183" s="161">
        <v>198</v>
      </c>
      <c r="I183" s="161">
        <v>0</v>
      </c>
      <c r="J183" s="161">
        <f t="shared" si="30"/>
        <v>0</v>
      </c>
      <c r="K183" s="162"/>
      <c r="L183" s="163"/>
      <c r="M183" s="164" t="s">
        <v>1</v>
      </c>
      <c r="N183" s="165" t="s">
        <v>39</v>
      </c>
      <c r="O183" s="144">
        <v>0</v>
      </c>
      <c r="P183" s="144">
        <f t="shared" si="31"/>
        <v>0</v>
      </c>
      <c r="Q183" s="144">
        <v>0</v>
      </c>
      <c r="R183" s="144">
        <f t="shared" si="32"/>
        <v>0</v>
      </c>
      <c r="S183" s="144">
        <v>0</v>
      </c>
      <c r="T183" s="145">
        <f t="shared" si="33"/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Q183" s="146" t="s">
        <v>146</v>
      </c>
      <c r="AS183" s="146" t="s">
        <v>214</v>
      </c>
      <c r="AT183" s="146" t="s">
        <v>121</v>
      </c>
      <c r="AX183" s="15" t="s">
        <v>113</v>
      </c>
      <c r="BD183" s="147">
        <f t="shared" si="34"/>
        <v>0</v>
      </c>
      <c r="BE183" s="147">
        <f t="shared" si="35"/>
        <v>0</v>
      </c>
      <c r="BF183" s="147">
        <f t="shared" si="36"/>
        <v>0</v>
      </c>
      <c r="BG183" s="147">
        <f t="shared" si="37"/>
        <v>0</v>
      </c>
      <c r="BH183" s="147">
        <f t="shared" si="38"/>
        <v>0</v>
      </c>
      <c r="BI183" s="15" t="s">
        <v>121</v>
      </c>
      <c r="BJ183" s="148">
        <f t="shared" si="39"/>
        <v>0</v>
      </c>
      <c r="BK183" s="15" t="s">
        <v>120</v>
      </c>
      <c r="BL183" s="146" t="s">
        <v>320</v>
      </c>
    </row>
    <row r="184" spans="1:64" s="2" customFormat="1" ht="14.45" customHeight="1" x14ac:dyDescent="0.2">
      <c r="A184" s="27"/>
      <c r="B184" s="135"/>
      <c r="C184" s="157" t="s">
        <v>321</v>
      </c>
      <c r="D184" s="157" t="s">
        <v>214</v>
      </c>
      <c r="E184" s="158" t="s">
        <v>322</v>
      </c>
      <c r="F184" s="159" t="s">
        <v>323</v>
      </c>
      <c r="G184" s="160" t="s">
        <v>129</v>
      </c>
      <c r="H184" s="161">
        <v>51</v>
      </c>
      <c r="I184" s="161">
        <v>0</v>
      </c>
      <c r="J184" s="161">
        <f t="shared" si="30"/>
        <v>0</v>
      </c>
      <c r="K184" s="162"/>
      <c r="L184" s="163"/>
      <c r="M184" s="164" t="s">
        <v>1</v>
      </c>
      <c r="N184" s="165" t="s">
        <v>39</v>
      </c>
      <c r="O184" s="144">
        <v>0</v>
      </c>
      <c r="P184" s="144">
        <f t="shared" si="31"/>
        <v>0</v>
      </c>
      <c r="Q184" s="144">
        <v>0</v>
      </c>
      <c r="R184" s="144">
        <f t="shared" si="32"/>
        <v>0</v>
      </c>
      <c r="S184" s="144">
        <v>0</v>
      </c>
      <c r="T184" s="145">
        <f t="shared" si="33"/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Q184" s="146" t="s">
        <v>146</v>
      </c>
      <c r="AS184" s="146" t="s">
        <v>214</v>
      </c>
      <c r="AT184" s="146" t="s">
        <v>121</v>
      </c>
      <c r="AX184" s="15" t="s">
        <v>113</v>
      </c>
      <c r="BD184" s="147">
        <f t="shared" si="34"/>
        <v>0</v>
      </c>
      <c r="BE184" s="147">
        <f t="shared" si="35"/>
        <v>0</v>
      </c>
      <c r="BF184" s="147">
        <f t="shared" si="36"/>
        <v>0</v>
      </c>
      <c r="BG184" s="147">
        <f t="shared" si="37"/>
        <v>0</v>
      </c>
      <c r="BH184" s="147">
        <f t="shared" si="38"/>
        <v>0</v>
      </c>
      <c r="BI184" s="15" t="s">
        <v>121</v>
      </c>
      <c r="BJ184" s="148">
        <f t="shared" si="39"/>
        <v>0</v>
      </c>
      <c r="BK184" s="15" t="s">
        <v>120</v>
      </c>
      <c r="BL184" s="146" t="s">
        <v>324</v>
      </c>
    </row>
    <row r="185" spans="1:64" s="2" customFormat="1" ht="14.45" customHeight="1" x14ac:dyDescent="0.2">
      <c r="A185" s="27"/>
      <c r="B185" s="135"/>
      <c r="C185" s="157" t="s">
        <v>325</v>
      </c>
      <c r="D185" s="157" t="s">
        <v>214</v>
      </c>
      <c r="E185" s="158" t="s">
        <v>326</v>
      </c>
      <c r="F185" s="159" t="s">
        <v>327</v>
      </c>
      <c r="G185" s="160" t="s">
        <v>129</v>
      </c>
      <c r="H185" s="161">
        <v>198</v>
      </c>
      <c r="I185" s="161">
        <v>0</v>
      </c>
      <c r="J185" s="161">
        <f t="shared" si="30"/>
        <v>0</v>
      </c>
      <c r="K185" s="162"/>
      <c r="L185" s="163"/>
      <c r="M185" s="164" t="s">
        <v>1</v>
      </c>
      <c r="N185" s="165" t="s">
        <v>39</v>
      </c>
      <c r="O185" s="144">
        <v>0</v>
      </c>
      <c r="P185" s="144">
        <f t="shared" si="31"/>
        <v>0</v>
      </c>
      <c r="Q185" s="144">
        <v>0</v>
      </c>
      <c r="R185" s="144">
        <f t="shared" si="32"/>
        <v>0</v>
      </c>
      <c r="S185" s="144">
        <v>0</v>
      </c>
      <c r="T185" s="145">
        <f t="shared" si="33"/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Q185" s="146" t="s">
        <v>146</v>
      </c>
      <c r="AS185" s="146" t="s">
        <v>214</v>
      </c>
      <c r="AT185" s="146" t="s">
        <v>121</v>
      </c>
      <c r="AX185" s="15" t="s">
        <v>113</v>
      </c>
      <c r="BD185" s="147">
        <f t="shared" si="34"/>
        <v>0</v>
      </c>
      <c r="BE185" s="147">
        <f t="shared" si="35"/>
        <v>0</v>
      </c>
      <c r="BF185" s="147">
        <f t="shared" si="36"/>
        <v>0</v>
      </c>
      <c r="BG185" s="147">
        <f t="shared" si="37"/>
        <v>0</v>
      </c>
      <c r="BH185" s="147">
        <f t="shared" si="38"/>
        <v>0</v>
      </c>
      <c r="BI185" s="15" t="s">
        <v>121</v>
      </c>
      <c r="BJ185" s="148">
        <f t="shared" si="39"/>
        <v>0</v>
      </c>
      <c r="BK185" s="15" t="s">
        <v>120</v>
      </c>
      <c r="BL185" s="146" t="s">
        <v>328</v>
      </c>
    </row>
    <row r="186" spans="1:64" s="2" customFormat="1" ht="14.45" customHeight="1" x14ac:dyDescent="0.2">
      <c r="A186" s="27"/>
      <c r="B186" s="135"/>
      <c r="C186" s="157" t="s">
        <v>329</v>
      </c>
      <c r="D186" s="157" t="s">
        <v>214</v>
      </c>
      <c r="E186" s="158" t="s">
        <v>330</v>
      </c>
      <c r="F186" s="159" t="s">
        <v>331</v>
      </c>
      <c r="G186" s="160" t="s">
        <v>247</v>
      </c>
      <c r="H186" s="161">
        <v>22.6</v>
      </c>
      <c r="I186" s="161">
        <v>0</v>
      </c>
      <c r="J186" s="161">
        <f t="shared" si="30"/>
        <v>0</v>
      </c>
      <c r="K186" s="162"/>
      <c r="L186" s="163"/>
      <c r="M186" s="164" t="s">
        <v>1</v>
      </c>
      <c r="N186" s="165" t="s">
        <v>39</v>
      </c>
      <c r="O186" s="144">
        <v>0</v>
      </c>
      <c r="P186" s="144">
        <f t="shared" si="31"/>
        <v>0</v>
      </c>
      <c r="Q186" s="144">
        <v>0.77</v>
      </c>
      <c r="R186" s="144">
        <f t="shared" si="32"/>
        <v>17.402000000000001</v>
      </c>
      <c r="S186" s="144">
        <v>0</v>
      </c>
      <c r="T186" s="145">
        <f t="shared" si="33"/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Q186" s="146" t="s">
        <v>146</v>
      </c>
      <c r="AS186" s="146" t="s">
        <v>214</v>
      </c>
      <c r="AT186" s="146" t="s">
        <v>121</v>
      </c>
      <c r="AX186" s="15" t="s">
        <v>113</v>
      </c>
      <c r="BD186" s="147">
        <f t="shared" si="34"/>
        <v>0</v>
      </c>
      <c r="BE186" s="147">
        <f t="shared" si="35"/>
        <v>0</v>
      </c>
      <c r="BF186" s="147">
        <f t="shared" si="36"/>
        <v>0</v>
      </c>
      <c r="BG186" s="147">
        <f t="shared" si="37"/>
        <v>0</v>
      </c>
      <c r="BH186" s="147">
        <f t="shared" si="38"/>
        <v>0</v>
      </c>
      <c r="BI186" s="15" t="s">
        <v>121</v>
      </c>
      <c r="BJ186" s="148">
        <f t="shared" si="39"/>
        <v>0</v>
      </c>
      <c r="BK186" s="15" t="s">
        <v>120</v>
      </c>
      <c r="BL186" s="146" t="s">
        <v>332</v>
      </c>
    </row>
    <row r="187" spans="1:64" s="13" customFormat="1" x14ac:dyDescent="0.2">
      <c r="B187" s="149"/>
      <c r="D187" s="150" t="s">
        <v>185</v>
      </c>
      <c r="E187" s="151" t="s">
        <v>1</v>
      </c>
      <c r="F187" s="152" t="s">
        <v>333</v>
      </c>
      <c r="H187" s="153">
        <v>22.6</v>
      </c>
      <c r="L187" s="149"/>
      <c r="M187" s="154"/>
      <c r="N187" s="155"/>
      <c r="O187" s="155"/>
      <c r="P187" s="155"/>
      <c r="Q187" s="155"/>
      <c r="R187" s="155"/>
      <c r="S187" s="155"/>
      <c r="T187" s="156"/>
      <c r="AS187" s="151" t="s">
        <v>185</v>
      </c>
      <c r="AT187" s="151" t="s">
        <v>121</v>
      </c>
      <c r="AU187" s="13" t="s">
        <v>121</v>
      </c>
      <c r="AV187" s="13" t="s">
        <v>28</v>
      </c>
      <c r="AW187" s="13" t="s">
        <v>81</v>
      </c>
      <c r="AX187" s="151" t="s">
        <v>113</v>
      </c>
    </row>
    <row r="188" spans="1:64" s="2" customFormat="1" ht="24.2" customHeight="1" x14ac:dyDescent="0.2">
      <c r="A188" s="27"/>
      <c r="B188" s="135"/>
      <c r="C188" s="136" t="s">
        <v>334</v>
      </c>
      <c r="D188" s="136" t="s">
        <v>116</v>
      </c>
      <c r="E188" s="137" t="s">
        <v>267</v>
      </c>
      <c r="F188" s="138" t="s">
        <v>268</v>
      </c>
      <c r="G188" s="139" t="s">
        <v>119</v>
      </c>
      <c r="H188" s="140">
        <v>154</v>
      </c>
      <c r="I188" s="140">
        <v>0</v>
      </c>
      <c r="J188" s="140">
        <f>ROUND(I188*H188,3)</f>
        <v>0</v>
      </c>
      <c r="K188" s="141"/>
      <c r="L188" s="28"/>
      <c r="M188" s="142" t="s">
        <v>1</v>
      </c>
      <c r="N188" s="143" t="s">
        <v>39</v>
      </c>
      <c r="O188" s="144">
        <v>0.158</v>
      </c>
      <c r="P188" s="144">
        <f>O188*H188</f>
        <v>24.332000000000001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Q188" s="146" t="s">
        <v>120</v>
      </c>
      <c r="AS188" s="146" t="s">
        <v>116</v>
      </c>
      <c r="AT188" s="146" t="s">
        <v>121</v>
      </c>
      <c r="AX188" s="15" t="s">
        <v>113</v>
      </c>
      <c r="BD188" s="147">
        <f>IF(N188="základná",J188,0)</f>
        <v>0</v>
      </c>
      <c r="BE188" s="147">
        <f>IF(N188="znížená",J188,0)</f>
        <v>0</v>
      </c>
      <c r="BF188" s="147">
        <f>IF(N188="zákl. prenesená",J188,0)</f>
        <v>0</v>
      </c>
      <c r="BG188" s="147">
        <f>IF(N188="zníž. prenesená",J188,0)</f>
        <v>0</v>
      </c>
      <c r="BH188" s="147">
        <f>IF(N188="nulová",J188,0)</f>
        <v>0</v>
      </c>
      <c r="BI188" s="15" t="s">
        <v>121</v>
      </c>
      <c r="BJ188" s="148">
        <f>ROUND(I188*H188,3)</f>
        <v>0</v>
      </c>
      <c r="BK188" s="15" t="s">
        <v>120</v>
      </c>
      <c r="BL188" s="146" t="s">
        <v>335</v>
      </c>
    </row>
    <row r="189" spans="1:64" s="13" customFormat="1" x14ac:dyDescent="0.2">
      <c r="B189" s="149"/>
      <c r="D189" s="150" t="s">
        <v>185</v>
      </c>
      <c r="E189" s="151" t="s">
        <v>1</v>
      </c>
      <c r="F189" s="152" t="s">
        <v>336</v>
      </c>
      <c r="H189" s="153">
        <v>154</v>
      </c>
      <c r="L189" s="149"/>
      <c r="M189" s="154"/>
      <c r="N189" s="155"/>
      <c r="O189" s="155"/>
      <c r="P189" s="155"/>
      <c r="Q189" s="155"/>
      <c r="R189" s="155"/>
      <c r="S189" s="155"/>
      <c r="T189" s="156"/>
      <c r="AS189" s="151" t="s">
        <v>185</v>
      </c>
      <c r="AT189" s="151" t="s">
        <v>121</v>
      </c>
      <c r="AU189" s="13" t="s">
        <v>121</v>
      </c>
      <c r="AV189" s="13" t="s">
        <v>28</v>
      </c>
      <c r="AW189" s="13" t="s">
        <v>81</v>
      </c>
      <c r="AX189" s="151" t="s">
        <v>113</v>
      </c>
    </row>
    <row r="190" spans="1:64" s="2" customFormat="1" ht="24.2" customHeight="1" x14ac:dyDescent="0.2">
      <c r="A190" s="27"/>
      <c r="B190" s="135"/>
      <c r="C190" s="157" t="s">
        <v>337</v>
      </c>
      <c r="D190" s="157" t="s">
        <v>214</v>
      </c>
      <c r="E190" s="158" t="s">
        <v>338</v>
      </c>
      <c r="F190" s="159" t="s">
        <v>339</v>
      </c>
      <c r="G190" s="160" t="s">
        <v>273</v>
      </c>
      <c r="H190" s="161">
        <v>11550</v>
      </c>
      <c r="I190" s="161">
        <v>0</v>
      </c>
      <c r="J190" s="161">
        <f>ROUND(I190*H190,3)</f>
        <v>0</v>
      </c>
      <c r="K190" s="162"/>
      <c r="L190" s="163"/>
      <c r="M190" s="164" t="s">
        <v>1</v>
      </c>
      <c r="N190" s="165" t="s">
        <v>39</v>
      </c>
      <c r="O190" s="144">
        <v>0</v>
      </c>
      <c r="P190" s="144">
        <f>O190*H190</f>
        <v>0</v>
      </c>
      <c r="Q190" s="144">
        <v>2.9999999999999997E-4</v>
      </c>
      <c r="R190" s="144">
        <f>Q190*H190</f>
        <v>3.4649999999999999</v>
      </c>
      <c r="S190" s="144">
        <v>0</v>
      </c>
      <c r="T190" s="145">
        <f>S190*H190</f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Q190" s="146" t="s">
        <v>146</v>
      </c>
      <c r="AS190" s="146" t="s">
        <v>214</v>
      </c>
      <c r="AT190" s="146" t="s">
        <v>121</v>
      </c>
      <c r="AX190" s="15" t="s">
        <v>113</v>
      </c>
      <c r="BD190" s="147">
        <f>IF(N190="základná",J190,0)</f>
        <v>0</v>
      </c>
      <c r="BE190" s="147">
        <f>IF(N190="znížená",J190,0)</f>
        <v>0</v>
      </c>
      <c r="BF190" s="147">
        <f>IF(N190="zákl. prenesená",J190,0)</f>
        <v>0</v>
      </c>
      <c r="BG190" s="147">
        <f>IF(N190="zníž. prenesená",J190,0)</f>
        <v>0</v>
      </c>
      <c r="BH190" s="147">
        <f>IF(N190="nulová",J190,0)</f>
        <v>0</v>
      </c>
      <c r="BI190" s="15" t="s">
        <v>121</v>
      </c>
      <c r="BJ190" s="148">
        <f>ROUND(I190*H190,3)</f>
        <v>0</v>
      </c>
      <c r="BK190" s="15" t="s">
        <v>120</v>
      </c>
      <c r="BL190" s="146" t="s">
        <v>340</v>
      </c>
    </row>
    <row r="191" spans="1:64" s="13" customFormat="1" x14ac:dyDescent="0.2">
      <c r="B191" s="149"/>
      <c r="D191" s="150" t="s">
        <v>185</v>
      </c>
      <c r="E191" s="151" t="s">
        <v>1</v>
      </c>
      <c r="F191" s="152" t="s">
        <v>341</v>
      </c>
      <c r="H191" s="153">
        <v>11550</v>
      </c>
      <c r="L191" s="149"/>
      <c r="M191" s="154"/>
      <c r="N191" s="155"/>
      <c r="O191" s="155"/>
      <c r="P191" s="155"/>
      <c r="Q191" s="155"/>
      <c r="R191" s="155"/>
      <c r="S191" s="155"/>
      <c r="T191" s="156"/>
      <c r="AS191" s="151" t="s">
        <v>185</v>
      </c>
      <c r="AT191" s="151" t="s">
        <v>121</v>
      </c>
      <c r="AU191" s="13" t="s">
        <v>121</v>
      </c>
      <c r="AV191" s="13" t="s">
        <v>28</v>
      </c>
      <c r="AW191" s="13" t="s">
        <v>81</v>
      </c>
      <c r="AX191" s="151" t="s">
        <v>113</v>
      </c>
    </row>
    <row r="192" spans="1:64" s="2" customFormat="1" ht="14.45" customHeight="1" x14ac:dyDescent="0.2">
      <c r="A192" s="27"/>
      <c r="B192" s="135"/>
      <c r="C192" s="136" t="s">
        <v>342</v>
      </c>
      <c r="D192" s="136" t="s">
        <v>116</v>
      </c>
      <c r="E192" s="137" t="s">
        <v>277</v>
      </c>
      <c r="F192" s="138" t="s">
        <v>278</v>
      </c>
      <c r="G192" s="139" t="s">
        <v>247</v>
      </c>
      <c r="H192" s="140">
        <v>9.0399999999999991</v>
      </c>
      <c r="I192" s="140">
        <v>0</v>
      </c>
      <c r="J192" s="140">
        <f>ROUND(I192*H192,3)</f>
        <v>0</v>
      </c>
      <c r="K192" s="141"/>
      <c r="L192" s="28"/>
      <c r="M192" s="142" t="s">
        <v>1</v>
      </c>
      <c r="N192" s="143" t="s">
        <v>39</v>
      </c>
      <c r="O192" s="144">
        <v>1.175</v>
      </c>
      <c r="P192" s="144">
        <f>O192*H192</f>
        <v>10.622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Q192" s="146" t="s">
        <v>120</v>
      </c>
      <c r="AS192" s="146" t="s">
        <v>116</v>
      </c>
      <c r="AT192" s="146" t="s">
        <v>121</v>
      </c>
      <c r="AX192" s="15" t="s">
        <v>113</v>
      </c>
      <c r="BD192" s="147">
        <f>IF(N192="základná",J192,0)</f>
        <v>0</v>
      </c>
      <c r="BE192" s="147">
        <f>IF(N192="znížená",J192,0)</f>
        <v>0</v>
      </c>
      <c r="BF192" s="147">
        <f>IF(N192="zákl. prenesená",J192,0)</f>
        <v>0</v>
      </c>
      <c r="BG192" s="147">
        <f>IF(N192="zníž. prenesená",J192,0)</f>
        <v>0</v>
      </c>
      <c r="BH192" s="147">
        <f>IF(N192="nulová",J192,0)</f>
        <v>0</v>
      </c>
      <c r="BI192" s="15" t="s">
        <v>121</v>
      </c>
      <c r="BJ192" s="148">
        <f>ROUND(I192*H192,3)</f>
        <v>0</v>
      </c>
      <c r="BK192" s="15" t="s">
        <v>120</v>
      </c>
      <c r="BL192" s="146" t="s">
        <v>343</v>
      </c>
    </row>
    <row r="193" spans="1:64" s="13" customFormat="1" x14ac:dyDescent="0.2">
      <c r="B193" s="149"/>
      <c r="D193" s="150" t="s">
        <v>185</v>
      </c>
      <c r="E193" s="151" t="s">
        <v>1</v>
      </c>
      <c r="F193" s="152" t="s">
        <v>344</v>
      </c>
      <c r="H193" s="153">
        <v>9.0399999999999991</v>
      </c>
      <c r="L193" s="149"/>
      <c r="M193" s="154"/>
      <c r="N193" s="155"/>
      <c r="O193" s="155"/>
      <c r="P193" s="155"/>
      <c r="Q193" s="155"/>
      <c r="R193" s="155"/>
      <c r="S193" s="155"/>
      <c r="T193" s="156"/>
      <c r="AS193" s="151" t="s">
        <v>185</v>
      </c>
      <c r="AT193" s="151" t="s">
        <v>121</v>
      </c>
      <c r="AU193" s="13" t="s">
        <v>121</v>
      </c>
      <c r="AV193" s="13" t="s">
        <v>28</v>
      </c>
      <c r="AW193" s="13" t="s">
        <v>81</v>
      </c>
      <c r="AX193" s="151" t="s">
        <v>113</v>
      </c>
    </row>
    <row r="194" spans="1:64" s="2" customFormat="1" ht="24.2" customHeight="1" x14ac:dyDescent="0.2">
      <c r="A194" s="27"/>
      <c r="B194" s="135"/>
      <c r="C194" s="136" t="s">
        <v>345</v>
      </c>
      <c r="D194" s="136" t="s">
        <v>116</v>
      </c>
      <c r="E194" s="137" t="s">
        <v>282</v>
      </c>
      <c r="F194" s="138" t="s">
        <v>283</v>
      </c>
      <c r="G194" s="139" t="s">
        <v>247</v>
      </c>
      <c r="H194" s="140">
        <v>9.0399999999999991</v>
      </c>
      <c r="I194" s="140">
        <v>0</v>
      </c>
      <c r="J194" s="140">
        <f>ROUND(I194*H194,3)</f>
        <v>0</v>
      </c>
      <c r="K194" s="141"/>
      <c r="L194" s="28"/>
      <c r="M194" s="142" t="s">
        <v>1</v>
      </c>
      <c r="N194" s="143" t="s">
        <v>39</v>
      </c>
      <c r="O194" s="144">
        <v>0.91</v>
      </c>
      <c r="P194" s="144">
        <f>O194*H194</f>
        <v>8.2263999999999999</v>
      </c>
      <c r="Q194" s="144">
        <v>0</v>
      </c>
      <c r="R194" s="144">
        <f>Q194*H194</f>
        <v>0</v>
      </c>
      <c r="S194" s="144">
        <v>0</v>
      </c>
      <c r="T194" s="145">
        <f>S194*H194</f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Q194" s="146" t="s">
        <v>120</v>
      </c>
      <c r="AS194" s="146" t="s">
        <v>116</v>
      </c>
      <c r="AT194" s="146" t="s">
        <v>121</v>
      </c>
      <c r="AX194" s="15" t="s">
        <v>113</v>
      </c>
      <c r="BD194" s="147">
        <f>IF(N194="základná",J194,0)</f>
        <v>0</v>
      </c>
      <c r="BE194" s="147">
        <f>IF(N194="znížená",J194,0)</f>
        <v>0</v>
      </c>
      <c r="BF194" s="147">
        <f>IF(N194="zákl. prenesená",J194,0)</f>
        <v>0</v>
      </c>
      <c r="BG194" s="147">
        <f>IF(N194="zníž. prenesená",J194,0)</f>
        <v>0</v>
      </c>
      <c r="BH194" s="147">
        <f>IF(N194="nulová",J194,0)</f>
        <v>0</v>
      </c>
      <c r="BI194" s="15" t="s">
        <v>121</v>
      </c>
      <c r="BJ194" s="148">
        <f>ROUND(I194*H194,3)</f>
        <v>0</v>
      </c>
      <c r="BK194" s="15" t="s">
        <v>120</v>
      </c>
      <c r="BL194" s="146" t="s">
        <v>346</v>
      </c>
    </row>
    <row r="195" spans="1:64" s="12" customFormat="1" ht="22.9" customHeight="1" x14ac:dyDescent="0.2">
      <c r="B195" s="123"/>
      <c r="D195" s="124" t="s">
        <v>72</v>
      </c>
      <c r="E195" s="133" t="s">
        <v>347</v>
      </c>
      <c r="F195" s="133" t="s">
        <v>348</v>
      </c>
      <c r="J195" s="134">
        <f>BJ195</f>
        <v>0</v>
      </c>
      <c r="L195" s="123"/>
      <c r="M195" s="127"/>
      <c r="N195" s="128"/>
      <c r="O195" s="128"/>
      <c r="P195" s="129">
        <f>SUM(P196:P200)</f>
        <v>66.298000000000002</v>
      </c>
      <c r="Q195" s="128"/>
      <c r="R195" s="129">
        <f>SUM(R196:R200)</f>
        <v>0</v>
      </c>
      <c r="S195" s="128"/>
      <c r="T195" s="130">
        <f>SUM(T196:T200)</f>
        <v>0</v>
      </c>
      <c r="AQ195" s="124" t="s">
        <v>81</v>
      </c>
      <c r="AS195" s="131" t="s">
        <v>72</v>
      </c>
      <c r="AT195" s="131" t="s">
        <v>81</v>
      </c>
      <c r="AX195" s="124" t="s">
        <v>113</v>
      </c>
      <c r="BJ195" s="132">
        <f>SUM(BJ196:BJ200)</f>
        <v>0</v>
      </c>
    </row>
    <row r="196" spans="1:64" s="2" customFormat="1" ht="24.2" customHeight="1" x14ac:dyDescent="0.2">
      <c r="A196" s="27"/>
      <c r="B196" s="135"/>
      <c r="C196" s="136" t="s">
        <v>349</v>
      </c>
      <c r="D196" s="136" t="s">
        <v>116</v>
      </c>
      <c r="E196" s="137" t="s">
        <v>350</v>
      </c>
      <c r="F196" s="138" t="s">
        <v>351</v>
      </c>
      <c r="G196" s="139" t="s">
        <v>119</v>
      </c>
      <c r="H196" s="140">
        <v>1394</v>
      </c>
      <c r="I196" s="140">
        <v>0</v>
      </c>
      <c r="J196" s="140">
        <f>ROUND(I196*H196,3)</f>
        <v>0</v>
      </c>
      <c r="K196" s="141"/>
      <c r="L196" s="28"/>
      <c r="M196" s="142" t="s">
        <v>1</v>
      </c>
      <c r="N196" s="143" t="s">
        <v>39</v>
      </c>
      <c r="O196" s="144">
        <v>1E-3</v>
      </c>
      <c r="P196" s="144">
        <f>O196*H196</f>
        <v>1.3940000000000001</v>
      </c>
      <c r="Q196" s="144">
        <v>0</v>
      </c>
      <c r="R196" s="144">
        <f>Q196*H196</f>
        <v>0</v>
      </c>
      <c r="S196" s="144">
        <v>0</v>
      </c>
      <c r="T196" s="145">
        <f>S196*H196</f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Q196" s="146" t="s">
        <v>120</v>
      </c>
      <c r="AS196" s="146" t="s">
        <v>116</v>
      </c>
      <c r="AT196" s="146" t="s">
        <v>121</v>
      </c>
      <c r="AX196" s="15" t="s">
        <v>113</v>
      </c>
      <c r="BD196" s="147">
        <f>IF(N196="základná",J196,0)</f>
        <v>0</v>
      </c>
      <c r="BE196" s="147">
        <f>IF(N196="znížená",J196,0)</f>
        <v>0</v>
      </c>
      <c r="BF196" s="147">
        <f>IF(N196="zákl. prenesená",J196,0)</f>
        <v>0</v>
      </c>
      <c r="BG196" s="147">
        <f>IF(N196="zníž. prenesená",J196,0)</f>
        <v>0</v>
      </c>
      <c r="BH196" s="147">
        <f>IF(N196="nulová",J196,0)</f>
        <v>0</v>
      </c>
      <c r="BI196" s="15" t="s">
        <v>121</v>
      </c>
      <c r="BJ196" s="148">
        <f>ROUND(I196*H196,3)</f>
        <v>0</v>
      </c>
      <c r="BK196" s="15" t="s">
        <v>120</v>
      </c>
      <c r="BL196" s="146" t="s">
        <v>352</v>
      </c>
    </row>
    <row r="197" spans="1:64" s="13" customFormat="1" x14ac:dyDescent="0.2">
      <c r="B197" s="149"/>
      <c r="D197" s="150" t="s">
        <v>185</v>
      </c>
      <c r="E197" s="151" t="s">
        <v>1</v>
      </c>
      <c r="F197" s="152" t="s">
        <v>353</v>
      </c>
      <c r="H197" s="153">
        <v>1394</v>
      </c>
      <c r="L197" s="149"/>
      <c r="M197" s="154"/>
      <c r="N197" s="155"/>
      <c r="O197" s="155"/>
      <c r="P197" s="155"/>
      <c r="Q197" s="155"/>
      <c r="R197" s="155"/>
      <c r="S197" s="155"/>
      <c r="T197" s="156"/>
      <c r="AS197" s="151" t="s">
        <v>185</v>
      </c>
      <c r="AT197" s="151" t="s">
        <v>121</v>
      </c>
      <c r="AU197" s="13" t="s">
        <v>121</v>
      </c>
      <c r="AV197" s="13" t="s">
        <v>28</v>
      </c>
      <c r="AW197" s="13" t="s">
        <v>81</v>
      </c>
      <c r="AX197" s="151" t="s">
        <v>113</v>
      </c>
    </row>
    <row r="198" spans="1:64" s="2" customFormat="1" ht="14.45" customHeight="1" x14ac:dyDescent="0.2">
      <c r="A198" s="27"/>
      <c r="B198" s="135"/>
      <c r="C198" s="136" t="s">
        <v>354</v>
      </c>
      <c r="D198" s="136" t="s">
        <v>116</v>
      </c>
      <c r="E198" s="137" t="s">
        <v>355</v>
      </c>
      <c r="F198" s="138" t="s">
        <v>356</v>
      </c>
      <c r="G198" s="139" t="s">
        <v>119</v>
      </c>
      <c r="H198" s="140">
        <v>1064</v>
      </c>
      <c r="I198" s="140">
        <v>0</v>
      </c>
      <c r="J198" s="140">
        <f>ROUND(I198*H198,3)</f>
        <v>0</v>
      </c>
      <c r="K198" s="141"/>
      <c r="L198" s="28"/>
      <c r="M198" s="142" t="s">
        <v>1</v>
      </c>
      <c r="N198" s="143" t="s">
        <v>39</v>
      </c>
      <c r="O198" s="144">
        <v>6.0999999999999999E-2</v>
      </c>
      <c r="P198" s="144">
        <f>O198*H198</f>
        <v>64.903999999999996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Q198" s="146" t="s">
        <v>120</v>
      </c>
      <c r="AS198" s="146" t="s">
        <v>116</v>
      </c>
      <c r="AT198" s="146" t="s">
        <v>121</v>
      </c>
      <c r="AX198" s="15" t="s">
        <v>113</v>
      </c>
      <c r="BD198" s="147">
        <f>IF(N198="základná",J198,0)</f>
        <v>0</v>
      </c>
      <c r="BE198" s="147">
        <f>IF(N198="znížená",J198,0)</f>
        <v>0</v>
      </c>
      <c r="BF198" s="147">
        <f>IF(N198="zákl. prenesená",J198,0)</f>
        <v>0</v>
      </c>
      <c r="BG198" s="147">
        <f>IF(N198="zníž. prenesená",J198,0)</f>
        <v>0</v>
      </c>
      <c r="BH198" s="147">
        <f>IF(N198="nulová",J198,0)</f>
        <v>0</v>
      </c>
      <c r="BI198" s="15" t="s">
        <v>121</v>
      </c>
      <c r="BJ198" s="148">
        <f>ROUND(I198*H198,3)</f>
        <v>0</v>
      </c>
      <c r="BK198" s="15" t="s">
        <v>120</v>
      </c>
      <c r="BL198" s="146" t="s">
        <v>357</v>
      </c>
    </row>
    <row r="199" spans="1:64" s="2" customFormat="1" ht="14.45" customHeight="1" x14ac:dyDescent="0.2">
      <c r="A199" s="27"/>
      <c r="B199" s="135"/>
      <c r="C199" s="157" t="s">
        <v>358</v>
      </c>
      <c r="D199" s="157" t="s">
        <v>214</v>
      </c>
      <c r="E199" s="158" t="s">
        <v>359</v>
      </c>
      <c r="F199" s="159" t="s">
        <v>360</v>
      </c>
      <c r="G199" s="160" t="s">
        <v>217</v>
      </c>
      <c r="H199" s="161">
        <v>55.76</v>
      </c>
      <c r="I199" s="161">
        <v>0</v>
      </c>
      <c r="J199" s="161">
        <f>ROUND(I199*H199,3)</f>
        <v>0</v>
      </c>
      <c r="K199" s="162"/>
      <c r="L199" s="163"/>
      <c r="M199" s="164" t="s">
        <v>1</v>
      </c>
      <c r="N199" s="165" t="s">
        <v>39</v>
      </c>
      <c r="O199" s="144">
        <v>0</v>
      </c>
      <c r="P199" s="144">
        <f>O199*H199</f>
        <v>0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Q199" s="146" t="s">
        <v>146</v>
      </c>
      <c r="AS199" s="146" t="s">
        <v>214</v>
      </c>
      <c r="AT199" s="146" t="s">
        <v>121</v>
      </c>
      <c r="AX199" s="15" t="s">
        <v>113</v>
      </c>
      <c r="BD199" s="147">
        <f>IF(N199="základná",J199,0)</f>
        <v>0</v>
      </c>
      <c r="BE199" s="147">
        <f>IF(N199="znížená",J199,0)</f>
        <v>0</v>
      </c>
      <c r="BF199" s="147">
        <f>IF(N199="zákl. prenesená",J199,0)</f>
        <v>0</v>
      </c>
      <c r="BG199" s="147">
        <f>IF(N199="zníž. prenesená",J199,0)</f>
        <v>0</v>
      </c>
      <c r="BH199" s="147">
        <f>IF(N199="nulová",J199,0)</f>
        <v>0</v>
      </c>
      <c r="BI199" s="15" t="s">
        <v>121</v>
      </c>
      <c r="BJ199" s="148">
        <f>ROUND(I199*H199,3)</f>
        <v>0</v>
      </c>
      <c r="BK199" s="15" t="s">
        <v>120</v>
      </c>
      <c r="BL199" s="146" t="s">
        <v>361</v>
      </c>
    </row>
    <row r="200" spans="1:64" s="13" customFormat="1" x14ac:dyDescent="0.2">
      <c r="B200" s="149"/>
      <c r="D200" s="150" t="s">
        <v>185</v>
      </c>
      <c r="E200" s="151" t="s">
        <v>1</v>
      </c>
      <c r="F200" s="152" t="s">
        <v>362</v>
      </c>
      <c r="H200" s="153">
        <v>55.76</v>
      </c>
      <c r="L200" s="149"/>
      <c r="M200" s="154"/>
      <c r="N200" s="155"/>
      <c r="O200" s="155"/>
      <c r="P200" s="155"/>
      <c r="Q200" s="155"/>
      <c r="R200" s="155"/>
      <c r="S200" s="155"/>
      <c r="T200" s="156"/>
      <c r="AS200" s="151" t="s">
        <v>185</v>
      </c>
      <c r="AT200" s="151" t="s">
        <v>121</v>
      </c>
      <c r="AU200" s="13" t="s">
        <v>121</v>
      </c>
      <c r="AV200" s="13" t="s">
        <v>28</v>
      </c>
      <c r="AW200" s="13" t="s">
        <v>81</v>
      </c>
      <c r="AX200" s="151" t="s">
        <v>113</v>
      </c>
    </row>
    <row r="201" spans="1:64" s="12" customFormat="1" ht="22.9" customHeight="1" x14ac:dyDescent="0.2">
      <c r="B201" s="123"/>
      <c r="D201" s="124" t="s">
        <v>72</v>
      </c>
      <c r="E201" s="133" t="s">
        <v>363</v>
      </c>
      <c r="F201" s="133" t="s">
        <v>364</v>
      </c>
      <c r="J201" s="134">
        <f>BJ201</f>
        <v>0</v>
      </c>
      <c r="L201" s="123"/>
      <c r="M201" s="127"/>
      <c r="N201" s="128"/>
      <c r="O201" s="128"/>
      <c r="P201" s="129">
        <f>SUM(P202:P209)</f>
        <v>20.311500000000002</v>
      </c>
      <c r="Q201" s="128"/>
      <c r="R201" s="129">
        <f>SUM(R202:R209)</f>
        <v>15.873000000000001</v>
      </c>
      <c r="S201" s="128"/>
      <c r="T201" s="130">
        <f>SUM(T202:T209)</f>
        <v>0</v>
      </c>
      <c r="AQ201" s="124" t="s">
        <v>81</v>
      </c>
      <c r="AS201" s="131" t="s">
        <v>72</v>
      </c>
      <c r="AT201" s="131" t="s">
        <v>81</v>
      </c>
      <c r="AX201" s="124" t="s">
        <v>113</v>
      </c>
      <c r="BJ201" s="132">
        <f>SUM(BJ202:BJ209)</f>
        <v>0</v>
      </c>
    </row>
    <row r="202" spans="1:64" s="2" customFormat="1" ht="24.2" customHeight="1" x14ac:dyDescent="0.2">
      <c r="A202" s="27"/>
      <c r="B202" s="135"/>
      <c r="C202" s="136" t="s">
        <v>365</v>
      </c>
      <c r="D202" s="136" t="s">
        <v>116</v>
      </c>
      <c r="E202" s="137" t="s">
        <v>366</v>
      </c>
      <c r="F202" s="138" t="s">
        <v>367</v>
      </c>
      <c r="G202" s="139" t="s">
        <v>247</v>
      </c>
      <c r="H202" s="140">
        <v>33</v>
      </c>
      <c r="I202" s="140">
        <v>0</v>
      </c>
      <c r="J202" s="140">
        <f>ROUND(I202*H202,3)</f>
        <v>0</v>
      </c>
      <c r="K202" s="141"/>
      <c r="L202" s="28"/>
      <c r="M202" s="142" t="s">
        <v>1</v>
      </c>
      <c r="N202" s="143" t="s">
        <v>39</v>
      </c>
      <c r="O202" s="144">
        <v>0.46</v>
      </c>
      <c r="P202" s="144">
        <f>O202*H202</f>
        <v>15.180000000000001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Q202" s="146" t="s">
        <v>120</v>
      </c>
      <c r="AS202" s="146" t="s">
        <v>116</v>
      </c>
      <c r="AT202" s="146" t="s">
        <v>121</v>
      </c>
      <c r="AX202" s="15" t="s">
        <v>113</v>
      </c>
      <c r="BD202" s="147">
        <f>IF(N202="základná",J202,0)</f>
        <v>0</v>
      </c>
      <c r="BE202" s="147">
        <f>IF(N202="znížená",J202,0)</f>
        <v>0</v>
      </c>
      <c r="BF202" s="147">
        <f>IF(N202="zákl. prenesená",J202,0)</f>
        <v>0</v>
      </c>
      <c r="BG202" s="147">
        <f>IF(N202="zníž. prenesená",J202,0)</f>
        <v>0</v>
      </c>
      <c r="BH202" s="147">
        <f>IF(N202="nulová",J202,0)</f>
        <v>0</v>
      </c>
      <c r="BI202" s="15" t="s">
        <v>121</v>
      </c>
      <c r="BJ202" s="148">
        <f>ROUND(I202*H202,3)</f>
        <v>0</v>
      </c>
      <c r="BK202" s="15" t="s">
        <v>120</v>
      </c>
      <c r="BL202" s="146" t="s">
        <v>368</v>
      </c>
    </row>
    <row r="203" spans="1:64" s="13" customFormat="1" x14ac:dyDescent="0.2">
      <c r="B203" s="149"/>
      <c r="D203" s="150" t="s">
        <v>185</v>
      </c>
      <c r="E203" s="151" t="s">
        <v>1</v>
      </c>
      <c r="F203" s="152" t="s">
        <v>369</v>
      </c>
      <c r="H203" s="153">
        <v>33</v>
      </c>
      <c r="L203" s="149"/>
      <c r="M203" s="154"/>
      <c r="N203" s="155"/>
      <c r="O203" s="155"/>
      <c r="P203" s="155"/>
      <c r="Q203" s="155"/>
      <c r="R203" s="155"/>
      <c r="S203" s="155"/>
      <c r="T203" s="156"/>
      <c r="AS203" s="151" t="s">
        <v>185</v>
      </c>
      <c r="AT203" s="151" t="s">
        <v>121</v>
      </c>
      <c r="AU203" s="13" t="s">
        <v>121</v>
      </c>
      <c r="AV203" s="13" t="s">
        <v>28</v>
      </c>
      <c r="AW203" s="13" t="s">
        <v>81</v>
      </c>
      <c r="AX203" s="151" t="s">
        <v>113</v>
      </c>
    </row>
    <row r="204" spans="1:64" s="2" customFormat="1" ht="14.45" customHeight="1" x14ac:dyDescent="0.2">
      <c r="A204" s="27"/>
      <c r="B204" s="135"/>
      <c r="C204" s="136" t="s">
        <v>370</v>
      </c>
      <c r="D204" s="136" t="s">
        <v>116</v>
      </c>
      <c r="E204" s="137" t="s">
        <v>371</v>
      </c>
      <c r="F204" s="138" t="s">
        <v>372</v>
      </c>
      <c r="G204" s="139" t="s">
        <v>119</v>
      </c>
      <c r="H204" s="140">
        <v>330</v>
      </c>
      <c r="I204" s="140">
        <v>0</v>
      </c>
      <c r="J204" s="140">
        <f>ROUND(I204*H204,3)</f>
        <v>0</v>
      </c>
      <c r="K204" s="141"/>
      <c r="L204" s="28"/>
      <c r="M204" s="142" t="s">
        <v>1</v>
      </c>
      <c r="N204" s="143" t="s">
        <v>39</v>
      </c>
      <c r="O204" s="144">
        <v>1.2E-2</v>
      </c>
      <c r="P204" s="144">
        <f>O204*H204</f>
        <v>3.96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Q204" s="146" t="s">
        <v>120</v>
      </c>
      <c r="AS204" s="146" t="s">
        <v>116</v>
      </c>
      <c r="AT204" s="146" t="s">
        <v>121</v>
      </c>
      <c r="AX204" s="15" t="s">
        <v>113</v>
      </c>
      <c r="BD204" s="147">
        <f>IF(N204="základná",J204,0)</f>
        <v>0</v>
      </c>
      <c r="BE204" s="147">
        <f>IF(N204="znížená",J204,0)</f>
        <v>0</v>
      </c>
      <c r="BF204" s="147">
        <f>IF(N204="zákl. prenesená",J204,0)</f>
        <v>0</v>
      </c>
      <c r="BG204" s="147">
        <f>IF(N204="zníž. prenesená",J204,0)</f>
        <v>0</v>
      </c>
      <c r="BH204" s="147">
        <f>IF(N204="nulová",J204,0)</f>
        <v>0</v>
      </c>
      <c r="BI204" s="15" t="s">
        <v>121</v>
      </c>
      <c r="BJ204" s="148">
        <f>ROUND(I204*H204,3)</f>
        <v>0</v>
      </c>
      <c r="BK204" s="15" t="s">
        <v>120</v>
      </c>
      <c r="BL204" s="146" t="s">
        <v>373</v>
      </c>
    </row>
    <row r="205" spans="1:64" s="2" customFormat="1" ht="37.9" customHeight="1" x14ac:dyDescent="0.2">
      <c r="A205" s="27"/>
      <c r="B205" s="135"/>
      <c r="C205" s="136" t="s">
        <v>374</v>
      </c>
      <c r="D205" s="136" t="s">
        <v>116</v>
      </c>
      <c r="E205" s="137" t="s">
        <v>375</v>
      </c>
      <c r="F205" s="138" t="s">
        <v>376</v>
      </c>
      <c r="G205" s="139" t="s">
        <v>247</v>
      </c>
      <c r="H205" s="140">
        <v>16.5</v>
      </c>
      <c r="I205" s="140">
        <v>0</v>
      </c>
      <c r="J205" s="140">
        <f>ROUND(I205*H205,3)</f>
        <v>0</v>
      </c>
      <c r="K205" s="141"/>
      <c r="L205" s="28"/>
      <c r="M205" s="142" t="s">
        <v>1</v>
      </c>
      <c r="N205" s="143" t="s">
        <v>39</v>
      </c>
      <c r="O205" s="144">
        <v>0</v>
      </c>
      <c r="P205" s="144">
        <f>O205*H205</f>
        <v>0</v>
      </c>
      <c r="Q205" s="144">
        <v>0.112</v>
      </c>
      <c r="R205" s="144">
        <f>Q205*H205</f>
        <v>1.8480000000000001</v>
      </c>
      <c r="S205" s="144">
        <v>0</v>
      </c>
      <c r="T205" s="145">
        <f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Q205" s="146" t="s">
        <v>120</v>
      </c>
      <c r="AS205" s="146" t="s">
        <v>116</v>
      </c>
      <c r="AT205" s="146" t="s">
        <v>121</v>
      </c>
      <c r="AX205" s="15" t="s">
        <v>113</v>
      </c>
      <c r="BD205" s="147">
        <f>IF(N205="základná",J205,0)</f>
        <v>0</v>
      </c>
      <c r="BE205" s="147">
        <f>IF(N205="znížená",J205,0)</f>
        <v>0</v>
      </c>
      <c r="BF205" s="147">
        <f>IF(N205="zákl. prenesená",J205,0)</f>
        <v>0</v>
      </c>
      <c r="BG205" s="147">
        <f>IF(N205="zníž. prenesená",J205,0)</f>
        <v>0</v>
      </c>
      <c r="BH205" s="147">
        <f>IF(N205="nulová",J205,0)</f>
        <v>0</v>
      </c>
      <c r="BI205" s="15" t="s">
        <v>121</v>
      </c>
      <c r="BJ205" s="148">
        <f>ROUND(I205*H205,3)</f>
        <v>0</v>
      </c>
      <c r="BK205" s="15" t="s">
        <v>120</v>
      </c>
      <c r="BL205" s="146" t="s">
        <v>377</v>
      </c>
    </row>
    <row r="206" spans="1:64" s="13" customFormat="1" x14ac:dyDescent="0.2">
      <c r="B206" s="149"/>
      <c r="D206" s="150" t="s">
        <v>185</v>
      </c>
      <c r="E206" s="151" t="s">
        <v>1</v>
      </c>
      <c r="F206" s="152" t="s">
        <v>378</v>
      </c>
      <c r="H206" s="153">
        <v>16.5</v>
      </c>
      <c r="L206" s="149"/>
      <c r="M206" s="154"/>
      <c r="N206" s="155"/>
      <c r="O206" s="155"/>
      <c r="P206" s="155"/>
      <c r="Q206" s="155"/>
      <c r="R206" s="155"/>
      <c r="S206" s="155"/>
      <c r="T206" s="156"/>
      <c r="AS206" s="151" t="s">
        <v>185</v>
      </c>
      <c r="AT206" s="151" t="s">
        <v>121</v>
      </c>
      <c r="AU206" s="13" t="s">
        <v>121</v>
      </c>
      <c r="AV206" s="13" t="s">
        <v>28</v>
      </c>
      <c r="AW206" s="13" t="s">
        <v>81</v>
      </c>
      <c r="AX206" s="151" t="s">
        <v>113</v>
      </c>
    </row>
    <row r="207" spans="1:64" s="2" customFormat="1" ht="14.45" customHeight="1" x14ac:dyDescent="0.2">
      <c r="A207" s="27"/>
      <c r="B207" s="135"/>
      <c r="C207" s="157" t="s">
        <v>379</v>
      </c>
      <c r="D207" s="157" t="s">
        <v>214</v>
      </c>
      <c r="E207" s="158" t="s">
        <v>380</v>
      </c>
      <c r="F207" s="159" t="s">
        <v>381</v>
      </c>
      <c r="G207" s="160" t="s">
        <v>382</v>
      </c>
      <c r="H207" s="161">
        <v>14.025</v>
      </c>
      <c r="I207" s="161">
        <v>0</v>
      </c>
      <c r="J207" s="161">
        <f>ROUND(I207*H207,3)</f>
        <v>0</v>
      </c>
      <c r="K207" s="162"/>
      <c r="L207" s="163"/>
      <c r="M207" s="164" t="s">
        <v>1</v>
      </c>
      <c r="N207" s="165" t="s">
        <v>39</v>
      </c>
      <c r="O207" s="144">
        <v>0</v>
      </c>
      <c r="P207" s="144">
        <f>O207*H207</f>
        <v>0</v>
      </c>
      <c r="Q207" s="144">
        <v>1</v>
      </c>
      <c r="R207" s="144">
        <f>Q207*H207</f>
        <v>14.025</v>
      </c>
      <c r="S207" s="144">
        <v>0</v>
      </c>
      <c r="T207" s="145">
        <f>S207*H207</f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Q207" s="146" t="s">
        <v>146</v>
      </c>
      <c r="AS207" s="146" t="s">
        <v>214</v>
      </c>
      <c r="AT207" s="146" t="s">
        <v>121</v>
      </c>
      <c r="AX207" s="15" t="s">
        <v>113</v>
      </c>
      <c r="BD207" s="147">
        <f>IF(N207="základná",J207,0)</f>
        <v>0</v>
      </c>
      <c r="BE207" s="147">
        <f>IF(N207="znížená",J207,0)</f>
        <v>0</v>
      </c>
      <c r="BF207" s="147">
        <f>IF(N207="zákl. prenesená",J207,0)</f>
        <v>0</v>
      </c>
      <c r="BG207" s="147">
        <f>IF(N207="zníž. prenesená",J207,0)</f>
        <v>0</v>
      </c>
      <c r="BH207" s="147">
        <f>IF(N207="nulová",J207,0)</f>
        <v>0</v>
      </c>
      <c r="BI207" s="15" t="s">
        <v>121</v>
      </c>
      <c r="BJ207" s="148">
        <f>ROUND(I207*H207,3)</f>
        <v>0</v>
      </c>
      <c r="BK207" s="15" t="s">
        <v>120</v>
      </c>
      <c r="BL207" s="146" t="s">
        <v>383</v>
      </c>
    </row>
    <row r="208" spans="1:64" s="13" customFormat="1" x14ac:dyDescent="0.2">
      <c r="B208" s="149"/>
      <c r="D208" s="150" t="s">
        <v>185</v>
      </c>
      <c r="E208" s="151" t="s">
        <v>1</v>
      </c>
      <c r="F208" s="152" t="s">
        <v>384</v>
      </c>
      <c r="H208" s="153">
        <v>14.025</v>
      </c>
      <c r="L208" s="149"/>
      <c r="M208" s="154"/>
      <c r="N208" s="155"/>
      <c r="O208" s="155"/>
      <c r="P208" s="155"/>
      <c r="Q208" s="155"/>
      <c r="R208" s="155"/>
      <c r="S208" s="155"/>
      <c r="T208" s="156"/>
      <c r="AS208" s="151" t="s">
        <v>185</v>
      </c>
      <c r="AT208" s="151" t="s">
        <v>121</v>
      </c>
      <c r="AU208" s="13" t="s">
        <v>121</v>
      </c>
      <c r="AV208" s="13" t="s">
        <v>28</v>
      </c>
      <c r="AW208" s="13" t="s">
        <v>81</v>
      </c>
      <c r="AX208" s="151" t="s">
        <v>113</v>
      </c>
    </row>
    <row r="209" spans="1:64" s="2" customFormat="1" ht="24.2" customHeight="1" x14ac:dyDescent="0.2">
      <c r="A209" s="27"/>
      <c r="B209" s="135"/>
      <c r="C209" s="136" t="s">
        <v>385</v>
      </c>
      <c r="D209" s="136" t="s">
        <v>116</v>
      </c>
      <c r="E209" s="137" t="s">
        <v>386</v>
      </c>
      <c r="F209" s="138" t="s">
        <v>387</v>
      </c>
      <c r="G209" s="139" t="s">
        <v>247</v>
      </c>
      <c r="H209" s="140">
        <v>16.5</v>
      </c>
      <c r="I209" s="140">
        <v>0</v>
      </c>
      <c r="J209" s="140">
        <f>ROUND(I209*H209,3)</f>
        <v>0</v>
      </c>
      <c r="K209" s="141"/>
      <c r="L209" s="28"/>
      <c r="M209" s="142" t="s">
        <v>1</v>
      </c>
      <c r="N209" s="143" t="s">
        <v>39</v>
      </c>
      <c r="O209" s="144">
        <v>7.0999999999999994E-2</v>
      </c>
      <c r="P209" s="144">
        <f>O209*H209</f>
        <v>1.1715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Q209" s="146" t="s">
        <v>120</v>
      </c>
      <c r="AS209" s="146" t="s">
        <v>116</v>
      </c>
      <c r="AT209" s="146" t="s">
        <v>121</v>
      </c>
      <c r="AX209" s="15" t="s">
        <v>113</v>
      </c>
      <c r="BD209" s="147">
        <f>IF(N209="základná",J209,0)</f>
        <v>0</v>
      </c>
      <c r="BE209" s="147">
        <f>IF(N209="znížená",J209,0)</f>
        <v>0</v>
      </c>
      <c r="BF209" s="147">
        <f>IF(N209="zákl. prenesená",J209,0)</f>
        <v>0</v>
      </c>
      <c r="BG209" s="147">
        <f>IF(N209="zníž. prenesená",J209,0)</f>
        <v>0</v>
      </c>
      <c r="BH209" s="147">
        <f>IF(N209="nulová",J209,0)</f>
        <v>0</v>
      </c>
      <c r="BI209" s="15" t="s">
        <v>121</v>
      </c>
      <c r="BJ209" s="148">
        <f>ROUND(I209*H209,3)</f>
        <v>0</v>
      </c>
      <c r="BK209" s="15" t="s">
        <v>120</v>
      </c>
      <c r="BL209" s="146" t="s">
        <v>388</v>
      </c>
    </row>
    <row r="210" spans="1:64" s="12" customFormat="1" ht="22.9" customHeight="1" x14ac:dyDescent="0.2">
      <c r="B210" s="123"/>
      <c r="D210" s="124" t="s">
        <v>72</v>
      </c>
      <c r="E210" s="133" t="s">
        <v>389</v>
      </c>
      <c r="F210" s="133" t="s">
        <v>390</v>
      </c>
      <c r="J210" s="134">
        <f>BJ210</f>
        <v>0</v>
      </c>
      <c r="L210" s="123"/>
      <c r="M210" s="127"/>
      <c r="N210" s="128"/>
      <c r="O210" s="128"/>
      <c r="P210" s="129">
        <f>SUM(P211:P224)</f>
        <v>27.008159999999997</v>
      </c>
      <c r="Q210" s="128"/>
      <c r="R210" s="129">
        <f>SUM(R211:R224)</f>
        <v>2.1977500000000001</v>
      </c>
      <c r="S210" s="128"/>
      <c r="T210" s="130">
        <f>SUM(T211:T224)</f>
        <v>0</v>
      </c>
      <c r="AQ210" s="124" t="s">
        <v>81</v>
      </c>
      <c r="AS210" s="131" t="s">
        <v>72</v>
      </c>
      <c r="AT210" s="131" t="s">
        <v>81</v>
      </c>
      <c r="AX210" s="124" t="s">
        <v>113</v>
      </c>
      <c r="BJ210" s="132">
        <f>SUM(BJ211:BJ224)</f>
        <v>0</v>
      </c>
    </row>
    <row r="211" spans="1:64" s="2" customFormat="1" ht="37.9" customHeight="1" x14ac:dyDescent="0.2">
      <c r="A211" s="27"/>
      <c r="B211" s="135"/>
      <c r="C211" s="136" t="s">
        <v>391</v>
      </c>
      <c r="D211" s="136" t="s">
        <v>116</v>
      </c>
      <c r="E211" s="137" t="s">
        <v>392</v>
      </c>
      <c r="F211" s="138" t="s">
        <v>393</v>
      </c>
      <c r="G211" s="139" t="s">
        <v>119</v>
      </c>
      <c r="H211" s="140">
        <v>39.5</v>
      </c>
      <c r="I211" s="140">
        <v>0</v>
      </c>
      <c r="J211" s="140">
        <f t="shared" ref="J211:J217" si="40">ROUND(I211*H211,3)</f>
        <v>0</v>
      </c>
      <c r="K211" s="141"/>
      <c r="L211" s="28"/>
      <c r="M211" s="142" t="s">
        <v>1</v>
      </c>
      <c r="N211" s="143" t="s">
        <v>39</v>
      </c>
      <c r="O211" s="144">
        <v>0.14699999999999999</v>
      </c>
      <c r="P211" s="144">
        <f t="shared" ref="P211:P217" si="41">O211*H211</f>
        <v>5.8064999999999998</v>
      </c>
      <c r="Q211" s="144">
        <v>0</v>
      </c>
      <c r="R211" s="144">
        <f t="shared" ref="R211:R217" si="42">Q211*H211</f>
        <v>0</v>
      </c>
      <c r="S211" s="144">
        <v>0</v>
      </c>
      <c r="T211" s="145">
        <f t="shared" ref="T211:T217" si="43">S211*H211</f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Q211" s="146" t="s">
        <v>120</v>
      </c>
      <c r="AS211" s="146" t="s">
        <v>116</v>
      </c>
      <c r="AT211" s="146" t="s">
        <v>121</v>
      </c>
      <c r="AX211" s="15" t="s">
        <v>113</v>
      </c>
      <c r="BD211" s="147">
        <f t="shared" ref="BD211:BD217" si="44">IF(N211="základná",J211,0)</f>
        <v>0</v>
      </c>
      <c r="BE211" s="147">
        <f t="shared" ref="BE211:BE217" si="45">IF(N211="znížená",J211,0)</f>
        <v>0</v>
      </c>
      <c r="BF211" s="147">
        <f t="shared" ref="BF211:BF217" si="46">IF(N211="zákl. prenesená",J211,0)</f>
        <v>0</v>
      </c>
      <c r="BG211" s="147">
        <f t="shared" ref="BG211:BG217" si="47">IF(N211="zníž. prenesená",J211,0)</f>
        <v>0</v>
      </c>
      <c r="BH211" s="147">
        <f t="shared" ref="BH211:BH217" si="48">IF(N211="nulová",J211,0)</f>
        <v>0</v>
      </c>
      <c r="BI211" s="15" t="s">
        <v>121</v>
      </c>
      <c r="BJ211" s="148">
        <f t="shared" ref="BJ211:BJ217" si="49">ROUND(I211*H211,3)</f>
        <v>0</v>
      </c>
      <c r="BK211" s="15" t="s">
        <v>120</v>
      </c>
      <c r="BL211" s="146" t="s">
        <v>394</v>
      </c>
    </row>
    <row r="212" spans="1:64" s="2" customFormat="1" ht="24.2" customHeight="1" x14ac:dyDescent="0.2">
      <c r="A212" s="27"/>
      <c r="B212" s="135"/>
      <c r="C212" s="136" t="s">
        <v>395</v>
      </c>
      <c r="D212" s="136" t="s">
        <v>116</v>
      </c>
      <c r="E212" s="137" t="s">
        <v>396</v>
      </c>
      <c r="F212" s="138" t="s">
        <v>397</v>
      </c>
      <c r="G212" s="139" t="s">
        <v>119</v>
      </c>
      <c r="H212" s="140">
        <v>39.5</v>
      </c>
      <c r="I212" s="140">
        <v>0</v>
      </c>
      <c r="J212" s="140">
        <f t="shared" si="40"/>
        <v>0</v>
      </c>
      <c r="K212" s="141"/>
      <c r="L212" s="28"/>
      <c r="M212" s="142" t="s">
        <v>1</v>
      </c>
      <c r="N212" s="143" t="s">
        <v>39</v>
      </c>
      <c r="O212" s="144">
        <v>0.14699999999999999</v>
      </c>
      <c r="P212" s="144">
        <f t="shared" si="41"/>
        <v>5.8064999999999998</v>
      </c>
      <c r="Q212" s="144">
        <v>0</v>
      </c>
      <c r="R212" s="144">
        <f t="shared" si="42"/>
        <v>0</v>
      </c>
      <c r="S212" s="144">
        <v>0</v>
      </c>
      <c r="T212" s="145">
        <f t="shared" si="43"/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Q212" s="146" t="s">
        <v>120</v>
      </c>
      <c r="AS212" s="146" t="s">
        <v>116</v>
      </c>
      <c r="AT212" s="146" t="s">
        <v>121</v>
      </c>
      <c r="AX212" s="15" t="s">
        <v>113</v>
      </c>
      <c r="BD212" s="147">
        <f t="shared" si="44"/>
        <v>0</v>
      </c>
      <c r="BE212" s="147">
        <f t="shared" si="45"/>
        <v>0</v>
      </c>
      <c r="BF212" s="147">
        <f t="shared" si="46"/>
        <v>0</v>
      </c>
      <c r="BG212" s="147">
        <f t="shared" si="47"/>
        <v>0</v>
      </c>
      <c r="BH212" s="147">
        <f t="shared" si="48"/>
        <v>0</v>
      </c>
      <c r="BI212" s="15" t="s">
        <v>121</v>
      </c>
      <c r="BJ212" s="148">
        <f t="shared" si="49"/>
        <v>0</v>
      </c>
      <c r="BK212" s="15" t="s">
        <v>120</v>
      </c>
      <c r="BL212" s="146" t="s">
        <v>398</v>
      </c>
    </row>
    <row r="213" spans="1:64" s="2" customFormat="1" ht="37.9" customHeight="1" x14ac:dyDescent="0.2">
      <c r="A213" s="27"/>
      <c r="B213" s="135"/>
      <c r="C213" s="136" t="s">
        <v>399</v>
      </c>
      <c r="D213" s="136" t="s">
        <v>116</v>
      </c>
      <c r="E213" s="137" t="s">
        <v>292</v>
      </c>
      <c r="F213" s="138" t="s">
        <v>293</v>
      </c>
      <c r="G213" s="139" t="s">
        <v>129</v>
      </c>
      <c r="H213" s="140">
        <v>34</v>
      </c>
      <c r="I213" s="140">
        <v>0</v>
      </c>
      <c r="J213" s="140">
        <f t="shared" si="40"/>
        <v>0</v>
      </c>
      <c r="K213" s="141"/>
      <c r="L213" s="28"/>
      <c r="M213" s="142" t="s">
        <v>1</v>
      </c>
      <c r="N213" s="143" t="s">
        <v>39</v>
      </c>
      <c r="O213" s="144">
        <v>6.8470000000000003E-2</v>
      </c>
      <c r="P213" s="144">
        <f t="shared" si="41"/>
        <v>2.3279800000000002</v>
      </c>
      <c r="Q213" s="144">
        <v>0</v>
      </c>
      <c r="R213" s="144">
        <f t="shared" si="42"/>
        <v>0</v>
      </c>
      <c r="S213" s="144">
        <v>0</v>
      </c>
      <c r="T213" s="145">
        <f t="shared" si="43"/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Q213" s="146" t="s">
        <v>120</v>
      </c>
      <c r="AS213" s="146" t="s">
        <v>116</v>
      </c>
      <c r="AT213" s="146" t="s">
        <v>121</v>
      </c>
      <c r="AX213" s="15" t="s">
        <v>113</v>
      </c>
      <c r="BD213" s="147">
        <f t="shared" si="44"/>
        <v>0</v>
      </c>
      <c r="BE213" s="147">
        <f t="shared" si="45"/>
        <v>0</v>
      </c>
      <c r="BF213" s="147">
        <f t="shared" si="46"/>
        <v>0</v>
      </c>
      <c r="BG213" s="147">
        <f t="shared" si="47"/>
        <v>0</v>
      </c>
      <c r="BH213" s="147">
        <f t="shared" si="48"/>
        <v>0</v>
      </c>
      <c r="BI213" s="15" t="s">
        <v>121</v>
      </c>
      <c r="BJ213" s="148">
        <f t="shared" si="49"/>
        <v>0</v>
      </c>
      <c r="BK213" s="15" t="s">
        <v>120</v>
      </c>
      <c r="BL213" s="146" t="s">
        <v>400</v>
      </c>
    </row>
    <row r="214" spans="1:64" s="2" customFormat="1" ht="24.2" customHeight="1" x14ac:dyDescent="0.2">
      <c r="A214" s="27"/>
      <c r="B214" s="135"/>
      <c r="C214" s="136" t="s">
        <v>401</v>
      </c>
      <c r="D214" s="136" t="s">
        <v>116</v>
      </c>
      <c r="E214" s="137" t="s">
        <v>302</v>
      </c>
      <c r="F214" s="138" t="s">
        <v>303</v>
      </c>
      <c r="G214" s="139" t="s">
        <v>129</v>
      </c>
      <c r="H214" s="140">
        <v>34</v>
      </c>
      <c r="I214" s="140">
        <v>0</v>
      </c>
      <c r="J214" s="140">
        <f t="shared" si="40"/>
        <v>0</v>
      </c>
      <c r="K214" s="141"/>
      <c r="L214" s="28"/>
      <c r="M214" s="142" t="s">
        <v>1</v>
      </c>
      <c r="N214" s="143" t="s">
        <v>39</v>
      </c>
      <c r="O214" s="144">
        <v>0.15906999999999999</v>
      </c>
      <c r="P214" s="144">
        <f t="shared" si="41"/>
        <v>5.4083799999999993</v>
      </c>
      <c r="Q214" s="144">
        <v>0</v>
      </c>
      <c r="R214" s="144">
        <f t="shared" si="42"/>
        <v>0</v>
      </c>
      <c r="S214" s="144">
        <v>0</v>
      </c>
      <c r="T214" s="145">
        <f t="shared" si="43"/>
        <v>0</v>
      </c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Q214" s="146" t="s">
        <v>120</v>
      </c>
      <c r="AS214" s="146" t="s">
        <v>116</v>
      </c>
      <c r="AT214" s="146" t="s">
        <v>121</v>
      </c>
      <c r="AX214" s="15" t="s">
        <v>113</v>
      </c>
      <c r="BD214" s="147">
        <f t="shared" si="44"/>
        <v>0</v>
      </c>
      <c r="BE214" s="147">
        <f t="shared" si="45"/>
        <v>0</v>
      </c>
      <c r="BF214" s="147">
        <f t="shared" si="46"/>
        <v>0</v>
      </c>
      <c r="BG214" s="147">
        <f t="shared" si="47"/>
        <v>0</v>
      </c>
      <c r="BH214" s="147">
        <f t="shared" si="48"/>
        <v>0</v>
      </c>
      <c r="BI214" s="15" t="s">
        <v>121</v>
      </c>
      <c r="BJ214" s="148">
        <f t="shared" si="49"/>
        <v>0</v>
      </c>
      <c r="BK214" s="15" t="s">
        <v>120</v>
      </c>
      <c r="BL214" s="146" t="s">
        <v>402</v>
      </c>
    </row>
    <row r="215" spans="1:64" s="2" customFormat="1" ht="14.45" customHeight="1" x14ac:dyDescent="0.2">
      <c r="A215" s="27"/>
      <c r="B215" s="135"/>
      <c r="C215" s="157" t="s">
        <v>403</v>
      </c>
      <c r="D215" s="157" t="s">
        <v>214</v>
      </c>
      <c r="E215" s="158" t="s">
        <v>404</v>
      </c>
      <c r="F215" s="159" t="s">
        <v>405</v>
      </c>
      <c r="G215" s="160" t="s">
        <v>129</v>
      </c>
      <c r="H215" s="161">
        <v>17</v>
      </c>
      <c r="I215" s="161">
        <v>0</v>
      </c>
      <c r="J215" s="161">
        <f t="shared" si="40"/>
        <v>0</v>
      </c>
      <c r="K215" s="162"/>
      <c r="L215" s="163"/>
      <c r="M215" s="164" t="s">
        <v>1</v>
      </c>
      <c r="N215" s="165" t="s">
        <v>39</v>
      </c>
      <c r="O215" s="144">
        <v>0</v>
      </c>
      <c r="P215" s="144">
        <f t="shared" si="41"/>
        <v>0</v>
      </c>
      <c r="Q215" s="144">
        <v>0</v>
      </c>
      <c r="R215" s="144">
        <f t="shared" si="42"/>
        <v>0</v>
      </c>
      <c r="S215" s="144">
        <v>0</v>
      </c>
      <c r="T215" s="145">
        <f t="shared" si="43"/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Q215" s="146" t="s">
        <v>146</v>
      </c>
      <c r="AS215" s="146" t="s">
        <v>214</v>
      </c>
      <c r="AT215" s="146" t="s">
        <v>121</v>
      </c>
      <c r="AX215" s="15" t="s">
        <v>113</v>
      </c>
      <c r="BD215" s="147">
        <f t="shared" si="44"/>
        <v>0</v>
      </c>
      <c r="BE215" s="147">
        <f t="shared" si="45"/>
        <v>0</v>
      </c>
      <c r="BF215" s="147">
        <f t="shared" si="46"/>
        <v>0</v>
      </c>
      <c r="BG215" s="147">
        <f t="shared" si="47"/>
        <v>0</v>
      </c>
      <c r="BH215" s="147">
        <f t="shared" si="48"/>
        <v>0</v>
      </c>
      <c r="BI215" s="15" t="s">
        <v>121</v>
      </c>
      <c r="BJ215" s="148">
        <f t="shared" si="49"/>
        <v>0</v>
      </c>
      <c r="BK215" s="15" t="s">
        <v>120</v>
      </c>
      <c r="BL215" s="146" t="s">
        <v>406</v>
      </c>
    </row>
    <row r="216" spans="1:64" s="2" customFormat="1" ht="14.45" customHeight="1" x14ac:dyDescent="0.2">
      <c r="A216" s="27"/>
      <c r="B216" s="135"/>
      <c r="C216" s="157" t="s">
        <v>407</v>
      </c>
      <c r="D216" s="157" t="s">
        <v>214</v>
      </c>
      <c r="E216" s="158" t="s">
        <v>408</v>
      </c>
      <c r="F216" s="159" t="s">
        <v>409</v>
      </c>
      <c r="G216" s="160" t="s">
        <v>129</v>
      </c>
      <c r="H216" s="161">
        <v>17</v>
      </c>
      <c r="I216" s="161">
        <v>0</v>
      </c>
      <c r="J216" s="161">
        <f t="shared" si="40"/>
        <v>0</v>
      </c>
      <c r="K216" s="162"/>
      <c r="L216" s="163"/>
      <c r="M216" s="164" t="s">
        <v>1</v>
      </c>
      <c r="N216" s="165" t="s">
        <v>39</v>
      </c>
      <c r="O216" s="144">
        <v>0</v>
      </c>
      <c r="P216" s="144">
        <f t="shared" si="41"/>
        <v>0</v>
      </c>
      <c r="Q216" s="144">
        <v>0</v>
      </c>
      <c r="R216" s="144">
        <f t="shared" si="42"/>
        <v>0</v>
      </c>
      <c r="S216" s="144">
        <v>0</v>
      </c>
      <c r="T216" s="145">
        <f t="shared" si="43"/>
        <v>0</v>
      </c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Q216" s="146" t="s">
        <v>146</v>
      </c>
      <c r="AS216" s="146" t="s">
        <v>214</v>
      </c>
      <c r="AT216" s="146" t="s">
        <v>121</v>
      </c>
      <c r="AX216" s="15" t="s">
        <v>113</v>
      </c>
      <c r="BD216" s="147">
        <f t="shared" si="44"/>
        <v>0</v>
      </c>
      <c r="BE216" s="147">
        <f t="shared" si="45"/>
        <v>0</v>
      </c>
      <c r="BF216" s="147">
        <f t="shared" si="46"/>
        <v>0</v>
      </c>
      <c r="BG216" s="147">
        <f t="shared" si="47"/>
        <v>0</v>
      </c>
      <c r="BH216" s="147">
        <f t="shared" si="48"/>
        <v>0</v>
      </c>
      <c r="BI216" s="15" t="s">
        <v>121</v>
      </c>
      <c r="BJ216" s="148">
        <f t="shared" si="49"/>
        <v>0</v>
      </c>
      <c r="BK216" s="15" t="s">
        <v>120</v>
      </c>
      <c r="BL216" s="146" t="s">
        <v>410</v>
      </c>
    </row>
    <row r="217" spans="1:64" s="2" customFormat="1" ht="14.45" customHeight="1" x14ac:dyDescent="0.2">
      <c r="A217" s="27"/>
      <c r="B217" s="135"/>
      <c r="C217" s="157" t="s">
        <v>411</v>
      </c>
      <c r="D217" s="157" t="s">
        <v>214</v>
      </c>
      <c r="E217" s="158" t="s">
        <v>330</v>
      </c>
      <c r="F217" s="159" t="s">
        <v>331</v>
      </c>
      <c r="G217" s="160" t="s">
        <v>247</v>
      </c>
      <c r="H217" s="161">
        <v>1.7</v>
      </c>
      <c r="I217" s="161">
        <v>0</v>
      </c>
      <c r="J217" s="161">
        <f t="shared" si="40"/>
        <v>0</v>
      </c>
      <c r="K217" s="162"/>
      <c r="L217" s="163"/>
      <c r="M217" s="164" t="s">
        <v>1</v>
      </c>
      <c r="N217" s="165" t="s">
        <v>39</v>
      </c>
      <c r="O217" s="144">
        <v>0</v>
      </c>
      <c r="P217" s="144">
        <f t="shared" si="41"/>
        <v>0</v>
      </c>
      <c r="Q217" s="144">
        <v>0.77</v>
      </c>
      <c r="R217" s="144">
        <f t="shared" si="42"/>
        <v>1.3089999999999999</v>
      </c>
      <c r="S217" s="144">
        <v>0</v>
      </c>
      <c r="T217" s="145">
        <f t="shared" si="43"/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Q217" s="146" t="s">
        <v>146</v>
      </c>
      <c r="AS217" s="146" t="s">
        <v>214</v>
      </c>
      <c r="AT217" s="146" t="s">
        <v>121</v>
      </c>
      <c r="AX217" s="15" t="s">
        <v>113</v>
      </c>
      <c r="BD217" s="147">
        <f t="shared" si="44"/>
        <v>0</v>
      </c>
      <c r="BE217" s="147">
        <f t="shared" si="45"/>
        <v>0</v>
      </c>
      <c r="BF217" s="147">
        <f t="shared" si="46"/>
        <v>0</v>
      </c>
      <c r="BG217" s="147">
        <f t="shared" si="47"/>
        <v>0</v>
      </c>
      <c r="BH217" s="147">
        <f t="shared" si="48"/>
        <v>0</v>
      </c>
      <c r="BI217" s="15" t="s">
        <v>121</v>
      </c>
      <c r="BJ217" s="148">
        <f t="shared" si="49"/>
        <v>0</v>
      </c>
      <c r="BK217" s="15" t="s">
        <v>120</v>
      </c>
      <c r="BL217" s="146" t="s">
        <v>412</v>
      </c>
    </row>
    <row r="218" spans="1:64" s="13" customFormat="1" x14ac:dyDescent="0.2">
      <c r="B218" s="149"/>
      <c r="D218" s="150" t="s">
        <v>185</v>
      </c>
      <c r="E218" s="151" t="s">
        <v>1</v>
      </c>
      <c r="F218" s="152" t="s">
        <v>413</v>
      </c>
      <c r="H218" s="153">
        <v>1.7</v>
      </c>
      <c r="L218" s="149"/>
      <c r="M218" s="154"/>
      <c r="N218" s="155"/>
      <c r="O218" s="155"/>
      <c r="P218" s="155"/>
      <c r="Q218" s="155"/>
      <c r="R218" s="155"/>
      <c r="S218" s="155"/>
      <c r="T218" s="156"/>
      <c r="AS218" s="151" t="s">
        <v>185</v>
      </c>
      <c r="AT218" s="151" t="s">
        <v>121</v>
      </c>
      <c r="AU218" s="13" t="s">
        <v>121</v>
      </c>
      <c r="AV218" s="13" t="s">
        <v>28</v>
      </c>
      <c r="AW218" s="13" t="s">
        <v>81</v>
      </c>
      <c r="AX218" s="151" t="s">
        <v>113</v>
      </c>
    </row>
    <row r="219" spans="1:64" s="2" customFormat="1" ht="24.2" customHeight="1" x14ac:dyDescent="0.2">
      <c r="A219" s="27"/>
      <c r="B219" s="135"/>
      <c r="C219" s="136" t="s">
        <v>414</v>
      </c>
      <c r="D219" s="136" t="s">
        <v>116</v>
      </c>
      <c r="E219" s="137" t="s">
        <v>267</v>
      </c>
      <c r="F219" s="138" t="s">
        <v>268</v>
      </c>
      <c r="G219" s="139" t="s">
        <v>119</v>
      </c>
      <c r="H219" s="140">
        <v>39.5</v>
      </c>
      <c r="I219" s="140">
        <v>0</v>
      </c>
      <c r="J219" s="140">
        <f>ROUND(I219*H219,3)</f>
        <v>0</v>
      </c>
      <c r="K219" s="141"/>
      <c r="L219" s="28"/>
      <c r="M219" s="142" t="s">
        <v>1</v>
      </c>
      <c r="N219" s="143" t="s">
        <v>39</v>
      </c>
      <c r="O219" s="144">
        <v>0.158</v>
      </c>
      <c r="P219" s="144">
        <f>O219*H219</f>
        <v>6.2409999999999997</v>
      </c>
      <c r="Q219" s="144">
        <v>0</v>
      </c>
      <c r="R219" s="144">
        <f>Q219*H219</f>
        <v>0</v>
      </c>
      <c r="S219" s="144">
        <v>0</v>
      </c>
      <c r="T219" s="145">
        <f>S219*H219</f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Q219" s="146" t="s">
        <v>120</v>
      </c>
      <c r="AS219" s="146" t="s">
        <v>116</v>
      </c>
      <c r="AT219" s="146" t="s">
        <v>121</v>
      </c>
      <c r="AX219" s="15" t="s">
        <v>113</v>
      </c>
      <c r="BD219" s="147">
        <f>IF(N219="základná",J219,0)</f>
        <v>0</v>
      </c>
      <c r="BE219" s="147">
        <f>IF(N219="znížená",J219,0)</f>
        <v>0</v>
      </c>
      <c r="BF219" s="147">
        <f>IF(N219="zákl. prenesená",J219,0)</f>
        <v>0</v>
      </c>
      <c r="BG219" s="147">
        <f>IF(N219="zníž. prenesená",J219,0)</f>
        <v>0</v>
      </c>
      <c r="BH219" s="147">
        <f>IF(N219="nulová",J219,0)</f>
        <v>0</v>
      </c>
      <c r="BI219" s="15" t="s">
        <v>121</v>
      </c>
      <c r="BJ219" s="148">
        <f>ROUND(I219*H219,3)</f>
        <v>0</v>
      </c>
      <c r="BK219" s="15" t="s">
        <v>120</v>
      </c>
      <c r="BL219" s="146" t="s">
        <v>415</v>
      </c>
    </row>
    <row r="220" spans="1:64" s="2" customFormat="1" ht="24.2" customHeight="1" x14ac:dyDescent="0.2">
      <c r="A220" s="27"/>
      <c r="B220" s="135"/>
      <c r="C220" s="157" t="s">
        <v>416</v>
      </c>
      <c r="D220" s="157" t="s">
        <v>214</v>
      </c>
      <c r="E220" s="158" t="s">
        <v>417</v>
      </c>
      <c r="F220" s="159" t="s">
        <v>339</v>
      </c>
      <c r="G220" s="160" t="s">
        <v>273</v>
      </c>
      <c r="H220" s="161">
        <v>2962.5</v>
      </c>
      <c r="I220" s="161">
        <v>0</v>
      </c>
      <c r="J220" s="161">
        <f>ROUND(I220*H220,3)</f>
        <v>0</v>
      </c>
      <c r="K220" s="162"/>
      <c r="L220" s="163"/>
      <c r="M220" s="164" t="s">
        <v>1</v>
      </c>
      <c r="N220" s="165" t="s">
        <v>39</v>
      </c>
      <c r="O220" s="144">
        <v>0</v>
      </c>
      <c r="P220" s="144">
        <f>O220*H220</f>
        <v>0</v>
      </c>
      <c r="Q220" s="144">
        <v>2.9999999999999997E-4</v>
      </c>
      <c r="R220" s="144">
        <f>Q220*H220</f>
        <v>0.88874999999999993</v>
      </c>
      <c r="S220" s="144">
        <v>0</v>
      </c>
      <c r="T220" s="145">
        <f>S220*H220</f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Q220" s="146" t="s">
        <v>146</v>
      </c>
      <c r="AS220" s="146" t="s">
        <v>214</v>
      </c>
      <c r="AT220" s="146" t="s">
        <v>121</v>
      </c>
      <c r="AX220" s="15" t="s">
        <v>113</v>
      </c>
      <c r="BD220" s="147">
        <f>IF(N220="základná",J220,0)</f>
        <v>0</v>
      </c>
      <c r="BE220" s="147">
        <f>IF(N220="znížená",J220,0)</f>
        <v>0</v>
      </c>
      <c r="BF220" s="147">
        <f>IF(N220="zákl. prenesená",J220,0)</f>
        <v>0</v>
      </c>
      <c r="BG220" s="147">
        <f>IF(N220="zníž. prenesená",J220,0)</f>
        <v>0</v>
      </c>
      <c r="BH220" s="147">
        <f>IF(N220="nulová",J220,0)</f>
        <v>0</v>
      </c>
      <c r="BI220" s="15" t="s">
        <v>121</v>
      </c>
      <c r="BJ220" s="148">
        <f>ROUND(I220*H220,3)</f>
        <v>0</v>
      </c>
      <c r="BK220" s="15" t="s">
        <v>120</v>
      </c>
      <c r="BL220" s="146" t="s">
        <v>418</v>
      </c>
    </row>
    <row r="221" spans="1:64" s="13" customFormat="1" x14ac:dyDescent="0.2">
      <c r="B221" s="149"/>
      <c r="D221" s="150" t="s">
        <v>185</v>
      </c>
      <c r="E221" s="151" t="s">
        <v>1</v>
      </c>
      <c r="F221" s="152" t="s">
        <v>419</v>
      </c>
      <c r="H221" s="153">
        <v>2962.5</v>
      </c>
      <c r="L221" s="149"/>
      <c r="M221" s="154"/>
      <c r="N221" s="155"/>
      <c r="O221" s="155"/>
      <c r="P221" s="155"/>
      <c r="Q221" s="155"/>
      <c r="R221" s="155"/>
      <c r="S221" s="155"/>
      <c r="T221" s="156"/>
      <c r="AS221" s="151" t="s">
        <v>185</v>
      </c>
      <c r="AT221" s="151" t="s">
        <v>121</v>
      </c>
      <c r="AU221" s="13" t="s">
        <v>121</v>
      </c>
      <c r="AV221" s="13" t="s">
        <v>28</v>
      </c>
      <c r="AW221" s="13" t="s">
        <v>81</v>
      </c>
      <c r="AX221" s="151" t="s">
        <v>113</v>
      </c>
    </row>
    <row r="222" spans="1:64" s="2" customFormat="1" ht="14.45" customHeight="1" x14ac:dyDescent="0.2">
      <c r="A222" s="27"/>
      <c r="B222" s="135"/>
      <c r="C222" s="136" t="s">
        <v>420</v>
      </c>
      <c r="D222" s="136" t="s">
        <v>116</v>
      </c>
      <c r="E222" s="137" t="s">
        <v>277</v>
      </c>
      <c r="F222" s="138" t="s">
        <v>278</v>
      </c>
      <c r="G222" s="139" t="s">
        <v>247</v>
      </c>
      <c r="H222" s="140">
        <v>0.68</v>
      </c>
      <c r="I222" s="140">
        <v>0</v>
      </c>
      <c r="J222" s="140">
        <f>ROUND(I222*H222,3)</f>
        <v>0</v>
      </c>
      <c r="K222" s="141"/>
      <c r="L222" s="28"/>
      <c r="M222" s="142" t="s">
        <v>1</v>
      </c>
      <c r="N222" s="143" t="s">
        <v>39</v>
      </c>
      <c r="O222" s="144">
        <v>1.175</v>
      </c>
      <c r="P222" s="144">
        <f>O222*H222</f>
        <v>0.79900000000000004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Q222" s="146" t="s">
        <v>120</v>
      </c>
      <c r="AS222" s="146" t="s">
        <v>116</v>
      </c>
      <c r="AT222" s="146" t="s">
        <v>121</v>
      </c>
      <c r="AX222" s="15" t="s">
        <v>113</v>
      </c>
      <c r="BD222" s="147">
        <f>IF(N222="základná",J222,0)</f>
        <v>0</v>
      </c>
      <c r="BE222" s="147">
        <f>IF(N222="znížená",J222,0)</f>
        <v>0</v>
      </c>
      <c r="BF222" s="147">
        <f>IF(N222="zákl. prenesená",J222,0)</f>
        <v>0</v>
      </c>
      <c r="BG222" s="147">
        <f>IF(N222="zníž. prenesená",J222,0)</f>
        <v>0</v>
      </c>
      <c r="BH222" s="147">
        <f>IF(N222="nulová",J222,0)</f>
        <v>0</v>
      </c>
      <c r="BI222" s="15" t="s">
        <v>121</v>
      </c>
      <c r="BJ222" s="148">
        <f>ROUND(I222*H222,3)</f>
        <v>0</v>
      </c>
      <c r="BK222" s="15" t="s">
        <v>120</v>
      </c>
      <c r="BL222" s="146" t="s">
        <v>421</v>
      </c>
    </row>
    <row r="223" spans="1:64" s="13" customFormat="1" x14ac:dyDescent="0.2">
      <c r="B223" s="149"/>
      <c r="D223" s="150" t="s">
        <v>185</v>
      </c>
      <c r="E223" s="151" t="s">
        <v>1</v>
      </c>
      <c r="F223" s="152" t="s">
        <v>422</v>
      </c>
      <c r="H223" s="153">
        <v>0.68</v>
      </c>
      <c r="L223" s="149"/>
      <c r="M223" s="154"/>
      <c r="N223" s="155"/>
      <c r="O223" s="155"/>
      <c r="P223" s="155"/>
      <c r="Q223" s="155"/>
      <c r="R223" s="155"/>
      <c r="S223" s="155"/>
      <c r="T223" s="156"/>
      <c r="AS223" s="151" t="s">
        <v>185</v>
      </c>
      <c r="AT223" s="151" t="s">
        <v>121</v>
      </c>
      <c r="AU223" s="13" t="s">
        <v>121</v>
      </c>
      <c r="AV223" s="13" t="s">
        <v>28</v>
      </c>
      <c r="AW223" s="13" t="s">
        <v>81</v>
      </c>
      <c r="AX223" s="151" t="s">
        <v>113</v>
      </c>
    </row>
    <row r="224" spans="1:64" s="2" customFormat="1" ht="24.2" customHeight="1" x14ac:dyDescent="0.2">
      <c r="A224" s="27"/>
      <c r="B224" s="135"/>
      <c r="C224" s="136" t="s">
        <v>423</v>
      </c>
      <c r="D224" s="136" t="s">
        <v>116</v>
      </c>
      <c r="E224" s="137" t="s">
        <v>282</v>
      </c>
      <c r="F224" s="138" t="s">
        <v>283</v>
      </c>
      <c r="G224" s="139" t="s">
        <v>247</v>
      </c>
      <c r="H224" s="140">
        <v>0.68</v>
      </c>
      <c r="I224" s="140">
        <v>0</v>
      </c>
      <c r="J224" s="140">
        <f>ROUND(I224*H224,3)</f>
        <v>0</v>
      </c>
      <c r="K224" s="141"/>
      <c r="L224" s="28"/>
      <c r="M224" s="142" t="s">
        <v>1</v>
      </c>
      <c r="N224" s="143" t="s">
        <v>39</v>
      </c>
      <c r="O224" s="144">
        <v>0.91</v>
      </c>
      <c r="P224" s="144">
        <f>O224*H224</f>
        <v>0.61880000000000002</v>
      </c>
      <c r="Q224" s="144">
        <v>0</v>
      </c>
      <c r="R224" s="144">
        <f>Q224*H224</f>
        <v>0</v>
      </c>
      <c r="S224" s="144">
        <v>0</v>
      </c>
      <c r="T224" s="145">
        <f>S224*H224</f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Q224" s="146" t="s">
        <v>120</v>
      </c>
      <c r="AS224" s="146" t="s">
        <v>116</v>
      </c>
      <c r="AT224" s="146" t="s">
        <v>121</v>
      </c>
      <c r="AX224" s="15" t="s">
        <v>113</v>
      </c>
      <c r="BD224" s="147">
        <f>IF(N224="základná",J224,0)</f>
        <v>0</v>
      </c>
      <c r="BE224" s="147">
        <f>IF(N224="znížená",J224,0)</f>
        <v>0</v>
      </c>
      <c r="BF224" s="147">
        <f>IF(N224="zákl. prenesená",J224,0)</f>
        <v>0</v>
      </c>
      <c r="BG224" s="147">
        <f>IF(N224="zníž. prenesená",J224,0)</f>
        <v>0</v>
      </c>
      <c r="BH224" s="147">
        <f>IF(N224="nulová",J224,0)</f>
        <v>0</v>
      </c>
      <c r="BI224" s="15" t="s">
        <v>121</v>
      </c>
      <c r="BJ224" s="148">
        <f>ROUND(I224*H224,3)</f>
        <v>0</v>
      </c>
      <c r="BK224" s="15" t="s">
        <v>120</v>
      </c>
      <c r="BL224" s="146" t="s">
        <v>424</v>
      </c>
    </row>
    <row r="225" spans="1:64" s="12" customFormat="1" ht="22.9" customHeight="1" x14ac:dyDescent="0.2">
      <c r="B225" s="123"/>
      <c r="D225" s="124" t="s">
        <v>72</v>
      </c>
      <c r="E225" s="133" t="s">
        <v>425</v>
      </c>
      <c r="F225" s="133" t="s">
        <v>426</v>
      </c>
      <c r="J225" s="134">
        <f>BJ225</f>
        <v>0</v>
      </c>
      <c r="L225" s="123"/>
      <c r="M225" s="127"/>
      <c r="N225" s="128"/>
      <c r="O225" s="128"/>
      <c r="P225" s="129">
        <f>SUM(P226:P255)</f>
        <v>109.68132999999999</v>
      </c>
      <c r="Q225" s="128"/>
      <c r="R225" s="129">
        <f>SUM(R226:R255)</f>
        <v>0</v>
      </c>
      <c r="S225" s="128"/>
      <c r="T225" s="130">
        <f>SUM(T226:T255)</f>
        <v>0</v>
      </c>
      <c r="AQ225" s="124" t="s">
        <v>81</v>
      </c>
      <c r="AS225" s="131" t="s">
        <v>72</v>
      </c>
      <c r="AT225" s="131" t="s">
        <v>81</v>
      </c>
      <c r="AX225" s="124" t="s">
        <v>113</v>
      </c>
      <c r="BJ225" s="132">
        <f>SUM(BJ226:BJ255)</f>
        <v>0</v>
      </c>
    </row>
    <row r="226" spans="1:64" s="2" customFormat="1" ht="24.2" customHeight="1" x14ac:dyDescent="0.2">
      <c r="A226" s="27"/>
      <c r="B226" s="135"/>
      <c r="C226" s="136" t="s">
        <v>427</v>
      </c>
      <c r="D226" s="136" t="s">
        <v>116</v>
      </c>
      <c r="E226" s="137" t="s">
        <v>428</v>
      </c>
      <c r="F226" s="138" t="s">
        <v>429</v>
      </c>
      <c r="G226" s="139" t="s">
        <v>119</v>
      </c>
      <c r="H226" s="140">
        <v>89</v>
      </c>
      <c r="I226" s="140">
        <v>0</v>
      </c>
      <c r="J226" s="140">
        <f t="shared" ref="J226:J252" si="50">ROUND(I226*H226,3)</f>
        <v>0</v>
      </c>
      <c r="K226" s="141"/>
      <c r="L226" s="28"/>
      <c r="M226" s="142" t="s">
        <v>1</v>
      </c>
      <c r="N226" s="143" t="s">
        <v>39</v>
      </c>
      <c r="O226" s="144">
        <v>2.5999999999999999E-2</v>
      </c>
      <c r="P226" s="144">
        <f t="shared" ref="P226:P252" si="51">O226*H226</f>
        <v>2.3140000000000001</v>
      </c>
      <c r="Q226" s="144">
        <v>0</v>
      </c>
      <c r="R226" s="144">
        <f t="shared" ref="R226:R252" si="52">Q226*H226</f>
        <v>0</v>
      </c>
      <c r="S226" s="144">
        <v>0</v>
      </c>
      <c r="T226" s="145">
        <f t="shared" ref="T226:T252" si="53">S226*H226</f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Q226" s="146" t="s">
        <v>120</v>
      </c>
      <c r="AS226" s="146" t="s">
        <v>116</v>
      </c>
      <c r="AT226" s="146" t="s">
        <v>121</v>
      </c>
      <c r="AX226" s="15" t="s">
        <v>113</v>
      </c>
      <c r="BD226" s="147">
        <f t="shared" ref="BD226:BD252" si="54">IF(N226="základná",J226,0)</f>
        <v>0</v>
      </c>
      <c r="BE226" s="147">
        <f t="shared" ref="BE226:BE252" si="55">IF(N226="znížená",J226,0)</f>
        <v>0</v>
      </c>
      <c r="BF226" s="147">
        <f t="shared" ref="BF226:BF252" si="56">IF(N226="zákl. prenesená",J226,0)</f>
        <v>0</v>
      </c>
      <c r="BG226" s="147">
        <f t="shared" ref="BG226:BG252" si="57">IF(N226="zníž. prenesená",J226,0)</f>
        <v>0</v>
      </c>
      <c r="BH226" s="147">
        <f t="shared" ref="BH226:BH252" si="58">IF(N226="nulová",J226,0)</f>
        <v>0</v>
      </c>
      <c r="BI226" s="15" t="s">
        <v>121</v>
      </c>
      <c r="BJ226" s="148">
        <f t="shared" ref="BJ226:BJ252" si="59">ROUND(I226*H226,3)</f>
        <v>0</v>
      </c>
      <c r="BK226" s="15" t="s">
        <v>120</v>
      </c>
      <c r="BL226" s="146" t="s">
        <v>430</v>
      </c>
    </row>
    <row r="227" spans="1:64" s="2" customFormat="1" ht="24.2" customHeight="1" x14ac:dyDescent="0.2">
      <c r="A227" s="27"/>
      <c r="B227" s="135"/>
      <c r="C227" s="136" t="s">
        <v>431</v>
      </c>
      <c r="D227" s="136" t="s">
        <v>116</v>
      </c>
      <c r="E227" s="137" t="s">
        <v>432</v>
      </c>
      <c r="F227" s="138" t="s">
        <v>433</v>
      </c>
      <c r="G227" s="139" t="s">
        <v>119</v>
      </c>
      <c r="H227" s="140">
        <v>356</v>
      </c>
      <c r="I227" s="140">
        <v>0</v>
      </c>
      <c r="J227" s="140">
        <f t="shared" si="50"/>
        <v>0</v>
      </c>
      <c r="K227" s="141"/>
      <c r="L227" s="28"/>
      <c r="M227" s="142" t="s">
        <v>1</v>
      </c>
      <c r="N227" s="143" t="s">
        <v>39</v>
      </c>
      <c r="O227" s="144">
        <v>5.0000000000000001E-3</v>
      </c>
      <c r="P227" s="144">
        <f t="shared" si="51"/>
        <v>1.78</v>
      </c>
      <c r="Q227" s="144">
        <v>0</v>
      </c>
      <c r="R227" s="144">
        <f t="shared" si="52"/>
        <v>0</v>
      </c>
      <c r="S227" s="144">
        <v>0</v>
      </c>
      <c r="T227" s="145">
        <f t="shared" si="53"/>
        <v>0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Q227" s="146" t="s">
        <v>120</v>
      </c>
      <c r="AS227" s="146" t="s">
        <v>116</v>
      </c>
      <c r="AT227" s="146" t="s">
        <v>121</v>
      </c>
      <c r="AX227" s="15" t="s">
        <v>113</v>
      </c>
      <c r="BD227" s="147">
        <f t="shared" si="54"/>
        <v>0</v>
      </c>
      <c r="BE227" s="147">
        <f t="shared" si="55"/>
        <v>0</v>
      </c>
      <c r="BF227" s="147">
        <f t="shared" si="56"/>
        <v>0</v>
      </c>
      <c r="BG227" s="147">
        <f t="shared" si="57"/>
        <v>0</v>
      </c>
      <c r="BH227" s="147">
        <f t="shared" si="58"/>
        <v>0</v>
      </c>
      <c r="BI227" s="15" t="s">
        <v>121</v>
      </c>
      <c r="BJ227" s="148">
        <f t="shared" si="59"/>
        <v>0</v>
      </c>
      <c r="BK227" s="15" t="s">
        <v>120</v>
      </c>
      <c r="BL227" s="146" t="s">
        <v>434</v>
      </c>
    </row>
    <row r="228" spans="1:64" s="2" customFormat="1" ht="24.2" customHeight="1" x14ac:dyDescent="0.2">
      <c r="A228" s="27"/>
      <c r="B228" s="135"/>
      <c r="C228" s="136" t="s">
        <v>435</v>
      </c>
      <c r="D228" s="136" t="s">
        <v>116</v>
      </c>
      <c r="E228" s="137" t="s">
        <v>436</v>
      </c>
      <c r="F228" s="138" t="s">
        <v>437</v>
      </c>
      <c r="G228" s="139" t="s">
        <v>129</v>
      </c>
      <c r="H228" s="140">
        <v>15</v>
      </c>
      <c r="I228" s="140">
        <v>0</v>
      </c>
      <c r="J228" s="140">
        <f t="shared" si="50"/>
        <v>0</v>
      </c>
      <c r="K228" s="141"/>
      <c r="L228" s="28"/>
      <c r="M228" s="142" t="s">
        <v>1</v>
      </c>
      <c r="N228" s="143" t="s">
        <v>39</v>
      </c>
      <c r="O228" s="144">
        <v>4.4999999999999998E-2</v>
      </c>
      <c r="P228" s="144">
        <f t="shared" si="51"/>
        <v>0.67499999999999993</v>
      </c>
      <c r="Q228" s="144">
        <v>0</v>
      </c>
      <c r="R228" s="144">
        <f t="shared" si="52"/>
        <v>0</v>
      </c>
      <c r="S228" s="144">
        <v>0</v>
      </c>
      <c r="T228" s="145">
        <f t="shared" si="53"/>
        <v>0</v>
      </c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Q228" s="146" t="s">
        <v>120</v>
      </c>
      <c r="AS228" s="146" t="s">
        <v>116</v>
      </c>
      <c r="AT228" s="146" t="s">
        <v>121</v>
      </c>
      <c r="AX228" s="15" t="s">
        <v>113</v>
      </c>
      <c r="BD228" s="147">
        <f t="shared" si="54"/>
        <v>0</v>
      </c>
      <c r="BE228" s="147">
        <f t="shared" si="55"/>
        <v>0</v>
      </c>
      <c r="BF228" s="147">
        <f t="shared" si="56"/>
        <v>0</v>
      </c>
      <c r="BG228" s="147">
        <f t="shared" si="57"/>
        <v>0</v>
      </c>
      <c r="BH228" s="147">
        <f t="shared" si="58"/>
        <v>0</v>
      </c>
      <c r="BI228" s="15" t="s">
        <v>121</v>
      </c>
      <c r="BJ228" s="148">
        <f t="shared" si="59"/>
        <v>0</v>
      </c>
      <c r="BK228" s="15" t="s">
        <v>120</v>
      </c>
      <c r="BL228" s="146" t="s">
        <v>438</v>
      </c>
    </row>
    <row r="229" spans="1:64" s="2" customFormat="1" ht="24.2" customHeight="1" x14ac:dyDescent="0.2">
      <c r="A229" s="27"/>
      <c r="B229" s="135"/>
      <c r="C229" s="136" t="s">
        <v>439</v>
      </c>
      <c r="D229" s="136" t="s">
        <v>116</v>
      </c>
      <c r="E229" s="137" t="s">
        <v>440</v>
      </c>
      <c r="F229" s="138" t="s">
        <v>441</v>
      </c>
      <c r="G229" s="139" t="s">
        <v>129</v>
      </c>
      <c r="H229" s="140">
        <v>4</v>
      </c>
      <c r="I229" s="140">
        <v>0</v>
      </c>
      <c r="J229" s="140">
        <f t="shared" si="50"/>
        <v>0</v>
      </c>
      <c r="K229" s="141"/>
      <c r="L229" s="28"/>
      <c r="M229" s="142" t="s">
        <v>1</v>
      </c>
      <c r="N229" s="143" t="s">
        <v>39</v>
      </c>
      <c r="O229" s="144">
        <v>0.16900000000000001</v>
      </c>
      <c r="P229" s="144">
        <f t="shared" si="51"/>
        <v>0.67600000000000005</v>
      </c>
      <c r="Q229" s="144">
        <v>0</v>
      </c>
      <c r="R229" s="144">
        <f t="shared" si="52"/>
        <v>0</v>
      </c>
      <c r="S229" s="144">
        <v>0</v>
      </c>
      <c r="T229" s="145">
        <f t="shared" si="53"/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Q229" s="146" t="s">
        <v>120</v>
      </c>
      <c r="AS229" s="146" t="s">
        <v>116</v>
      </c>
      <c r="AT229" s="146" t="s">
        <v>121</v>
      </c>
      <c r="AX229" s="15" t="s">
        <v>113</v>
      </c>
      <c r="BD229" s="147">
        <f t="shared" si="54"/>
        <v>0</v>
      </c>
      <c r="BE229" s="147">
        <f t="shared" si="55"/>
        <v>0</v>
      </c>
      <c r="BF229" s="147">
        <f t="shared" si="56"/>
        <v>0</v>
      </c>
      <c r="BG229" s="147">
        <f t="shared" si="57"/>
        <v>0</v>
      </c>
      <c r="BH229" s="147">
        <f t="shared" si="58"/>
        <v>0</v>
      </c>
      <c r="BI229" s="15" t="s">
        <v>121</v>
      </c>
      <c r="BJ229" s="148">
        <f t="shared" si="59"/>
        <v>0</v>
      </c>
      <c r="BK229" s="15" t="s">
        <v>120</v>
      </c>
      <c r="BL229" s="146" t="s">
        <v>442</v>
      </c>
    </row>
    <row r="230" spans="1:64" s="2" customFormat="1" ht="24.2" customHeight="1" x14ac:dyDescent="0.2">
      <c r="A230" s="27"/>
      <c r="B230" s="135"/>
      <c r="C230" s="136" t="s">
        <v>443</v>
      </c>
      <c r="D230" s="136" t="s">
        <v>116</v>
      </c>
      <c r="E230" s="137" t="s">
        <v>444</v>
      </c>
      <c r="F230" s="138" t="s">
        <v>445</v>
      </c>
      <c r="G230" s="139" t="s">
        <v>129</v>
      </c>
      <c r="H230" s="140">
        <v>1</v>
      </c>
      <c r="I230" s="140">
        <v>0</v>
      </c>
      <c r="J230" s="140">
        <f t="shared" si="50"/>
        <v>0</v>
      </c>
      <c r="K230" s="141"/>
      <c r="L230" s="28"/>
      <c r="M230" s="142" t="s">
        <v>1</v>
      </c>
      <c r="N230" s="143" t="s">
        <v>39</v>
      </c>
      <c r="O230" s="144">
        <v>0.39500000000000002</v>
      </c>
      <c r="P230" s="144">
        <f t="shared" si="51"/>
        <v>0.39500000000000002</v>
      </c>
      <c r="Q230" s="144">
        <v>0</v>
      </c>
      <c r="R230" s="144">
        <f t="shared" si="52"/>
        <v>0</v>
      </c>
      <c r="S230" s="144">
        <v>0</v>
      </c>
      <c r="T230" s="145">
        <f t="shared" si="53"/>
        <v>0</v>
      </c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Q230" s="146" t="s">
        <v>120</v>
      </c>
      <c r="AS230" s="146" t="s">
        <v>116</v>
      </c>
      <c r="AT230" s="146" t="s">
        <v>121</v>
      </c>
      <c r="AX230" s="15" t="s">
        <v>113</v>
      </c>
      <c r="BD230" s="147">
        <f t="shared" si="54"/>
        <v>0</v>
      </c>
      <c r="BE230" s="147">
        <f t="shared" si="55"/>
        <v>0</v>
      </c>
      <c r="BF230" s="147">
        <f t="shared" si="56"/>
        <v>0</v>
      </c>
      <c r="BG230" s="147">
        <f t="shared" si="57"/>
        <v>0</v>
      </c>
      <c r="BH230" s="147">
        <f t="shared" si="58"/>
        <v>0</v>
      </c>
      <c r="BI230" s="15" t="s">
        <v>121</v>
      </c>
      <c r="BJ230" s="148">
        <f t="shared" si="59"/>
        <v>0</v>
      </c>
      <c r="BK230" s="15" t="s">
        <v>120</v>
      </c>
      <c r="BL230" s="146" t="s">
        <v>446</v>
      </c>
    </row>
    <row r="231" spans="1:64" s="2" customFormat="1" ht="24.2" customHeight="1" x14ac:dyDescent="0.2">
      <c r="A231" s="27"/>
      <c r="B231" s="135"/>
      <c r="C231" s="136" t="s">
        <v>447</v>
      </c>
      <c r="D231" s="136" t="s">
        <v>116</v>
      </c>
      <c r="E231" s="137" t="s">
        <v>448</v>
      </c>
      <c r="F231" s="138" t="s">
        <v>449</v>
      </c>
      <c r="G231" s="139" t="s">
        <v>129</v>
      </c>
      <c r="H231" s="140">
        <v>2</v>
      </c>
      <c r="I231" s="140">
        <v>0</v>
      </c>
      <c r="J231" s="140">
        <f t="shared" si="50"/>
        <v>0</v>
      </c>
      <c r="K231" s="141"/>
      <c r="L231" s="28"/>
      <c r="M231" s="142" t="s">
        <v>1</v>
      </c>
      <c r="N231" s="143" t="s">
        <v>39</v>
      </c>
      <c r="O231" s="144">
        <v>0.64900000000000002</v>
      </c>
      <c r="P231" s="144">
        <f t="shared" si="51"/>
        <v>1.298</v>
      </c>
      <c r="Q231" s="144">
        <v>0</v>
      </c>
      <c r="R231" s="144">
        <f t="shared" si="52"/>
        <v>0</v>
      </c>
      <c r="S231" s="144">
        <v>0</v>
      </c>
      <c r="T231" s="145">
        <f t="shared" si="53"/>
        <v>0</v>
      </c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Q231" s="146" t="s">
        <v>120</v>
      </c>
      <c r="AS231" s="146" t="s">
        <v>116</v>
      </c>
      <c r="AT231" s="146" t="s">
        <v>121</v>
      </c>
      <c r="AX231" s="15" t="s">
        <v>113</v>
      </c>
      <c r="BD231" s="147">
        <f t="shared" si="54"/>
        <v>0</v>
      </c>
      <c r="BE231" s="147">
        <f t="shared" si="55"/>
        <v>0</v>
      </c>
      <c r="BF231" s="147">
        <f t="shared" si="56"/>
        <v>0</v>
      </c>
      <c r="BG231" s="147">
        <f t="shared" si="57"/>
        <v>0</v>
      </c>
      <c r="BH231" s="147">
        <f t="shared" si="58"/>
        <v>0</v>
      </c>
      <c r="BI231" s="15" t="s">
        <v>121</v>
      </c>
      <c r="BJ231" s="148">
        <f t="shared" si="59"/>
        <v>0</v>
      </c>
      <c r="BK231" s="15" t="s">
        <v>120</v>
      </c>
      <c r="BL231" s="146" t="s">
        <v>450</v>
      </c>
    </row>
    <row r="232" spans="1:64" s="2" customFormat="1" ht="24.2" customHeight="1" x14ac:dyDescent="0.2">
      <c r="A232" s="27"/>
      <c r="B232" s="135"/>
      <c r="C232" s="136" t="s">
        <v>451</v>
      </c>
      <c r="D232" s="136" t="s">
        <v>116</v>
      </c>
      <c r="E232" s="137" t="s">
        <v>452</v>
      </c>
      <c r="F232" s="138" t="s">
        <v>453</v>
      </c>
      <c r="G232" s="139" t="s">
        <v>129</v>
      </c>
      <c r="H232" s="140">
        <v>60</v>
      </c>
      <c r="I232" s="140">
        <v>0</v>
      </c>
      <c r="J232" s="140">
        <f t="shared" si="50"/>
        <v>0</v>
      </c>
      <c r="K232" s="141"/>
      <c r="L232" s="28"/>
      <c r="M232" s="142" t="s">
        <v>1</v>
      </c>
      <c r="N232" s="143" t="s">
        <v>39</v>
      </c>
      <c r="O232" s="144">
        <v>4.0000000000000001E-3</v>
      </c>
      <c r="P232" s="144">
        <f t="shared" si="51"/>
        <v>0.24</v>
      </c>
      <c r="Q232" s="144">
        <v>0</v>
      </c>
      <c r="R232" s="144">
        <f t="shared" si="52"/>
        <v>0</v>
      </c>
      <c r="S232" s="144">
        <v>0</v>
      </c>
      <c r="T232" s="145">
        <f t="shared" si="53"/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Q232" s="146" t="s">
        <v>120</v>
      </c>
      <c r="AS232" s="146" t="s">
        <v>116</v>
      </c>
      <c r="AT232" s="146" t="s">
        <v>121</v>
      </c>
      <c r="AX232" s="15" t="s">
        <v>113</v>
      </c>
      <c r="BD232" s="147">
        <f t="shared" si="54"/>
        <v>0</v>
      </c>
      <c r="BE232" s="147">
        <f t="shared" si="55"/>
        <v>0</v>
      </c>
      <c r="BF232" s="147">
        <f t="shared" si="56"/>
        <v>0</v>
      </c>
      <c r="BG232" s="147">
        <f t="shared" si="57"/>
        <v>0</v>
      </c>
      <c r="BH232" s="147">
        <f t="shared" si="58"/>
        <v>0</v>
      </c>
      <c r="BI232" s="15" t="s">
        <v>121</v>
      </c>
      <c r="BJ232" s="148">
        <f t="shared" si="59"/>
        <v>0</v>
      </c>
      <c r="BK232" s="15" t="s">
        <v>120</v>
      </c>
      <c r="BL232" s="146" t="s">
        <v>454</v>
      </c>
    </row>
    <row r="233" spans="1:64" s="2" customFormat="1" ht="24.2" customHeight="1" x14ac:dyDescent="0.2">
      <c r="A233" s="27"/>
      <c r="B233" s="135"/>
      <c r="C233" s="136" t="s">
        <v>455</v>
      </c>
      <c r="D233" s="136" t="s">
        <v>116</v>
      </c>
      <c r="E233" s="137" t="s">
        <v>456</v>
      </c>
      <c r="F233" s="138" t="s">
        <v>457</v>
      </c>
      <c r="G233" s="139" t="s">
        <v>129</v>
      </c>
      <c r="H233" s="140">
        <v>16</v>
      </c>
      <c r="I233" s="140">
        <v>0</v>
      </c>
      <c r="J233" s="140">
        <f t="shared" si="50"/>
        <v>0</v>
      </c>
      <c r="K233" s="141"/>
      <c r="L233" s="28"/>
      <c r="M233" s="142" t="s">
        <v>1</v>
      </c>
      <c r="N233" s="143" t="s">
        <v>39</v>
      </c>
      <c r="O233" s="144">
        <v>8.9999999999999993E-3</v>
      </c>
      <c r="P233" s="144">
        <f t="shared" si="51"/>
        <v>0.14399999999999999</v>
      </c>
      <c r="Q233" s="144">
        <v>0</v>
      </c>
      <c r="R233" s="144">
        <f t="shared" si="52"/>
        <v>0</v>
      </c>
      <c r="S233" s="144">
        <v>0</v>
      </c>
      <c r="T233" s="145">
        <f t="shared" si="53"/>
        <v>0</v>
      </c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Q233" s="146" t="s">
        <v>120</v>
      </c>
      <c r="AS233" s="146" t="s">
        <v>116</v>
      </c>
      <c r="AT233" s="146" t="s">
        <v>121</v>
      </c>
      <c r="AX233" s="15" t="s">
        <v>113</v>
      </c>
      <c r="BD233" s="147">
        <f t="shared" si="54"/>
        <v>0</v>
      </c>
      <c r="BE233" s="147">
        <f t="shared" si="55"/>
        <v>0</v>
      </c>
      <c r="BF233" s="147">
        <f t="shared" si="56"/>
        <v>0</v>
      </c>
      <c r="BG233" s="147">
        <f t="shared" si="57"/>
        <v>0</v>
      </c>
      <c r="BH233" s="147">
        <f t="shared" si="58"/>
        <v>0</v>
      </c>
      <c r="BI233" s="15" t="s">
        <v>121</v>
      </c>
      <c r="BJ233" s="148">
        <f t="shared" si="59"/>
        <v>0</v>
      </c>
      <c r="BK233" s="15" t="s">
        <v>120</v>
      </c>
      <c r="BL233" s="146" t="s">
        <v>458</v>
      </c>
    </row>
    <row r="234" spans="1:64" s="2" customFormat="1" ht="24.2" customHeight="1" x14ac:dyDescent="0.2">
      <c r="A234" s="27"/>
      <c r="B234" s="135"/>
      <c r="C234" s="136" t="s">
        <v>459</v>
      </c>
      <c r="D234" s="136" t="s">
        <v>116</v>
      </c>
      <c r="E234" s="137" t="s">
        <v>460</v>
      </c>
      <c r="F234" s="138" t="s">
        <v>461</v>
      </c>
      <c r="G234" s="139" t="s">
        <v>129</v>
      </c>
      <c r="H234" s="140">
        <v>4</v>
      </c>
      <c r="I234" s="140">
        <v>0</v>
      </c>
      <c r="J234" s="140">
        <f t="shared" si="50"/>
        <v>0</v>
      </c>
      <c r="K234" s="141"/>
      <c r="L234" s="28"/>
      <c r="M234" s="142" t="s">
        <v>1</v>
      </c>
      <c r="N234" s="143" t="s">
        <v>39</v>
      </c>
      <c r="O234" s="144">
        <v>1.4999999999999999E-2</v>
      </c>
      <c r="P234" s="144">
        <f t="shared" si="51"/>
        <v>0.06</v>
      </c>
      <c r="Q234" s="144">
        <v>0</v>
      </c>
      <c r="R234" s="144">
        <f t="shared" si="52"/>
        <v>0</v>
      </c>
      <c r="S234" s="144">
        <v>0</v>
      </c>
      <c r="T234" s="145">
        <f t="shared" si="53"/>
        <v>0</v>
      </c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Q234" s="146" t="s">
        <v>120</v>
      </c>
      <c r="AS234" s="146" t="s">
        <v>116</v>
      </c>
      <c r="AT234" s="146" t="s">
        <v>121</v>
      </c>
      <c r="AX234" s="15" t="s">
        <v>113</v>
      </c>
      <c r="BD234" s="147">
        <f t="shared" si="54"/>
        <v>0</v>
      </c>
      <c r="BE234" s="147">
        <f t="shared" si="55"/>
        <v>0</v>
      </c>
      <c r="BF234" s="147">
        <f t="shared" si="56"/>
        <v>0</v>
      </c>
      <c r="BG234" s="147">
        <f t="shared" si="57"/>
        <v>0</v>
      </c>
      <c r="BH234" s="147">
        <f t="shared" si="58"/>
        <v>0</v>
      </c>
      <c r="BI234" s="15" t="s">
        <v>121</v>
      </c>
      <c r="BJ234" s="148">
        <f t="shared" si="59"/>
        <v>0</v>
      </c>
      <c r="BK234" s="15" t="s">
        <v>120</v>
      </c>
      <c r="BL234" s="146" t="s">
        <v>462</v>
      </c>
    </row>
    <row r="235" spans="1:64" s="2" customFormat="1" ht="24.2" customHeight="1" x14ac:dyDescent="0.2">
      <c r="A235" s="27"/>
      <c r="B235" s="135"/>
      <c r="C235" s="136" t="s">
        <v>463</v>
      </c>
      <c r="D235" s="136" t="s">
        <v>116</v>
      </c>
      <c r="E235" s="137" t="s">
        <v>464</v>
      </c>
      <c r="F235" s="138" t="s">
        <v>465</v>
      </c>
      <c r="G235" s="139" t="s">
        <v>129</v>
      </c>
      <c r="H235" s="140">
        <v>8</v>
      </c>
      <c r="I235" s="140">
        <v>0</v>
      </c>
      <c r="J235" s="140">
        <f t="shared" si="50"/>
        <v>0</v>
      </c>
      <c r="K235" s="141"/>
      <c r="L235" s="28"/>
      <c r="M235" s="142" t="s">
        <v>1</v>
      </c>
      <c r="N235" s="143" t="s">
        <v>39</v>
      </c>
      <c r="O235" s="144">
        <v>2.1999999999999999E-2</v>
      </c>
      <c r="P235" s="144">
        <f t="shared" si="51"/>
        <v>0.17599999999999999</v>
      </c>
      <c r="Q235" s="144">
        <v>0</v>
      </c>
      <c r="R235" s="144">
        <f t="shared" si="52"/>
        <v>0</v>
      </c>
      <c r="S235" s="144">
        <v>0</v>
      </c>
      <c r="T235" s="145">
        <f t="shared" si="53"/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Q235" s="146" t="s">
        <v>120</v>
      </c>
      <c r="AS235" s="146" t="s">
        <v>116</v>
      </c>
      <c r="AT235" s="146" t="s">
        <v>121</v>
      </c>
      <c r="AX235" s="15" t="s">
        <v>113</v>
      </c>
      <c r="BD235" s="147">
        <f t="shared" si="54"/>
        <v>0</v>
      </c>
      <c r="BE235" s="147">
        <f t="shared" si="55"/>
        <v>0</v>
      </c>
      <c r="BF235" s="147">
        <f t="shared" si="56"/>
        <v>0</v>
      </c>
      <c r="BG235" s="147">
        <f t="shared" si="57"/>
        <v>0</v>
      </c>
      <c r="BH235" s="147">
        <f t="shared" si="58"/>
        <v>0</v>
      </c>
      <c r="BI235" s="15" t="s">
        <v>121</v>
      </c>
      <c r="BJ235" s="148">
        <f t="shared" si="59"/>
        <v>0</v>
      </c>
      <c r="BK235" s="15" t="s">
        <v>120</v>
      </c>
      <c r="BL235" s="146" t="s">
        <v>466</v>
      </c>
    </row>
    <row r="236" spans="1:64" s="2" customFormat="1" ht="24.2" customHeight="1" x14ac:dyDescent="0.2">
      <c r="A236" s="27"/>
      <c r="B236" s="135"/>
      <c r="C236" s="136" t="s">
        <v>467</v>
      </c>
      <c r="D236" s="136" t="s">
        <v>116</v>
      </c>
      <c r="E236" s="137" t="s">
        <v>468</v>
      </c>
      <c r="F236" s="138" t="s">
        <v>469</v>
      </c>
      <c r="G236" s="139" t="s">
        <v>129</v>
      </c>
      <c r="H236" s="140">
        <v>15</v>
      </c>
      <c r="I236" s="140">
        <v>0</v>
      </c>
      <c r="J236" s="140">
        <f t="shared" si="50"/>
        <v>0</v>
      </c>
      <c r="K236" s="141"/>
      <c r="L236" s="28"/>
      <c r="M236" s="142" t="s">
        <v>1</v>
      </c>
      <c r="N236" s="143" t="s">
        <v>39</v>
      </c>
      <c r="O236" s="144">
        <v>0.39800000000000002</v>
      </c>
      <c r="P236" s="144">
        <f t="shared" si="51"/>
        <v>5.9700000000000006</v>
      </c>
      <c r="Q236" s="144">
        <v>0</v>
      </c>
      <c r="R236" s="144">
        <f t="shared" si="52"/>
        <v>0</v>
      </c>
      <c r="S236" s="144">
        <v>0</v>
      </c>
      <c r="T236" s="145">
        <f t="shared" si="53"/>
        <v>0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Q236" s="146" t="s">
        <v>120</v>
      </c>
      <c r="AS236" s="146" t="s">
        <v>116</v>
      </c>
      <c r="AT236" s="146" t="s">
        <v>121</v>
      </c>
      <c r="AX236" s="15" t="s">
        <v>113</v>
      </c>
      <c r="BD236" s="147">
        <f t="shared" si="54"/>
        <v>0</v>
      </c>
      <c r="BE236" s="147">
        <f t="shared" si="55"/>
        <v>0</v>
      </c>
      <c r="BF236" s="147">
        <f t="shared" si="56"/>
        <v>0</v>
      </c>
      <c r="BG236" s="147">
        <f t="shared" si="57"/>
        <v>0</v>
      </c>
      <c r="BH236" s="147">
        <f t="shared" si="58"/>
        <v>0</v>
      </c>
      <c r="BI236" s="15" t="s">
        <v>121</v>
      </c>
      <c r="BJ236" s="148">
        <f t="shared" si="59"/>
        <v>0</v>
      </c>
      <c r="BK236" s="15" t="s">
        <v>120</v>
      </c>
      <c r="BL236" s="146" t="s">
        <v>470</v>
      </c>
    </row>
    <row r="237" spans="1:64" s="2" customFormat="1" ht="24.2" customHeight="1" x14ac:dyDescent="0.2">
      <c r="A237" s="27"/>
      <c r="B237" s="135"/>
      <c r="C237" s="136" t="s">
        <v>471</v>
      </c>
      <c r="D237" s="136" t="s">
        <v>116</v>
      </c>
      <c r="E237" s="137" t="s">
        <v>472</v>
      </c>
      <c r="F237" s="138" t="s">
        <v>473</v>
      </c>
      <c r="G237" s="139" t="s">
        <v>129</v>
      </c>
      <c r="H237" s="140">
        <v>4</v>
      </c>
      <c r="I237" s="140">
        <v>0</v>
      </c>
      <c r="J237" s="140">
        <f t="shared" si="50"/>
        <v>0</v>
      </c>
      <c r="K237" s="141"/>
      <c r="L237" s="28"/>
      <c r="M237" s="142" t="s">
        <v>1</v>
      </c>
      <c r="N237" s="143" t="s">
        <v>39</v>
      </c>
      <c r="O237" s="144">
        <v>0.48799999999999999</v>
      </c>
      <c r="P237" s="144">
        <f t="shared" si="51"/>
        <v>1.952</v>
      </c>
      <c r="Q237" s="144">
        <v>0</v>
      </c>
      <c r="R237" s="144">
        <f t="shared" si="52"/>
        <v>0</v>
      </c>
      <c r="S237" s="144">
        <v>0</v>
      </c>
      <c r="T237" s="145">
        <f t="shared" si="53"/>
        <v>0</v>
      </c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Q237" s="146" t="s">
        <v>120</v>
      </c>
      <c r="AS237" s="146" t="s">
        <v>116</v>
      </c>
      <c r="AT237" s="146" t="s">
        <v>121</v>
      </c>
      <c r="AX237" s="15" t="s">
        <v>113</v>
      </c>
      <c r="BD237" s="147">
        <f t="shared" si="54"/>
        <v>0</v>
      </c>
      <c r="BE237" s="147">
        <f t="shared" si="55"/>
        <v>0</v>
      </c>
      <c r="BF237" s="147">
        <f t="shared" si="56"/>
        <v>0</v>
      </c>
      <c r="BG237" s="147">
        <f t="shared" si="57"/>
        <v>0</v>
      </c>
      <c r="BH237" s="147">
        <f t="shared" si="58"/>
        <v>0</v>
      </c>
      <c r="BI237" s="15" t="s">
        <v>121</v>
      </c>
      <c r="BJ237" s="148">
        <f t="shared" si="59"/>
        <v>0</v>
      </c>
      <c r="BK237" s="15" t="s">
        <v>120</v>
      </c>
      <c r="BL237" s="146" t="s">
        <v>474</v>
      </c>
    </row>
    <row r="238" spans="1:64" s="2" customFormat="1" ht="24.2" customHeight="1" x14ac:dyDescent="0.2">
      <c r="A238" s="27"/>
      <c r="B238" s="135"/>
      <c r="C238" s="136" t="s">
        <v>475</v>
      </c>
      <c r="D238" s="136" t="s">
        <v>116</v>
      </c>
      <c r="E238" s="137" t="s">
        <v>476</v>
      </c>
      <c r="F238" s="138" t="s">
        <v>477</v>
      </c>
      <c r="G238" s="139" t="s">
        <v>129</v>
      </c>
      <c r="H238" s="140">
        <v>1</v>
      </c>
      <c r="I238" s="140">
        <v>0</v>
      </c>
      <c r="J238" s="140">
        <f t="shared" si="50"/>
        <v>0</v>
      </c>
      <c r="K238" s="141"/>
      <c r="L238" s="28"/>
      <c r="M238" s="142" t="s">
        <v>1</v>
      </c>
      <c r="N238" s="143" t="s">
        <v>39</v>
      </c>
      <c r="O238" s="144">
        <v>0.61299999999999999</v>
      </c>
      <c r="P238" s="144">
        <f t="shared" si="51"/>
        <v>0.61299999999999999</v>
      </c>
      <c r="Q238" s="144">
        <v>0</v>
      </c>
      <c r="R238" s="144">
        <f t="shared" si="52"/>
        <v>0</v>
      </c>
      <c r="S238" s="144">
        <v>0</v>
      </c>
      <c r="T238" s="145">
        <f t="shared" si="53"/>
        <v>0</v>
      </c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Q238" s="146" t="s">
        <v>120</v>
      </c>
      <c r="AS238" s="146" t="s">
        <v>116</v>
      </c>
      <c r="AT238" s="146" t="s">
        <v>121</v>
      </c>
      <c r="AX238" s="15" t="s">
        <v>113</v>
      </c>
      <c r="BD238" s="147">
        <f t="shared" si="54"/>
        <v>0</v>
      </c>
      <c r="BE238" s="147">
        <f t="shared" si="55"/>
        <v>0</v>
      </c>
      <c r="BF238" s="147">
        <f t="shared" si="56"/>
        <v>0</v>
      </c>
      <c r="BG238" s="147">
        <f t="shared" si="57"/>
        <v>0</v>
      </c>
      <c r="BH238" s="147">
        <f t="shared" si="58"/>
        <v>0</v>
      </c>
      <c r="BI238" s="15" t="s">
        <v>121</v>
      </c>
      <c r="BJ238" s="148">
        <f t="shared" si="59"/>
        <v>0</v>
      </c>
      <c r="BK238" s="15" t="s">
        <v>120</v>
      </c>
      <c r="BL238" s="146" t="s">
        <v>478</v>
      </c>
    </row>
    <row r="239" spans="1:64" s="2" customFormat="1" ht="24.2" customHeight="1" x14ac:dyDescent="0.2">
      <c r="A239" s="27"/>
      <c r="B239" s="135"/>
      <c r="C239" s="136" t="s">
        <v>479</v>
      </c>
      <c r="D239" s="136" t="s">
        <v>116</v>
      </c>
      <c r="E239" s="137" t="s">
        <v>480</v>
      </c>
      <c r="F239" s="138" t="s">
        <v>481</v>
      </c>
      <c r="G239" s="139" t="s">
        <v>129</v>
      </c>
      <c r="H239" s="140">
        <v>2</v>
      </c>
      <c r="I239" s="140">
        <v>0</v>
      </c>
      <c r="J239" s="140">
        <f t="shared" si="50"/>
        <v>0</v>
      </c>
      <c r="K239" s="141"/>
      <c r="L239" s="28"/>
      <c r="M239" s="142" t="s">
        <v>1</v>
      </c>
      <c r="N239" s="143" t="s">
        <v>39</v>
      </c>
      <c r="O239" s="144">
        <v>0.88100000000000001</v>
      </c>
      <c r="P239" s="144">
        <f t="shared" si="51"/>
        <v>1.762</v>
      </c>
      <c r="Q239" s="144">
        <v>0</v>
      </c>
      <c r="R239" s="144">
        <f t="shared" si="52"/>
        <v>0</v>
      </c>
      <c r="S239" s="144">
        <v>0</v>
      </c>
      <c r="T239" s="145">
        <f t="shared" si="53"/>
        <v>0</v>
      </c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Q239" s="146" t="s">
        <v>120</v>
      </c>
      <c r="AS239" s="146" t="s">
        <v>116</v>
      </c>
      <c r="AT239" s="146" t="s">
        <v>121</v>
      </c>
      <c r="AX239" s="15" t="s">
        <v>113</v>
      </c>
      <c r="BD239" s="147">
        <f t="shared" si="54"/>
        <v>0</v>
      </c>
      <c r="BE239" s="147">
        <f t="shared" si="55"/>
        <v>0</v>
      </c>
      <c r="BF239" s="147">
        <f t="shared" si="56"/>
        <v>0</v>
      </c>
      <c r="BG239" s="147">
        <f t="shared" si="57"/>
        <v>0</v>
      </c>
      <c r="BH239" s="147">
        <f t="shared" si="58"/>
        <v>0</v>
      </c>
      <c r="BI239" s="15" t="s">
        <v>121</v>
      </c>
      <c r="BJ239" s="148">
        <f t="shared" si="59"/>
        <v>0</v>
      </c>
      <c r="BK239" s="15" t="s">
        <v>120</v>
      </c>
      <c r="BL239" s="146" t="s">
        <v>482</v>
      </c>
    </row>
    <row r="240" spans="1:64" s="2" customFormat="1" ht="24.2" customHeight="1" x14ac:dyDescent="0.2">
      <c r="A240" s="27"/>
      <c r="B240" s="135"/>
      <c r="C240" s="136" t="s">
        <v>483</v>
      </c>
      <c r="D240" s="136" t="s">
        <v>116</v>
      </c>
      <c r="E240" s="137" t="s">
        <v>484</v>
      </c>
      <c r="F240" s="138" t="s">
        <v>485</v>
      </c>
      <c r="G240" s="139" t="s">
        <v>129</v>
      </c>
      <c r="H240" s="140">
        <v>60</v>
      </c>
      <c r="I240" s="140">
        <v>0</v>
      </c>
      <c r="J240" s="140">
        <f t="shared" si="50"/>
        <v>0</v>
      </c>
      <c r="K240" s="141"/>
      <c r="L240" s="28"/>
      <c r="M240" s="142" t="s">
        <v>1</v>
      </c>
      <c r="N240" s="143" t="s">
        <v>39</v>
      </c>
      <c r="O240" s="144">
        <v>3.0000000000000001E-3</v>
      </c>
      <c r="P240" s="144">
        <f t="shared" si="51"/>
        <v>0.18</v>
      </c>
      <c r="Q240" s="144">
        <v>0</v>
      </c>
      <c r="R240" s="144">
        <f t="shared" si="52"/>
        <v>0</v>
      </c>
      <c r="S240" s="144">
        <v>0</v>
      </c>
      <c r="T240" s="145">
        <f t="shared" si="53"/>
        <v>0</v>
      </c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Q240" s="146" t="s">
        <v>120</v>
      </c>
      <c r="AS240" s="146" t="s">
        <v>116</v>
      </c>
      <c r="AT240" s="146" t="s">
        <v>121</v>
      </c>
      <c r="AX240" s="15" t="s">
        <v>113</v>
      </c>
      <c r="BD240" s="147">
        <f t="shared" si="54"/>
        <v>0</v>
      </c>
      <c r="BE240" s="147">
        <f t="shared" si="55"/>
        <v>0</v>
      </c>
      <c r="BF240" s="147">
        <f t="shared" si="56"/>
        <v>0</v>
      </c>
      <c r="BG240" s="147">
        <f t="shared" si="57"/>
        <v>0</v>
      </c>
      <c r="BH240" s="147">
        <f t="shared" si="58"/>
        <v>0</v>
      </c>
      <c r="BI240" s="15" t="s">
        <v>121</v>
      </c>
      <c r="BJ240" s="148">
        <f t="shared" si="59"/>
        <v>0</v>
      </c>
      <c r="BK240" s="15" t="s">
        <v>120</v>
      </c>
      <c r="BL240" s="146" t="s">
        <v>486</v>
      </c>
    </row>
    <row r="241" spans="1:64" s="2" customFormat="1" ht="24.2" customHeight="1" x14ac:dyDescent="0.2">
      <c r="A241" s="27"/>
      <c r="B241" s="135"/>
      <c r="C241" s="136" t="s">
        <v>487</v>
      </c>
      <c r="D241" s="136" t="s">
        <v>116</v>
      </c>
      <c r="E241" s="137" t="s">
        <v>488</v>
      </c>
      <c r="F241" s="138" t="s">
        <v>489</v>
      </c>
      <c r="G241" s="139" t="s">
        <v>129</v>
      </c>
      <c r="H241" s="140">
        <v>16</v>
      </c>
      <c r="I241" s="140">
        <v>0</v>
      </c>
      <c r="J241" s="140">
        <f t="shared" si="50"/>
        <v>0</v>
      </c>
      <c r="K241" s="141"/>
      <c r="L241" s="28"/>
      <c r="M241" s="142" t="s">
        <v>1</v>
      </c>
      <c r="N241" s="143" t="s">
        <v>39</v>
      </c>
      <c r="O241" s="144">
        <v>8.9999999999999993E-3</v>
      </c>
      <c r="P241" s="144">
        <f t="shared" si="51"/>
        <v>0.14399999999999999</v>
      </c>
      <c r="Q241" s="144">
        <v>0</v>
      </c>
      <c r="R241" s="144">
        <f t="shared" si="52"/>
        <v>0</v>
      </c>
      <c r="S241" s="144">
        <v>0</v>
      </c>
      <c r="T241" s="145">
        <f t="shared" si="53"/>
        <v>0</v>
      </c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Q241" s="146" t="s">
        <v>120</v>
      </c>
      <c r="AS241" s="146" t="s">
        <v>116</v>
      </c>
      <c r="AT241" s="146" t="s">
        <v>121</v>
      </c>
      <c r="AX241" s="15" t="s">
        <v>113</v>
      </c>
      <c r="BD241" s="147">
        <f t="shared" si="54"/>
        <v>0</v>
      </c>
      <c r="BE241" s="147">
        <f t="shared" si="55"/>
        <v>0</v>
      </c>
      <c r="BF241" s="147">
        <f t="shared" si="56"/>
        <v>0</v>
      </c>
      <c r="BG241" s="147">
        <f t="shared" si="57"/>
        <v>0</v>
      </c>
      <c r="BH241" s="147">
        <f t="shared" si="58"/>
        <v>0</v>
      </c>
      <c r="BI241" s="15" t="s">
        <v>121</v>
      </c>
      <c r="BJ241" s="148">
        <f t="shared" si="59"/>
        <v>0</v>
      </c>
      <c r="BK241" s="15" t="s">
        <v>120</v>
      </c>
      <c r="BL241" s="146" t="s">
        <v>490</v>
      </c>
    </row>
    <row r="242" spans="1:64" s="2" customFormat="1" ht="24.2" customHeight="1" x14ac:dyDescent="0.2">
      <c r="A242" s="27"/>
      <c r="B242" s="135"/>
      <c r="C242" s="136" t="s">
        <v>491</v>
      </c>
      <c r="D242" s="136" t="s">
        <v>116</v>
      </c>
      <c r="E242" s="137" t="s">
        <v>492</v>
      </c>
      <c r="F242" s="138" t="s">
        <v>493</v>
      </c>
      <c r="G242" s="139" t="s">
        <v>129</v>
      </c>
      <c r="H242" s="140">
        <v>4</v>
      </c>
      <c r="I242" s="140">
        <v>0</v>
      </c>
      <c r="J242" s="140">
        <f t="shared" si="50"/>
        <v>0</v>
      </c>
      <c r="K242" s="141"/>
      <c r="L242" s="28"/>
      <c r="M242" s="142" t="s">
        <v>1</v>
      </c>
      <c r="N242" s="143" t="s">
        <v>39</v>
      </c>
      <c r="O242" s="144">
        <v>2.4E-2</v>
      </c>
      <c r="P242" s="144">
        <f t="shared" si="51"/>
        <v>9.6000000000000002E-2</v>
      </c>
      <c r="Q242" s="144">
        <v>0</v>
      </c>
      <c r="R242" s="144">
        <f t="shared" si="52"/>
        <v>0</v>
      </c>
      <c r="S242" s="144">
        <v>0</v>
      </c>
      <c r="T242" s="145">
        <f t="shared" si="53"/>
        <v>0</v>
      </c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Q242" s="146" t="s">
        <v>120</v>
      </c>
      <c r="AS242" s="146" t="s">
        <v>116</v>
      </c>
      <c r="AT242" s="146" t="s">
        <v>121</v>
      </c>
      <c r="AX242" s="15" t="s">
        <v>113</v>
      </c>
      <c r="BD242" s="147">
        <f t="shared" si="54"/>
        <v>0</v>
      </c>
      <c r="BE242" s="147">
        <f t="shared" si="55"/>
        <v>0</v>
      </c>
      <c r="BF242" s="147">
        <f t="shared" si="56"/>
        <v>0</v>
      </c>
      <c r="BG242" s="147">
        <f t="shared" si="57"/>
        <v>0</v>
      </c>
      <c r="BH242" s="147">
        <f t="shared" si="58"/>
        <v>0</v>
      </c>
      <c r="BI242" s="15" t="s">
        <v>121</v>
      </c>
      <c r="BJ242" s="148">
        <f t="shared" si="59"/>
        <v>0</v>
      </c>
      <c r="BK242" s="15" t="s">
        <v>120</v>
      </c>
      <c r="BL242" s="146" t="s">
        <v>494</v>
      </c>
    </row>
    <row r="243" spans="1:64" s="2" customFormat="1" ht="24.2" customHeight="1" x14ac:dyDescent="0.2">
      <c r="A243" s="27"/>
      <c r="B243" s="135"/>
      <c r="C243" s="136" t="s">
        <v>495</v>
      </c>
      <c r="D243" s="136" t="s">
        <v>116</v>
      </c>
      <c r="E243" s="137" t="s">
        <v>496</v>
      </c>
      <c r="F243" s="138" t="s">
        <v>497</v>
      </c>
      <c r="G243" s="139" t="s">
        <v>129</v>
      </c>
      <c r="H243" s="140">
        <v>2</v>
      </c>
      <c r="I243" s="140">
        <v>0</v>
      </c>
      <c r="J243" s="140">
        <f t="shared" si="50"/>
        <v>0</v>
      </c>
      <c r="K243" s="141"/>
      <c r="L243" s="28"/>
      <c r="M243" s="142" t="s">
        <v>1</v>
      </c>
      <c r="N243" s="143" t="s">
        <v>39</v>
      </c>
      <c r="O243" s="144">
        <v>3.5999999999999997E-2</v>
      </c>
      <c r="P243" s="144">
        <f t="shared" si="51"/>
        <v>7.1999999999999995E-2</v>
      </c>
      <c r="Q243" s="144">
        <v>0</v>
      </c>
      <c r="R243" s="144">
        <f t="shared" si="52"/>
        <v>0</v>
      </c>
      <c r="S243" s="144">
        <v>0</v>
      </c>
      <c r="T243" s="145">
        <f t="shared" si="53"/>
        <v>0</v>
      </c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Q243" s="146" t="s">
        <v>120</v>
      </c>
      <c r="AS243" s="146" t="s">
        <v>116</v>
      </c>
      <c r="AT243" s="146" t="s">
        <v>121</v>
      </c>
      <c r="AX243" s="15" t="s">
        <v>113</v>
      </c>
      <c r="BD243" s="147">
        <f t="shared" si="54"/>
        <v>0</v>
      </c>
      <c r="BE243" s="147">
        <f t="shared" si="55"/>
        <v>0</v>
      </c>
      <c r="BF243" s="147">
        <f t="shared" si="56"/>
        <v>0</v>
      </c>
      <c r="BG243" s="147">
        <f t="shared" si="57"/>
        <v>0</v>
      </c>
      <c r="BH243" s="147">
        <f t="shared" si="58"/>
        <v>0</v>
      </c>
      <c r="BI243" s="15" t="s">
        <v>121</v>
      </c>
      <c r="BJ243" s="148">
        <f t="shared" si="59"/>
        <v>0</v>
      </c>
      <c r="BK243" s="15" t="s">
        <v>120</v>
      </c>
      <c r="BL243" s="146" t="s">
        <v>498</v>
      </c>
    </row>
    <row r="244" spans="1:64" s="2" customFormat="1" ht="24.2" customHeight="1" x14ac:dyDescent="0.2">
      <c r="A244" s="27"/>
      <c r="B244" s="135"/>
      <c r="C244" s="136" t="s">
        <v>499</v>
      </c>
      <c r="D244" s="136" t="s">
        <v>116</v>
      </c>
      <c r="E244" s="137" t="s">
        <v>500</v>
      </c>
      <c r="F244" s="138" t="s">
        <v>501</v>
      </c>
      <c r="G244" s="139" t="s">
        <v>129</v>
      </c>
      <c r="H244" s="140">
        <v>15</v>
      </c>
      <c r="I244" s="140">
        <v>0</v>
      </c>
      <c r="J244" s="140">
        <f t="shared" si="50"/>
        <v>0</v>
      </c>
      <c r="K244" s="141"/>
      <c r="L244" s="28"/>
      <c r="M244" s="142" t="s">
        <v>1</v>
      </c>
      <c r="N244" s="143" t="s">
        <v>39</v>
      </c>
      <c r="O244" s="144">
        <v>0.217</v>
      </c>
      <c r="P244" s="144">
        <f t="shared" si="51"/>
        <v>3.2549999999999999</v>
      </c>
      <c r="Q244" s="144">
        <v>0</v>
      </c>
      <c r="R244" s="144">
        <f t="shared" si="52"/>
        <v>0</v>
      </c>
      <c r="S244" s="144">
        <v>0</v>
      </c>
      <c r="T244" s="145">
        <f t="shared" si="53"/>
        <v>0</v>
      </c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Q244" s="146" t="s">
        <v>120</v>
      </c>
      <c r="AS244" s="146" t="s">
        <v>116</v>
      </c>
      <c r="AT244" s="146" t="s">
        <v>121</v>
      </c>
      <c r="AX244" s="15" t="s">
        <v>113</v>
      </c>
      <c r="BD244" s="147">
        <f t="shared" si="54"/>
        <v>0</v>
      </c>
      <c r="BE244" s="147">
        <f t="shared" si="55"/>
        <v>0</v>
      </c>
      <c r="BF244" s="147">
        <f t="shared" si="56"/>
        <v>0</v>
      </c>
      <c r="BG244" s="147">
        <f t="shared" si="57"/>
        <v>0</v>
      </c>
      <c r="BH244" s="147">
        <f t="shared" si="58"/>
        <v>0</v>
      </c>
      <c r="BI244" s="15" t="s">
        <v>121</v>
      </c>
      <c r="BJ244" s="148">
        <f t="shared" si="59"/>
        <v>0</v>
      </c>
      <c r="BK244" s="15" t="s">
        <v>120</v>
      </c>
      <c r="BL244" s="146" t="s">
        <v>502</v>
      </c>
    </row>
    <row r="245" spans="1:64" s="2" customFormat="1" ht="24.2" customHeight="1" x14ac:dyDescent="0.2">
      <c r="A245" s="27"/>
      <c r="B245" s="135"/>
      <c r="C245" s="136" t="s">
        <v>503</v>
      </c>
      <c r="D245" s="136" t="s">
        <v>116</v>
      </c>
      <c r="E245" s="137" t="s">
        <v>504</v>
      </c>
      <c r="F245" s="138" t="s">
        <v>505</v>
      </c>
      <c r="G245" s="139" t="s">
        <v>129</v>
      </c>
      <c r="H245" s="140">
        <v>4</v>
      </c>
      <c r="I245" s="140">
        <v>0</v>
      </c>
      <c r="J245" s="140">
        <f t="shared" si="50"/>
        <v>0</v>
      </c>
      <c r="K245" s="141"/>
      <c r="L245" s="28"/>
      <c r="M245" s="142" t="s">
        <v>1</v>
      </c>
      <c r="N245" s="143" t="s">
        <v>39</v>
      </c>
      <c r="O245" s="144">
        <v>0.46800000000000003</v>
      </c>
      <c r="P245" s="144">
        <f t="shared" si="51"/>
        <v>1.8720000000000001</v>
      </c>
      <c r="Q245" s="144">
        <v>0</v>
      </c>
      <c r="R245" s="144">
        <f t="shared" si="52"/>
        <v>0</v>
      </c>
      <c r="S245" s="144">
        <v>0</v>
      </c>
      <c r="T245" s="145">
        <f t="shared" si="53"/>
        <v>0</v>
      </c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Q245" s="146" t="s">
        <v>120</v>
      </c>
      <c r="AS245" s="146" t="s">
        <v>116</v>
      </c>
      <c r="AT245" s="146" t="s">
        <v>121</v>
      </c>
      <c r="AX245" s="15" t="s">
        <v>113</v>
      </c>
      <c r="BD245" s="147">
        <f t="shared" si="54"/>
        <v>0</v>
      </c>
      <c r="BE245" s="147">
        <f t="shared" si="55"/>
        <v>0</v>
      </c>
      <c r="BF245" s="147">
        <f t="shared" si="56"/>
        <v>0</v>
      </c>
      <c r="BG245" s="147">
        <f t="shared" si="57"/>
        <v>0</v>
      </c>
      <c r="BH245" s="147">
        <f t="shared" si="58"/>
        <v>0</v>
      </c>
      <c r="BI245" s="15" t="s">
        <v>121</v>
      </c>
      <c r="BJ245" s="148">
        <f t="shared" si="59"/>
        <v>0</v>
      </c>
      <c r="BK245" s="15" t="s">
        <v>120</v>
      </c>
      <c r="BL245" s="146" t="s">
        <v>506</v>
      </c>
    </row>
    <row r="246" spans="1:64" s="2" customFormat="1" ht="24.2" customHeight="1" x14ac:dyDescent="0.2">
      <c r="A246" s="27"/>
      <c r="B246" s="135"/>
      <c r="C246" s="136" t="s">
        <v>507</v>
      </c>
      <c r="D246" s="136" t="s">
        <v>116</v>
      </c>
      <c r="E246" s="137" t="s">
        <v>508</v>
      </c>
      <c r="F246" s="138" t="s">
        <v>509</v>
      </c>
      <c r="G246" s="139" t="s">
        <v>129</v>
      </c>
      <c r="H246" s="140">
        <v>1</v>
      </c>
      <c r="I246" s="140">
        <v>0</v>
      </c>
      <c r="J246" s="140">
        <f t="shared" si="50"/>
        <v>0</v>
      </c>
      <c r="K246" s="141"/>
      <c r="L246" s="28"/>
      <c r="M246" s="142" t="s">
        <v>1</v>
      </c>
      <c r="N246" s="143" t="s">
        <v>39</v>
      </c>
      <c r="O246" s="144">
        <v>0.72299999999999998</v>
      </c>
      <c r="P246" s="144">
        <f t="shared" si="51"/>
        <v>0.72299999999999998</v>
      </c>
      <c r="Q246" s="144">
        <v>0</v>
      </c>
      <c r="R246" s="144">
        <f t="shared" si="52"/>
        <v>0</v>
      </c>
      <c r="S246" s="144">
        <v>0</v>
      </c>
      <c r="T246" s="145">
        <f t="shared" si="53"/>
        <v>0</v>
      </c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Q246" s="146" t="s">
        <v>120</v>
      </c>
      <c r="AS246" s="146" t="s">
        <v>116</v>
      </c>
      <c r="AT246" s="146" t="s">
        <v>121</v>
      </c>
      <c r="AX246" s="15" t="s">
        <v>113</v>
      </c>
      <c r="BD246" s="147">
        <f t="shared" si="54"/>
        <v>0</v>
      </c>
      <c r="BE246" s="147">
        <f t="shared" si="55"/>
        <v>0</v>
      </c>
      <c r="BF246" s="147">
        <f t="shared" si="56"/>
        <v>0</v>
      </c>
      <c r="BG246" s="147">
        <f t="shared" si="57"/>
        <v>0</v>
      </c>
      <c r="BH246" s="147">
        <f t="shared" si="58"/>
        <v>0</v>
      </c>
      <c r="BI246" s="15" t="s">
        <v>121</v>
      </c>
      <c r="BJ246" s="148">
        <f t="shared" si="59"/>
        <v>0</v>
      </c>
      <c r="BK246" s="15" t="s">
        <v>120</v>
      </c>
      <c r="BL246" s="146" t="s">
        <v>510</v>
      </c>
    </row>
    <row r="247" spans="1:64" s="2" customFormat="1" ht="24.2" customHeight="1" x14ac:dyDescent="0.2">
      <c r="A247" s="27"/>
      <c r="B247" s="135"/>
      <c r="C247" s="136" t="s">
        <v>511</v>
      </c>
      <c r="D247" s="136" t="s">
        <v>116</v>
      </c>
      <c r="E247" s="137" t="s">
        <v>512</v>
      </c>
      <c r="F247" s="138" t="s">
        <v>513</v>
      </c>
      <c r="G247" s="139" t="s">
        <v>129</v>
      </c>
      <c r="H247" s="140">
        <v>2</v>
      </c>
      <c r="I247" s="140">
        <v>0</v>
      </c>
      <c r="J247" s="140">
        <f t="shared" si="50"/>
        <v>0</v>
      </c>
      <c r="K247" s="141"/>
      <c r="L247" s="28"/>
      <c r="M247" s="142" t="s">
        <v>1</v>
      </c>
      <c r="N247" s="143" t="s">
        <v>39</v>
      </c>
      <c r="O247" s="144">
        <v>0.875</v>
      </c>
      <c r="P247" s="144">
        <f t="shared" si="51"/>
        <v>1.75</v>
      </c>
      <c r="Q247" s="144">
        <v>0</v>
      </c>
      <c r="R247" s="144">
        <f t="shared" si="52"/>
        <v>0</v>
      </c>
      <c r="S247" s="144">
        <v>0</v>
      </c>
      <c r="T247" s="145">
        <f t="shared" si="53"/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Q247" s="146" t="s">
        <v>120</v>
      </c>
      <c r="AS247" s="146" t="s">
        <v>116</v>
      </c>
      <c r="AT247" s="146" t="s">
        <v>121</v>
      </c>
      <c r="AX247" s="15" t="s">
        <v>113</v>
      </c>
      <c r="BD247" s="147">
        <f t="shared" si="54"/>
        <v>0</v>
      </c>
      <c r="BE247" s="147">
        <f t="shared" si="55"/>
        <v>0</v>
      </c>
      <c r="BF247" s="147">
        <f t="shared" si="56"/>
        <v>0</v>
      </c>
      <c r="BG247" s="147">
        <f t="shared" si="57"/>
        <v>0</v>
      </c>
      <c r="BH247" s="147">
        <f t="shared" si="58"/>
        <v>0</v>
      </c>
      <c r="BI247" s="15" t="s">
        <v>121</v>
      </c>
      <c r="BJ247" s="148">
        <f t="shared" si="59"/>
        <v>0</v>
      </c>
      <c r="BK247" s="15" t="s">
        <v>120</v>
      </c>
      <c r="BL247" s="146" t="s">
        <v>514</v>
      </c>
    </row>
    <row r="248" spans="1:64" s="2" customFormat="1" ht="24.2" customHeight="1" x14ac:dyDescent="0.2">
      <c r="A248" s="27"/>
      <c r="B248" s="135"/>
      <c r="C248" s="136" t="s">
        <v>515</v>
      </c>
      <c r="D248" s="136" t="s">
        <v>116</v>
      </c>
      <c r="E248" s="137" t="s">
        <v>516</v>
      </c>
      <c r="F248" s="138" t="s">
        <v>517</v>
      </c>
      <c r="G248" s="139" t="s">
        <v>129</v>
      </c>
      <c r="H248" s="140">
        <v>60</v>
      </c>
      <c r="I248" s="140">
        <v>0</v>
      </c>
      <c r="J248" s="140">
        <f t="shared" si="50"/>
        <v>0</v>
      </c>
      <c r="K248" s="141"/>
      <c r="L248" s="28"/>
      <c r="M248" s="142" t="s">
        <v>1</v>
      </c>
      <c r="N248" s="143" t="s">
        <v>39</v>
      </c>
      <c r="O248" s="144">
        <v>3.0000000000000001E-3</v>
      </c>
      <c r="P248" s="144">
        <f t="shared" si="51"/>
        <v>0.18</v>
      </c>
      <c r="Q248" s="144">
        <v>0</v>
      </c>
      <c r="R248" s="144">
        <f t="shared" si="52"/>
        <v>0</v>
      </c>
      <c r="S248" s="144">
        <v>0</v>
      </c>
      <c r="T248" s="145">
        <f t="shared" si="53"/>
        <v>0</v>
      </c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Q248" s="146" t="s">
        <v>120</v>
      </c>
      <c r="AS248" s="146" t="s">
        <v>116</v>
      </c>
      <c r="AT248" s="146" t="s">
        <v>121</v>
      </c>
      <c r="AX248" s="15" t="s">
        <v>113</v>
      </c>
      <c r="BD248" s="147">
        <f t="shared" si="54"/>
        <v>0</v>
      </c>
      <c r="BE248" s="147">
        <f t="shared" si="55"/>
        <v>0</v>
      </c>
      <c r="BF248" s="147">
        <f t="shared" si="56"/>
        <v>0</v>
      </c>
      <c r="BG248" s="147">
        <f t="shared" si="57"/>
        <v>0</v>
      </c>
      <c r="BH248" s="147">
        <f t="shared" si="58"/>
        <v>0</v>
      </c>
      <c r="BI248" s="15" t="s">
        <v>121</v>
      </c>
      <c r="BJ248" s="148">
        <f t="shared" si="59"/>
        <v>0</v>
      </c>
      <c r="BK248" s="15" t="s">
        <v>120</v>
      </c>
      <c r="BL248" s="146" t="s">
        <v>518</v>
      </c>
    </row>
    <row r="249" spans="1:64" s="2" customFormat="1" ht="24.2" customHeight="1" x14ac:dyDescent="0.2">
      <c r="A249" s="27"/>
      <c r="B249" s="135"/>
      <c r="C249" s="136" t="s">
        <v>519</v>
      </c>
      <c r="D249" s="136" t="s">
        <v>116</v>
      </c>
      <c r="E249" s="137" t="s">
        <v>520</v>
      </c>
      <c r="F249" s="138" t="s">
        <v>521</v>
      </c>
      <c r="G249" s="139" t="s">
        <v>129</v>
      </c>
      <c r="H249" s="140">
        <v>16</v>
      </c>
      <c r="I249" s="140">
        <v>0</v>
      </c>
      <c r="J249" s="140">
        <f t="shared" si="50"/>
        <v>0</v>
      </c>
      <c r="K249" s="141"/>
      <c r="L249" s="28"/>
      <c r="M249" s="142" t="s">
        <v>1</v>
      </c>
      <c r="N249" s="143" t="s">
        <v>39</v>
      </c>
      <c r="O249" s="144">
        <v>1.7999999999999999E-2</v>
      </c>
      <c r="P249" s="144">
        <f t="shared" si="51"/>
        <v>0.28799999999999998</v>
      </c>
      <c r="Q249" s="144">
        <v>0</v>
      </c>
      <c r="R249" s="144">
        <f t="shared" si="52"/>
        <v>0</v>
      </c>
      <c r="S249" s="144">
        <v>0</v>
      </c>
      <c r="T249" s="145">
        <f t="shared" si="53"/>
        <v>0</v>
      </c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Q249" s="146" t="s">
        <v>120</v>
      </c>
      <c r="AS249" s="146" t="s">
        <v>116</v>
      </c>
      <c r="AT249" s="146" t="s">
        <v>121</v>
      </c>
      <c r="AX249" s="15" t="s">
        <v>113</v>
      </c>
      <c r="BD249" s="147">
        <f t="shared" si="54"/>
        <v>0</v>
      </c>
      <c r="BE249" s="147">
        <f t="shared" si="55"/>
        <v>0</v>
      </c>
      <c r="BF249" s="147">
        <f t="shared" si="56"/>
        <v>0</v>
      </c>
      <c r="BG249" s="147">
        <f t="shared" si="57"/>
        <v>0</v>
      </c>
      <c r="BH249" s="147">
        <f t="shared" si="58"/>
        <v>0</v>
      </c>
      <c r="BI249" s="15" t="s">
        <v>121</v>
      </c>
      <c r="BJ249" s="148">
        <f t="shared" si="59"/>
        <v>0</v>
      </c>
      <c r="BK249" s="15" t="s">
        <v>120</v>
      </c>
      <c r="BL249" s="146" t="s">
        <v>522</v>
      </c>
    </row>
    <row r="250" spans="1:64" s="2" customFormat="1" ht="24.2" customHeight="1" x14ac:dyDescent="0.2">
      <c r="A250" s="27"/>
      <c r="B250" s="135"/>
      <c r="C250" s="136" t="s">
        <v>523</v>
      </c>
      <c r="D250" s="136" t="s">
        <v>116</v>
      </c>
      <c r="E250" s="137" t="s">
        <v>524</v>
      </c>
      <c r="F250" s="138" t="s">
        <v>525</v>
      </c>
      <c r="G250" s="139" t="s">
        <v>129</v>
      </c>
      <c r="H250" s="140">
        <v>4</v>
      </c>
      <c r="I250" s="140">
        <v>0</v>
      </c>
      <c r="J250" s="140">
        <f t="shared" si="50"/>
        <v>0</v>
      </c>
      <c r="K250" s="141"/>
      <c r="L250" s="28"/>
      <c r="M250" s="142" t="s">
        <v>1</v>
      </c>
      <c r="N250" s="143" t="s">
        <v>39</v>
      </c>
      <c r="O250" s="144">
        <v>5.8999999999999997E-2</v>
      </c>
      <c r="P250" s="144">
        <f t="shared" si="51"/>
        <v>0.23599999999999999</v>
      </c>
      <c r="Q250" s="144">
        <v>0</v>
      </c>
      <c r="R250" s="144">
        <f t="shared" si="52"/>
        <v>0</v>
      </c>
      <c r="S250" s="144">
        <v>0</v>
      </c>
      <c r="T250" s="145">
        <f t="shared" si="53"/>
        <v>0</v>
      </c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Q250" s="146" t="s">
        <v>120</v>
      </c>
      <c r="AS250" s="146" t="s">
        <v>116</v>
      </c>
      <c r="AT250" s="146" t="s">
        <v>121</v>
      </c>
      <c r="AX250" s="15" t="s">
        <v>113</v>
      </c>
      <c r="BD250" s="147">
        <f t="shared" si="54"/>
        <v>0</v>
      </c>
      <c r="BE250" s="147">
        <f t="shared" si="55"/>
        <v>0</v>
      </c>
      <c r="BF250" s="147">
        <f t="shared" si="56"/>
        <v>0</v>
      </c>
      <c r="BG250" s="147">
        <f t="shared" si="57"/>
        <v>0</v>
      </c>
      <c r="BH250" s="147">
        <f t="shared" si="58"/>
        <v>0</v>
      </c>
      <c r="BI250" s="15" t="s">
        <v>121</v>
      </c>
      <c r="BJ250" s="148">
        <f t="shared" si="59"/>
        <v>0</v>
      </c>
      <c r="BK250" s="15" t="s">
        <v>120</v>
      </c>
      <c r="BL250" s="146" t="s">
        <v>526</v>
      </c>
    </row>
    <row r="251" spans="1:64" s="2" customFormat="1" ht="24.2" customHeight="1" x14ac:dyDescent="0.2">
      <c r="A251" s="27"/>
      <c r="B251" s="135"/>
      <c r="C251" s="136" t="s">
        <v>527</v>
      </c>
      <c r="D251" s="136" t="s">
        <v>116</v>
      </c>
      <c r="E251" s="137" t="s">
        <v>528</v>
      </c>
      <c r="F251" s="138" t="s">
        <v>529</v>
      </c>
      <c r="G251" s="139" t="s">
        <v>129</v>
      </c>
      <c r="H251" s="140">
        <v>2</v>
      </c>
      <c r="I251" s="140">
        <v>0</v>
      </c>
      <c r="J251" s="140">
        <f t="shared" si="50"/>
        <v>0</v>
      </c>
      <c r="K251" s="141"/>
      <c r="L251" s="28"/>
      <c r="M251" s="142" t="s">
        <v>1</v>
      </c>
      <c r="N251" s="143" t="s">
        <v>39</v>
      </c>
      <c r="O251" s="144">
        <v>0.09</v>
      </c>
      <c r="P251" s="144">
        <f t="shared" si="51"/>
        <v>0.18</v>
      </c>
      <c r="Q251" s="144">
        <v>0</v>
      </c>
      <c r="R251" s="144">
        <f t="shared" si="52"/>
        <v>0</v>
      </c>
      <c r="S251" s="144">
        <v>0</v>
      </c>
      <c r="T251" s="145">
        <f t="shared" si="53"/>
        <v>0</v>
      </c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Q251" s="146" t="s">
        <v>120</v>
      </c>
      <c r="AS251" s="146" t="s">
        <v>116</v>
      </c>
      <c r="AT251" s="146" t="s">
        <v>121</v>
      </c>
      <c r="AX251" s="15" t="s">
        <v>113</v>
      </c>
      <c r="BD251" s="147">
        <f t="shared" si="54"/>
        <v>0</v>
      </c>
      <c r="BE251" s="147">
        <f t="shared" si="55"/>
        <v>0</v>
      </c>
      <c r="BF251" s="147">
        <f t="shared" si="56"/>
        <v>0</v>
      </c>
      <c r="BG251" s="147">
        <f t="shared" si="57"/>
        <v>0</v>
      </c>
      <c r="BH251" s="147">
        <f t="shared" si="58"/>
        <v>0</v>
      </c>
      <c r="BI251" s="15" t="s">
        <v>121</v>
      </c>
      <c r="BJ251" s="148">
        <f t="shared" si="59"/>
        <v>0</v>
      </c>
      <c r="BK251" s="15" t="s">
        <v>120</v>
      </c>
      <c r="BL251" s="146" t="s">
        <v>530</v>
      </c>
    </row>
    <row r="252" spans="1:64" s="2" customFormat="1" ht="14.45" customHeight="1" x14ac:dyDescent="0.2">
      <c r="A252" s="27"/>
      <c r="B252" s="135"/>
      <c r="C252" s="136" t="s">
        <v>531</v>
      </c>
      <c r="D252" s="136" t="s">
        <v>116</v>
      </c>
      <c r="E252" s="137" t="s">
        <v>532</v>
      </c>
      <c r="F252" s="138" t="s">
        <v>533</v>
      </c>
      <c r="G252" s="139" t="s">
        <v>382</v>
      </c>
      <c r="H252" s="140">
        <v>129.61199999999999</v>
      </c>
      <c r="I252" s="140">
        <v>0</v>
      </c>
      <c r="J252" s="140">
        <f t="shared" si="50"/>
        <v>0</v>
      </c>
      <c r="K252" s="141"/>
      <c r="L252" s="28"/>
      <c r="M252" s="142" t="s">
        <v>1</v>
      </c>
      <c r="N252" s="143" t="s">
        <v>39</v>
      </c>
      <c r="O252" s="144">
        <v>8.9999999999999993E-3</v>
      </c>
      <c r="P252" s="144">
        <f t="shared" si="51"/>
        <v>1.1665079999999999</v>
      </c>
      <c r="Q252" s="144">
        <v>0</v>
      </c>
      <c r="R252" s="144">
        <f t="shared" si="52"/>
        <v>0</v>
      </c>
      <c r="S252" s="144">
        <v>0</v>
      </c>
      <c r="T252" s="145">
        <f t="shared" si="53"/>
        <v>0</v>
      </c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Q252" s="146" t="s">
        <v>120</v>
      </c>
      <c r="AS252" s="146" t="s">
        <v>116</v>
      </c>
      <c r="AT252" s="146" t="s">
        <v>121</v>
      </c>
      <c r="AX252" s="15" t="s">
        <v>113</v>
      </c>
      <c r="BD252" s="147">
        <f t="shared" si="54"/>
        <v>0</v>
      </c>
      <c r="BE252" s="147">
        <f t="shared" si="55"/>
        <v>0</v>
      </c>
      <c r="BF252" s="147">
        <f t="shared" si="56"/>
        <v>0</v>
      </c>
      <c r="BG252" s="147">
        <f t="shared" si="57"/>
        <v>0</v>
      </c>
      <c r="BH252" s="147">
        <f t="shared" si="58"/>
        <v>0</v>
      </c>
      <c r="BI252" s="15" t="s">
        <v>121</v>
      </c>
      <c r="BJ252" s="148">
        <f t="shared" si="59"/>
        <v>0</v>
      </c>
      <c r="BK252" s="15" t="s">
        <v>120</v>
      </c>
      <c r="BL252" s="146" t="s">
        <v>534</v>
      </c>
    </row>
    <row r="253" spans="1:64" s="13" customFormat="1" x14ac:dyDescent="0.2">
      <c r="B253" s="149"/>
      <c r="D253" s="150" t="s">
        <v>185</v>
      </c>
      <c r="E253" s="151" t="s">
        <v>1</v>
      </c>
      <c r="F253" s="152" t="s">
        <v>535</v>
      </c>
      <c r="H253" s="153">
        <v>129.61199999999999</v>
      </c>
      <c r="L253" s="149"/>
      <c r="M253" s="154"/>
      <c r="N253" s="155"/>
      <c r="O253" s="155"/>
      <c r="P253" s="155"/>
      <c r="Q253" s="155"/>
      <c r="R253" s="155"/>
      <c r="S253" s="155"/>
      <c r="T253" s="156"/>
      <c r="AS253" s="151" t="s">
        <v>185</v>
      </c>
      <c r="AT253" s="151" t="s">
        <v>121</v>
      </c>
      <c r="AU253" s="13" t="s">
        <v>121</v>
      </c>
      <c r="AV253" s="13" t="s">
        <v>28</v>
      </c>
      <c r="AW253" s="13" t="s">
        <v>81</v>
      </c>
      <c r="AX253" s="151" t="s">
        <v>113</v>
      </c>
    </row>
    <row r="254" spans="1:64" s="2" customFormat="1" ht="24.2" customHeight="1" x14ac:dyDescent="0.2">
      <c r="A254" s="27"/>
      <c r="B254" s="135"/>
      <c r="C254" s="136" t="s">
        <v>536</v>
      </c>
      <c r="D254" s="136" t="s">
        <v>116</v>
      </c>
      <c r="E254" s="137" t="s">
        <v>537</v>
      </c>
      <c r="F254" s="138" t="s">
        <v>538</v>
      </c>
      <c r="G254" s="139" t="s">
        <v>382</v>
      </c>
      <c r="H254" s="140">
        <v>41.530999999999999</v>
      </c>
      <c r="I254" s="140">
        <v>0</v>
      </c>
      <c r="J254" s="140">
        <f>ROUND(I254*H254,3)</f>
        <v>0</v>
      </c>
      <c r="K254" s="141"/>
      <c r="L254" s="28"/>
      <c r="M254" s="142" t="s">
        <v>1</v>
      </c>
      <c r="N254" s="143" t="s">
        <v>39</v>
      </c>
      <c r="O254" s="144">
        <v>1.962</v>
      </c>
      <c r="P254" s="144">
        <f>O254*H254</f>
        <v>81.483821999999989</v>
      </c>
      <c r="Q254" s="144">
        <v>0</v>
      </c>
      <c r="R254" s="144">
        <f>Q254*H254</f>
        <v>0</v>
      </c>
      <c r="S254" s="144">
        <v>0</v>
      </c>
      <c r="T254" s="145">
        <f>S254*H254</f>
        <v>0</v>
      </c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Q254" s="146" t="s">
        <v>120</v>
      </c>
      <c r="AS254" s="146" t="s">
        <v>116</v>
      </c>
      <c r="AT254" s="146" t="s">
        <v>121</v>
      </c>
      <c r="AX254" s="15" t="s">
        <v>113</v>
      </c>
      <c r="BD254" s="147">
        <f>IF(N254="základná",J254,0)</f>
        <v>0</v>
      </c>
      <c r="BE254" s="147">
        <f>IF(N254="znížená",J254,0)</f>
        <v>0</v>
      </c>
      <c r="BF254" s="147">
        <f>IF(N254="zákl. prenesená",J254,0)</f>
        <v>0</v>
      </c>
      <c r="BG254" s="147">
        <f>IF(N254="zníž. prenesená",J254,0)</f>
        <v>0</v>
      </c>
      <c r="BH254" s="147">
        <f>IF(N254="nulová",J254,0)</f>
        <v>0</v>
      </c>
      <c r="BI254" s="15" t="s">
        <v>121</v>
      </c>
      <c r="BJ254" s="148">
        <f>ROUND(I254*H254,3)</f>
        <v>0</v>
      </c>
      <c r="BK254" s="15" t="s">
        <v>120</v>
      </c>
      <c r="BL254" s="146" t="s">
        <v>539</v>
      </c>
    </row>
    <row r="255" spans="1:64" s="2" customFormat="1" ht="14.45" customHeight="1" x14ac:dyDescent="0.2">
      <c r="A255" s="27"/>
      <c r="B255" s="135"/>
      <c r="C255" s="136" t="s">
        <v>540</v>
      </c>
      <c r="D255" s="136" t="s">
        <v>116</v>
      </c>
      <c r="E255" s="137" t="s">
        <v>541</v>
      </c>
      <c r="F255" s="138" t="s">
        <v>542</v>
      </c>
      <c r="G255" s="139" t="s">
        <v>382</v>
      </c>
      <c r="H255" s="140">
        <v>35.57</v>
      </c>
      <c r="I255" s="140">
        <v>0</v>
      </c>
      <c r="J255" s="140">
        <f>ROUND(I255*H255,3)</f>
        <v>0</v>
      </c>
      <c r="K255" s="141"/>
      <c r="L255" s="28"/>
      <c r="M255" s="142" t="s">
        <v>1</v>
      </c>
      <c r="N255" s="143" t="s">
        <v>39</v>
      </c>
      <c r="O255" s="144">
        <v>0</v>
      </c>
      <c r="P255" s="144">
        <f>O255*H255</f>
        <v>0</v>
      </c>
      <c r="Q255" s="144">
        <v>0</v>
      </c>
      <c r="R255" s="144">
        <f>Q255*H255</f>
        <v>0</v>
      </c>
      <c r="S255" s="144">
        <v>0</v>
      </c>
      <c r="T255" s="145">
        <f>S255*H255</f>
        <v>0</v>
      </c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Q255" s="146" t="s">
        <v>120</v>
      </c>
      <c r="AS255" s="146" t="s">
        <v>116</v>
      </c>
      <c r="AT255" s="146" t="s">
        <v>121</v>
      </c>
      <c r="AX255" s="15" t="s">
        <v>113</v>
      </c>
      <c r="BD255" s="147">
        <f>IF(N255="základná",J255,0)</f>
        <v>0</v>
      </c>
      <c r="BE255" s="147">
        <f>IF(N255="znížená",J255,0)</f>
        <v>0</v>
      </c>
      <c r="BF255" s="147">
        <f>IF(N255="zákl. prenesená",J255,0)</f>
        <v>0</v>
      </c>
      <c r="BG255" s="147">
        <f>IF(N255="zníž. prenesená",J255,0)</f>
        <v>0</v>
      </c>
      <c r="BH255" s="147">
        <f>IF(N255="nulová",J255,0)</f>
        <v>0</v>
      </c>
      <c r="BI255" s="15" t="s">
        <v>121</v>
      </c>
      <c r="BJ255" s="148">
        <f>ROUND(I255*H255,3)</f>
        <v>0</v>
      </c>
      <c r="BK255" s="15" t="s">
        <v>120</v>
      </c>
      <c r="BL255" s="146" t="s">
        <v>543</v>
      </c>
    </row>
    <row r="256" spans="1:64" s="2" customFormat="1" ht="6.95" customHeight="1" x14ac:dyDescent="0.2">
      <c r="A256" s="27"/>
      <c r="B256" s="42"/>
      <c r="C256" s="43"/>
      <c r="D256" s="43"/>
      <c r="E256" s="43"/>
      <c r="F256" s="43"/>
      <c r="G256" s="43"/>
      <c r="H256" s="43"/>
      <c r="I256" s="43"/>
      <c r="J256" s="43"/>
      <c r="K256" s="43"/>
      <c r="L256" s="28"/>
      <c r="M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</row>
  </sheetData>
  <autoFilter ref="C124:K255"/>
  <mergeCells count="9">
    <mergeCell ref="E87:H87"/>
    <mergeCell ref="E115:H115"/>
    <mergeCell ref="E117:H117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4.SO3 - Sadové úpravy</vt:lpstr>
      <vt:lpstr>'4.SO3 - Sadové úpravy'!Názvy_tlače</vt:lpstr>
      <vt:lpstr>'Rekapitulácia stavby'!Názvy_tlače</vt:lpstr>
      <vt:lpstr>'4.SO3 - Sadové úpravy'!Oblasť_tlače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JA</cp:lastModifiedBy>
  <dcterms:created xsi:type="dcterms:W3CDTF">2020-12-07T15:26:32Z</dcterms:created>
  <dcterms:modified xsi:type="dcterms:W3CDTF">2022-06-17T09:20:49Z</dcterms:modified>
</cp:coreProperties>
</file>