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-01 - Buracie práce záb..." sheetId="2" r:id="rId2"/>
    <sheet name="SO-02 - Buracie práce v r..." sheetId="3" r:id="rId3"/>
    <sheet name="SO-03 - Stavebné práce" sheetId="4" r:id="rId4"/>
  </sheets>
  <definedNames>
    <definedName name="_xlnm.Print_Area" localSheetId="0">'Rekapitulácia stavby'!$D$4:$AO$76,'Rekapitulácia stavby'!$C$82:$AQ$98</definedName>
    <definedName name="_xlnm.Print_Titles" localSheetId="0">'Rekapitulácia stavby'!$92:$92</definedName>
    <definedName name="_xlnm._FilterDatabase" localSheetId="1" hidden="1">'SO-01 - Buracie práce záb...'!$C$117:$K$126</definedName>
    <definedName name="_xlnm.Print_Area" localSheetId="1">'SO-01 - Buracie práce záb...'!$C$4:$J$76,'SO-01 - Buracie práce záb...'!$C$82:$J$99,'SO-01 - Buracie práce záb...'!$C$105:$J$126</definedName>
    <definedName name="_xlnm.Print_Titles" localSheetId="1">'SO-01 - Buracie práce záb...'!$117:$117</definedName>
    <definedName name="_xlnm._FilterDatabase" localSheetId="2" hidden="1">'SO-02 - Buracie práce v r...'!$C$117:$K$138</definedName>
    <definedName name="_xlnm.Print_Area" localSheetId="2">'SO-02 - Buracie práce v r...'!$C$4:$J$76,'SO-02 - Buracie práce v r...'!$C$82:$J$99,'SO-02 - Buracie práce v r...'!$C$105:$J$138</definedName>
    <definedName name="_xlnm.Print_Titles" localSheetId="2">'SO-02 - Buracie práce v r...'!$117:$117</definedName>
    <definedName name="_xlnm._FilterDatabase" localSheetId="3" hidden="1">'SO-03 - Stavebné práce'!$C$128:$K$186</definedName>
    <definedName name="_xlnm.Print_Area" localSheetId="3">'SO-03 - Stavebné práce'!$C$4:$J$76,'SO-03 - Stavebné práce'!$C$82:$J$110,'SO-03 - Stavebné práce'!$C$116:$J$186</definedName>
    <definedName name="_xlnm.Print_Titles" localSheetId="3">'SO-03 - Stavebné práce'!$128:$128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3"/>
  <c r="E121"/>
  <c r="F89"/>
  <c r="E87"/>
  <c r="J24"/>
  <c r="E24"/>
  <c r="J126"/>
  <c r="J23"/>
  <c r="J21"/>
  <c r="E21"/>
  <c r="J125"/>
  <c r="J20"/>
  <c r="J18"/>
  <c r="E18"/>
  <c r="F126"/>
  <c r="J17"/>
  <c r="J15"/>
  <c r="E15"/>
  <c r="F91"/>
  <c r="J14"/>
  <c r="J12"/>
  <c r="J89"/>
  <c r="E7"/>
  <c r="E119"/>
  <c i="3" r="J37"/>
  <c r="J36"/>
  <c i="1" r="AY96"/>
  <c i="3" r="J35"/>
  <c i="1" r="AX96"/>
  <c i="3"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114"/>
  <c r="J14"/>
  <c r="J12"/>
  <c r="J112"/>
  <c r="E7"/>
  <c r="E108"/>
  <c i="1" r="AX95"/>
  <c i="2" r="J37"/>
  <c r="J36"/>
  <c i="1" r="AY95"/>
  <c i="2" r="J35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114"/>
  <c r="J14"/>
  <c r="J12"/>
  <c r="J112"/>
  <c r="E7"/>
  <c r="E108"/>
  <c i="1" r="L90"/>
  <c r="AM90"/>
  <c r="AM89"/>
  <c r="L89"/>
  <c r="AM87"/>
  <c r="L87"/>
  <c r="L85"/>
  <c r="L84"/>
  <c i="2" r="F36"/>
  <c r="BK125"/>
  <c r="BK121"/>
  <c i="3" r="J138"/>
  <c r="J137"/>
  <c r="BK136"/>
  <c r="BK135"/>
  <c r="BK134"/>
  <c r="BK133"/>
  <c r="BK130"/>
  <c r="BK127"/>
  <c r="J124"/>
  <c r="J121"/>
  <c i="4" r="J165"/>
  <c r="J139"/>
  <c r="J175"/>
  <c r="BK133"/>
  <c r="J173"/>
  <c r="J160"/>
  <c r="BK140"/>
  <c r="BK146"/>
  <c r="BK178"/>
  <c r="BK159"/>
  <c r="BK186"/>
  <c i="1" r="AS94"/>
  <c i="2" r="J125"/>
  <c i="3" r="F37"/>
  <c r="BK132"/>
  <c r="BK128"/>
  <c r="J126"/>
  <c r="BK122"/>
  <c i="4" r="BK183"/>
  <c r="BK167"/>
  <c r="J146"/>
  <c r="BK171"/>
  <c r="BK175"/>
  <c r="J149"/>
  <c r="BK170"/>
  <c r="J147"/>
  <c r="BK141"/>
  <c r="J167"/>
  <c r="BK147"/>
  <c r="J134"/>
  <c i="2" r="F35"/>
  <c r="J124"/>
  <c i="3" r="F35"/>
  <c r="J133"/>
  <c r="J129"/>
  <c r="J125"/>
  <c r="J122"/>
  <c i="4" r="BK182"/>
  <c r="BK153"/>
  <c r="J156"/>
  <c r="J185"/>
  <c r="BK160"/>
  <c r="BK137"/>
  <c r="J158"/>
  <c r="J152"/>
  <c r="J136"/>
  <c r="BK165"/>
  <c r="BK154"/>
  <c r="J170"/>
  <c i="2" r="F33"/>
  <c r="BK122"/>
  <c i="3" r="BK138"/>
  <c r="BK137"/>
  <c r="J136"/>
  <c r="J135"/>
  <c r="J134"/>
  <c r="J132"/>
  <c i="4" r="J137"/>
  <c r="BK168"/>
  <c r="BK136"/>
  <c r="BK155"/>
  <c r="BK185"/>
  <c r="BK144"/>
  <c r="J143"/>
  <c r="BK176"/>
  <c r="BK161"/>
  <c r="BK149"/>
  <c r="J148"/>
  <c i="2" r="BK126"/>
  <c r="J126"/>
  <c r="BK123"/>
  <c r="J122"/>
  <c i="3" r="BK129"/>
  <c r="BK126"/>
  <c r="BK124"/>
  <c i="4" r="J186"/>
  <c r="J161"/>
  <c r="BK143"/>
  <c r="J179"/>
  <c r="J140"/>
  <c r="J172"/>
  <c r="BK132"/>
  <c r="J159"/>
  <c r="BK134"/>
  <c r="J181"/>
  <c r="J171"/>
  <c r="J168"/>
  <c r="BK158"/>
  <c r="J154"/>
  <c r="BK148"/>
  <c r="J182"/>
  <c r="BK172"/>
  <c r="BK156"/>
  <c r="BK138"/>
  <c i="2" r="J33"/>
  <c r="J123"/>
  <c r="J121"/>
  <c i="3" r="F36"/>
  <c r="BK131"/>
  <c r="J128"/>
  <c r="BK125"/>
  <c r="BK123"/>
  <c r="BK121"/>
  <c i="4" r="J176"/>
  <c r="J133"/>
  <c r="J153"/>
  <c r="BK177"/>
  <c r="J144"/>
  <c r="BK164"/>
  <c r="BK142"/>
  <c r="J138"/>
  <c r="BK173"/>
  <c r="J155"/>
  <c r="BK179"/>
  <c i="2" r="F37"/>
  <c r="BK124"/>
  <c i="3" r="J131"/>
  <c r="J130"/>
  <c r="J127"/>
  <c r="J123"/>
  <c i="4" r="J178"/>
  <c r="BK162"/>
  <c r="J183"/>
  <c r="J142"/>
  <c r="J162"/>
  <c r="J177"/>
  <c r="BK152"/>
  <c r="BK139"/>
  <c r="BK181"/>
  <c r="J164"/>
  <c r="J132"/>
  <c r="J141"/>
  <c i="3" r="J33"/>
  <c i="2" l="1" r="P120"/>
  <c r="P119"/>
  <c r="P118"/>
  <c i="1" r="AU95"/>
  <c i="4" r="BK131"/>
  <c r="J131"/>
  <c r="J98"/>
  <c r="T131"/>
  <c r="T145"/>
  <c r="P157"/>
  <c i="2" r="T120"/>
  <c r="T119"/>
  <c r="T118"/>
  <c i="3" r="BK120"/>
  <c r="BK119"/>
  <c r="BK118"/>
  <c r="J118"/>
  <c r="R120"/>
  <c r="R119"/>
  <c r="R118"/>
  <c i="4" r="P135"/>
  <c r="P151"/>
  <c r="P150"/>
  <c r="BK163"/>
  <c r="J163"/>
  <c r="J104"/>
  <c r="BK166"/>
  <c r="J166"/>
  <c r="J105"/>
  <c r="BK174"/>
  <c r="J174"/>
  <c r="J107"/>
  <c r="T135"/>
  <c r="T157"/>
  <c r="R166"/>
  <c r="T169"/>
  <c r="P180"/>
  <c r="T180"/>
  <c i="2" r="BK120"/>
  <c r="J120"/>
  <c r="J98"/>
  <c i="3" r="P120"/>
  <c r="P119"/>
  <c r="P118"/>
  <c i="1" r="AU96"/>
  <c i="3" r="T120"/>
  <c r="T119"/>
  <c r="T118"/>
  <c i="4" r="R135"/>
  <c r="R151"/>
  <c r="P166"/>
  <c r="P169"/>
  <c r="P174"/>
  <c r="R180"/>
  <c r="BK184"/>
  <c r="J184"/>
  <c r="J109"/>
  <c i="2" r="R120"/>
  <c r="R119"/>
  <c r="R118"/>
  <c i="4" r="P131"/>
  <c r="P130"/>
  <c r="BK145"/>
  <c r="J145"/>
  <c r="J100"/>
  <c r="T151"/>
  <c r="T150"/>
  <c r="P163"/>
  <c r="T166"/>
  <c r="T174"/>
  <c r="R184"/>
  <c r="BK135"/>
  <c r="J135"/>
  <c r="J99"/>
  <c r="P145"/>
  <c r="BK157"/>
  <c r="J157"/>
  <c r="J103"/>
  <c r="R163"/>
  <c r="R169"/>
  <c r="BK180"/>
  <c r="J180"/>
  <c r="J108"/>
  <c r="P184"/>
  <c r="R131"/>
  <c r="R130"/>
  <c r="R145"/>
  <c r="BK151"/>
  <c r="BK150"/>
  <c r="J150"/>
  <c r="J101"/>
  <c r="R157"/>
  <c r="T163"/>
  <c r="BK169"/>
  <c r="J169"/>
  <c r="J106"/>
  <c r="R174"/>
  <c r="T184"/>
  <c r="E85"/>
  <c r="J91"/>
  <c r="BF132"/>
  <c r="BF139"/>
  <c r="BF143"/>
  <c r="BF148"/>
  <c r="BF154"/>
  <c r="BF182"/>
  <c r="BF186"/>
  <c r="BF140"/>
  <c r="BF141"/>
  <c r="BF144"/>
  <c r="BF152"/>
  <c r="BF168"/>
  <c r="BF170"/>
  <c i="3" r="J96"/>
  <c r="J119"/>
  <c r="J97"/>
  <c i="4" r="F92"/>
  <c r="F125"/>
  <c r="BF133"/>
  <c r="BF160"/>
  <c r="BF178"/>
  <c r="BF136"/>
  <c r="BF149"/>
  <c r="BF153"/>
  <c r="BF162"/>
  <c r="BF172"/>
  <c r="BF173"/>
  <c r="BF175"/>
  <c r="BF179"/>
  <c r="BF181"/>
  <c r="BF183"/>
  <c i="3" r="J120"/>
  <c r="J98"/>
  <c i="4" r="J123"/>
  <c r="BF142"/>
  <c r="BF156"/>
  <c r="BF164"/>
  <c r="BF165"/>
  <c r="BF167"/>
  <c r="J92"/>
  <c r="BF138"/>
  <c r="BF137"/>
  <c r="BF146"/>
  <c r="BF158"/>
  <c r="BF161"/>
  <c r="BF176"/>
  <c r="BF177"/>
  <c r="BF185"/>
  <c r="BF134"/>
  <c r="BF147"/>
  <c r="BF155"/>
  <c r="BF159"/>
  <c r="BF171"/>
  <c i="3" r="E85"/>
  <c r="J89"/>
  <c r="F91"/>
  <c r="J91"/>
  <c r="F92"/>
  <c r="J92"/>
  <c r="BF121"/>
  <c r="BF122"/>
  <c r="BF123"/>
  <c r="BF124"/>
  <c r="BF125"/>
  <c r="BF126"/>
  <c r="BF127"/>
  <c r="BF128"/>
  <c r="BF129"/>
  <c r="BF130"/>
  <c r="BF131"/>
  <c r="BF132"/>
  <c r="BF133"/>
  <c r="BF134"/>
  <c r="BF135"/>
  <c r="BF136"/>
  <c r="BF137"/>
  <c r="BF138"/>
  <c i="1" r="BC96"/>
  <c r="AV96"/>
  <c r="BB96"/>
  <c r="BD96"/>
  <c i="2" r="E85"/>
  <c r="J89"/>
  <c r="F91"/>
  <c r="J91"/>
  <c r="F92"/>
  <c r="J92"/>
  <c r="BF121"/>
  <c r="BF122"/>
  <c r="BF123"/>
  <c r="BF124"/>
  <c r="BF125"/>
  <c r="BF126"/>
  <c i="1" r="AZ95"/>
  <c r="BB95"/>
  <c r="BC95"/>
  <c r="AV95"/>
  <c r="BD95"/>
  <c i="4" r="J33"/>
  <c i="1" r="AV97"/>
  <c i="4" r="F37"/>
  <c i="1" r="BD97"/>
  <c r="BD94"/>
  <c r="W33"/>
  <c i="3" r="J30"/>
  <c i="4" r="F35"/>
  <c i="1" r="BB97"/>
  <c r="BB94"/>
  <c r="W31"/>
  <c i="3" r="F33"/>
  <c i="4" r="F33"/>
  <c i="1" r="AZ97"/>
  <c i="4" r="F36"/>
  <c i="1" r="BC97"/>
  <c r="BC94"/>
  <c r="W32"/>
  <c i="4" l="1" r="R150"/>
  <c r="R129"/>
  <c r="T130"/>
  <c r="T129"/>
  <c r="P129"/>
  <c i="1" r="AU97"/>
  <c r="AZ96"/>
  <c r="AG96"/>
  <c i="4" r="J151"/>
  <c r="J102"/>
  <c r="BK130"/>
  <c r="J130"/>
  <c r="J97"/>
  <c i="2" r="BK119"/>
  <c r="J119"/>
  <c r="J97"/>
  <c i="1" r="AZ94"/>
  <c r="W29"/>
  <c r="AU94"/>
  <c i="4" r="J34"/>
  <c i="1" r="AW97"/>
  <c r="AT97"/>
  <c i="3" r="J34"/>
  <c i="1" r="AW96"/>
  <c r="AT96"/>
  <c r="AN96"/>
  <c i="3" r="F34"/>
  <c i="1" r="BA96"/>
  <c i="2" r="J34"/>
  <c i="1" r="AW95"/>
  <c r="AT95"/>
  <c r="AX94"/>
  <c i="2" r="F34"/>
  <c i="1" r="BA95"/>
  <c i="4" r="F34"/>
  <c i="1" r="BA97"/>
  <c r="AY94"/>
  <c i="4" l="1" r="BK129"/>
  <c r="J129"/>
  <c r="J96"/>
  <c i="2" r="BK118"/>
  <c r="J118"/>
  <c r="J96"/>
  <c i="3" r="J39"/>
  <c i="1" r="AV94"/>
  <c r="AK29"/>
  <c r="BA94"/>
  <c r="W30"/>
  <c i="4" l="1" r="J30"/>
  <c i="1" r="AG97"/>
  <c i="2" r="J30"/>
  <c i="1" r="AG95"/>
  <c r="AW94"/>
  <c r="AK30"/>
  <c i="2" l="1" r="J39"/>
  <c i="4" r="J39"/>
  <c i="1" r="AN97"/>
  <c r="AN95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<sst xmlns="http://schemas.openxmlformats.org/spreadsheetml/2006/main">
  <si>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</si>
  <si>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</si>
  <si>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</si>
  <si>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</si>
  <si>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</si>
  <si>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{f41cceeb-5edf-4790-8e09-c1dcb7ba26af}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</si>
  <si>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</si>
  <si>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</si>
  <si>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</si>
  <si>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</si>
  <si>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</si>
  <si>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</si>
  <si>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</si>
  <si>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IMPORT2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</si>
  <si>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</si>
  <si>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</si>
  <si>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MS ZLATE MORAVCE_STAVEBNE PRACE</t>
  </si>
  <si>
    <t>JKSO:</t>
  </si>
  <si>
    <t>KS:</t>
  </si>
  <si>
    <t>Miesto:</t>
  </si>
  <si>
    <t xml:space="preserve"> </t>
  </si>
  <si>
    <t>Dátum:</t>
  </si>
  <si>
    <t>5. 8. 2022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</si>
  <si>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</si>
  <si>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</si>
  <si>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</si>
  <si>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</si>
  <si>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</si>
  <si>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</si>
  <si>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</si>
  <si>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</si>
  <si>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</si>
  <si>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</si>
  <si>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</si>
  <si>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</si>
  <si>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</si>
  <si>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</si>
  <si>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</si>
  <si>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</si>
  <si>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</si>
  <si>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</si>
  <si>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</si>
  <si>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</si>
  <si>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</si>
  <si>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</si>
  <si>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</si>
  <si>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</si>
  <si>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</si>
  <si>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</si>
  <si>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</si>
  <si>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</si>
  <si>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</si>
  <si>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</si>
  <si>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</si>
  <si>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</si>
  <si>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</si>
  <si>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</si>
  <si>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</si>
  <si>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</si>
  <si>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</si>
  <si>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</si>
  <si>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</si>
  <si>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</si>
  <si>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</si>
  <si>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</si>
  <si>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</si>
  <si>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</si>
  <si>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</si>
  <si>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</si>
  <si>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</si>
  <si>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</si>
  <si>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</si>
  <si>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</si>
  <si>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</si>
  <si>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</si>
  <si>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</si>
  <si>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</si>
  <si>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</si>
  <si>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Buracie práce zábradlie</t>
  </si>
  <si>
    <t>STA</t>
  </si>
  <si>
    <t>1</t>
  </si>
  <si>
    <t>{87364bb5-87cb-4d6a-baab-9beae2e80149}</t>
  </si>
  <si>
    <t>SO-02</t>
  </si>
  <si>
    <t xml:space="preserve">Buracie práce v ramci  interieru     </t>
  </si>
  <si>
    <t>{82b228ef-102f-45e5-a3a8-b9e5d898c574}</t>
  </si>
  <si>
    <t>SO-03</t>
  </si>
  <si>
    <t>Stavebné práce</t>
  </si>
  <si>
    <t>{4404fa58-fab3-4f98-8efc-6ddb46375f75}</t>
  </si>
  <si>
    <t>KRYCÍ LIST ROZPOČTU</t>
  </si>
  <si>
    <t>Objekt:</t>
  </si>
  <si>
    <t>SO-01 - Buracie práce zábradlie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</si>
  <si>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</si>
  <si>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</si>
  <si>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</si>
  <si>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</si>
  <si>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</si>
  <si>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</si>
  <si>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9 - Ostatné konštrukcie a práce-búranie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</si>
  <si>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</si>
  <si>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</si>
  <si>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</si>
  <si>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</si>
  <si>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</si>
  <si>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</si>
  <si>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</si>
  <si>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</si>
  <si>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</si>
  <si>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</si>
  <si>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</si>
  <si>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</si>
  <si>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</si>
  <si>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</si>
  <si>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</si>
  <si>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>9</t>
  </si>
  <si>
    <t xml:space="preserve">Ostatné konštrukcie a práce-búranie   </t>
  </si>
  <si>
    <t>K</t>
  </si>
  <si>
    <t>767112812.S</t>
  </si>
  <si>
    <t xml:space="preserve">Demontáž   ocelove  zábradlie    zasklenie zváraných,  -0,03300t</t>
  </si>
  <si>
    <t>m2</t>
  </si>
  <si>
    <t>4</t>
  </si>
  <si>
    <t>2</t>
  </si>
  <si>
    <t>979011111.S</t>
  </si>
  <si>
    <t xml:space="preserve">Odvoz  a nákladanie   výburanie   oceľové  zábradlie   a skladka</t>
  </si>
  <si>
    <t>súb</t>
  </si>
  <si>
    <t>3</t>
  </si>
  <si>
    <t>941941031.S</t>
  </si>
  <si>
    <t>Montáž lešenia ľahkého pracovného radového s podlahami šírky od 0,80 do 1,00 m, výšky do 10 m</t>
  </si>
  <si>
    <t>6</t>
  </si>
  <si>
    <t>941941191.S</t>
  </si>
  <si>
    <t>Príplatok za prvý a každý ďalší i začatý mesiac použitia lešenia ľahkého pracovného radového s podlahami šírky od 0,80 do 1,00 m, výšky do 10 m</t>
  </si>
  <si>
    <t>8</t>
  </si>
  <si>
    <t>5</t>
  </si>
  <si>
    <t>941941831.S</t>
  </si>
  <si>
    <t>Demontáž lešenia ľahkého pracovného radového s podlahami šírky nad 0,80 do 1,00 m, výšky do 10 m</t>
  </si>
  <si>
    <t>10</t>
  </si>
  <si>
    <t>998981123.S</t>
  </si>
  <si>
    <t xml:space="preserve">Presun hmôt na buranie  objektov bez obmedzenia vykonávanú postupným rozoberaním</t>
  </si>
  <si>
    <t>t</t>
  </si>
  <si>
    <t>12</t>
  </si>
  <si>
    <t xml:space="preserve">SO-02 - Buracie práce v ramci  interieru     </t>
  </si>
  <si>
    <t>965081812.S</t>
  </si>
  <si>
    <t xml:space="preserve">Búranie dlažieb, z kamen., cement., terazzových, čadičových alebo keramických, hr. nad 10 mm,  -0,06500t</t>
  </si>
  <si>
    <t>776511820.S</t>
  </si>
  <si>
    <t xml:space="preserve">Odstránenie povlakových podláh z nášľapnej plochy lepených s podložkou,  -0,00100t</t>
  </si>
  <si>
    <t>776200811.S</t>
  </si>
  <si>
    <t>Odstránenie povlakových podláh zo schodiskových stupňov lepených -0,0010t</t>
  </si>
  <si>
    <t>776551830.S</t>
  </si>
  <si>
    <t xml:space="preserve">Odstránenie povlakových podláh voľne položených,  -0,00100t</t>
  </si>
  <si>
    <t>767581803.S</t>
  </si>
  <si>
    <t xml:space="preserve">Demontáž podhľadov tvarovaných plechov,  -0,05500t</t>
  </si>
  <si>
    <t>968061115.S</t>
  </si>
  <si>
    <t>Demontáž okien drevených, 1 bm obvodu - 0,008t</t>
  </si>
  <si>
    <t>m</t>
  </si>
  <si>
    <t>7</t>
  </si>
  <si>
    <t>968061116.S</t>
  </si>
  <si>
    <t>Demontáž dverí drevených vchodových, 1 bm obvodu - 0,012t</t>
  </si>
  <si>
    <t>14</t>
  </si>
  <si>
    <t>968061113.S</t>
  </si>
  <si>
    <t>Vyvesenie dreveného okenného krídla do suti plochy nad 1,5 m2, -0,01600t</t>
  </si>
  <si>
    <t>ks</t>
  </si>
  <si>
    <t>16</t>
  </si>
  <si>
    <t>968061125.S</t>
  </si>
  <si>
    <t>Vyvesenie dreveného dverného krídla do suti plochy do 2 m2, -0,02400t</t>
  </si>
  <si>
    <t>18</t>
  </si>
  <si>
    <t>978071251.S</t>
  </si>
  <si>
    <t xml:space="preserve">Odsekanie a odstránenie izolácie lepenkovej vodorovnej,  -0,07300t</t>
  </si>
  <si>
    <t>11</t>
  </si>
  <si>
    <t>Zvislá doprava sutiny a vybúraných hmôt za prvé podlažie nad alebo pod základným podlažím</t>
  </si>
  <si>
    <t>22</t>
  </si>
  <si>
    <t>979011121.S</t>
  </si>
  <si>
    <t>Zvislá doprava sutiny a vybúraných hmôt za každé ďalšie podlažie</t>
  </si>
  <si>
    <t>24</t>
  </si>
  <si>
    <t>13</t>
  </si>
  <si>
    <t>979082111.S</t>
  </si>
  <si>
    <t>Vnútrostavenisková doprava sutiny a vybúraných hmôt do 10 m</t>
  </si>
  <si>
    <t>26</t>
  </si>
  <si>
    <t>979082121.S</t>
  </si>
  <si>
    <t>Vnútrostavenisková doprava sutiny a vybúraných hmôt za každých ďalších 5 m</t>
  </si>
  <si>
    <t>28</t>
  </si>
  <si>
    <t>15</t>
  </si>
  <si>
    <t>979081111.S</t>
  </si>
  <si>
    <t>Odvoz sutiny a vybúraných hmôt na skládku do 1 km</t>
  </si>
  <si>
    <t>30</t>
  </si>
  <si>
    <t>979081121.S</t>
  </si>
  <si>
    <t>Odvoz sutiny a vybúraných hmôt na skládku za každý ďalší 1 km</t>
  </si>
  <si>
    <t>32</t>
  </si>
  <si>
    <t>17</t>
  </si>
  <si>
    <t>979089011.S</t>
  </si>
  <si>
    <t>Poplatok za skladovanie - betón, tehly, dlaždice, (17 01) nebezpečné</t>
  </si>
  <si>
    <t>34</t>
  </si>
  <si>
    <t>941955002.S</t>
  </si>
  <si>
    <t>Lešenie ľahké pracovné pomocné s výškou lešeňovej podlahy nad 1,20 do 1,90 m</t>
  </si>
  <si>
    <t>36</t>
  </si>
  <si>
    <t>SO-03 - Stavebné práce</t>
  </si>
  <si>
    <t xml:space="preserve">    3 - Zvislé a kompletné konštrukcie   </t>
  </si>
  <si>
    <t xml:space="preserve">    6 - Úpravy povrchov, podlahy, osadenie   </t>
  </si>
  <si>
    <t xml:space="preserve">PSV - Práce a dodávky PSV   </t>
  </si>
  <si>
    <t xml:space="preserve">    711 - Izolácie proti vode a vlhkosti   </t>
  </si>
  <si>
    <t xml:space="preserve">    713 - Izolácie tepelné   </t>
  </si>
  <si>
    <t xml:space="preserve">    763 - Konštrukcie - drevostavby   </t>
  </si>
  <si>
    <t xml:space="preserve">    764 - Konštrukcie klampiarske   </t>
  </si>
  <si>
    <t xml:space="preserve">    766 - Konštrukcie stolárske   </t>
  </si>
  <si>
    <t xml:space="preserve">    771 - Podlahy z dlaždíc   </t>
  </si>
  <si>
    <t xml:space="preserve">    776 - Podlahy povlakové   </t>
  </si>
  <si>
    <t xml:space="preserve">    784 - Maľby   </t>
  </si>
  <si>
    <t xml:space="preserve">Zvislé a kompletné konštrukcie   </t>
  </si>
  <si>
    <t>311272511</t>
  </si>
  <si>
    <t>Murivo nosné (m3) z tvárnic YTONG Univerzal hr. 250 mm P3-450 PD, na MVC a maltu YTONG (250x249x599)</t>
  </si>
  <si>
    <t>m3</t>
  </si>
  <si>
    <t>342272103</t>
  </si>
  <si>
    <t>Priečky z tvárnic YTONG hr. 125 mm P2-500 hladkých, na MVC a maltu YTONG (125x249x599)</t>
  </si>
  <si>
    <t>317161132.S</t>
  </si>
  <si>
    <t>Pórobetónový preklad nenosný šírky 125 mm, výšky 250 mm, dĺžky 1200 mm</t>
  </si>
  <si>
    <t xml:space="preserve">Úpravy povrchov, podlahy, osadenie   </t>
  </si>
  <si>
    <t>612465202</t>
  </si>
  <si>
    <t>Vnútorná omietka stien BAUMIT, vápennocementová, strojné nanášanie, MPI 25 L, ľahká, hr. 10 mm</t>
  </si>
  <si>
    <t>612460372.S</t>
  </si>
  <si>
    <t>Vnútorná omietka stien vápennocementová tenkovrstvová, hr. 6 mm</t>
  </si>
  <si>
    <t>622460243.S</t>
  </si>
  <si>
    <t>Vonkajšia omietka stien vápennocementová jadrová (hrubá), hr. 20 mm</t>
  </si>
  <si>
    <t>622460373.S</t>
  </si>
  <si>
    <t>Vonkajšia omietka stien vápennocementová tenkovrstvová, hr. 8 mm</t>
  </si>
  <si>
    <t>632001011</t>
  </si>
  <si>
    <t>Zhotovenie separačnej fólie v podlahových vrstvách z PE</t>
  </si>
  <si>
    <t>M</t>
  </si>
  <si>
    <t>283290003600</t>
  </si>
  <si>
    <t>Separačná fólia FE, šxl 1,3x100 m, na oddelenie poterov, PE, BAUMIT</t>
  </si>
  <si>
    <t>632452255</t>
  </si>
  <si>
    <t>Cementový poter, pevnosti v tlaku 25 MPa, hr. 60 mm</t>
  </si>
  <si>
    <t>622460121.S</t>
  </si>
  <si>
    <t>Príprava vonkajšieho podkladu stien penetráciou základnou</t>
  </si>
  <si>
    <t>622464224</t>
  </si>
  <si>
    <t>Vonkajšia omietka stien tenkovrstvová BAUMIT, silikátová, Baumit SilikatTop, ryhovaná, hr. 2 mm</t>
  </si>
  <si>
    <t>935141392.S</t>
  </si>
  <si>
    <t>Osadenie vpustu vrátane kalového koša pre odvodňovací polymérbetónový žľab pre vysoké zaťaženie s ochrannou hranou svetlej šírky 125 mm</t>
  </si>
  <si>
    <t>592270090300.S</t>
  </si>
  <si>
    <t>Vpust polymérbetónový s ochrannou hranou a roštom, výška 550 mm, dĺ. 0,5 m, odtok s tesnením, vrátane kalového koša, pre odvodňovacie žľaby vysokého zaťaženia svetlej šírky 125 mm</t>
  </si>
  <si>
    <t>998011001.S</t>
  </si>
  <si>
    <t>Presun hmôt pre budovy (801, 803, 812), zvislá konštr. z tehál, tvárnic, z kovu výšky do 6 m</t>
  </si>
  <si>
    <t>PSV</t>
  </si>
  <si>
    <t xml:space="preserve">Práce a dodávky PSV   </t>
  </si>
  <si>
    <t>711</t>
  </si>
  <si>
    <t xml:space="preserve">Izolácie proti vode a vlhkosti   </t>
  </si>
  <si>
    <t>711111002.S</t>
  </si>
  <si>
    <t>Zhotovenie izolácie proti zemnej vlhkosti vodorovná asfaltovým lakom za studena</t>
  </si>
  <si>
    <t>246170000900.S</t>
  </si>
  <si>
    <t>Lak asfaltový penetračný</t>
  </si>
  <si>
    <t>19</t>
  </si>
  <si>
    <t>711141559.S</t>
  </si>
  <si>
    <t xml:space="preserve">Zhotovenie  izolácie proti zemnej vlhkosti a tlakovej vode vodorovná NAIP pritavením</t>
  </si>
  <si>
    <t>38</t>
  </si>
  <si>
    <t>628310001000.S</t>
  </si>
  <si>
    <t>Pás asfaltový s posypom hr. 3,5 mm vystužený sklenenou rohožou</t>
  </si>
  <si>
    <t>40</t>
  </si>
  <si>
    <t>21</t>
  </si>
  <si>
    <t>998711101.S</t>
  </si>
  <si>
    <t>Presun hmôt pre izoláciu proti vode v objektoch výšky do 6 m</t>
  </si>
  <si>
    <t>42</t>
  </si>
  <si>
    <t>713</t>
  </si>
  <si>
    <t xml:space="preserve">Izolácie tepelné   </t>
  </si>
  <si>
    <t>713122111.S</t>
  </si>
  <si>
    <t>Montáž tepelnej izolácie podláh polystyrénom, kladeným voľne v jednej vrstve</t>
  </si>
  <si>
    <t>44</t>
  </si>
  <si>
    <t>23</t>
  </si>
  <si>
    <t>283750002000.S</t>
  </si>
  <si>
    <t>Doska XPS 300 hr. 80 mm, zakladanie stavieb, podlahy, obrátené ploché strechy</t>
  </si>
  <si>
    <t>46</t>
  </si>
  <si>
    <t>713111111.S</t>
  </si>
  <si>
    <t>Montáž tepelnej izolácie stropov minerálnou vlnou, vrchom kladenou voľne</t>
  </si>
  <si>
    <t>48</t>
  </si>
  <si>
    <t>25</t>
  </si>
  <si>
    <t>631440004000.S</t>
  </si>
  <si>
    <t>Doska z minerálnej vlny hr. 100 mm, izolácia pre šikmé strechy, nezaťažené stropy, priečky</t>
  </si>
  <si>
    <t>50</t>
  </si>
  <si>
    <t>998713101.S</t>
  </si>
  <si>
    <t>Presun hmôt pre izolácie tepelné v objektoch výšky do 6 m</t>
  </si>
  <si>
    <t>52</t>
  </si>
  <si>
    <t>763</t>
  </si>
  <si>
    <t xml:space="preserve">Konštrukcie - drevostavby   </t>
  </si>
  <si>
    <t>27</t>
  </si>
  <si>
    <t>763138200.S</t>
  </si>
  <si>
    <t>Podhľad SDK montovaný priamo na jednoúrovňovej oceľovej podkonštrukcií CD+UD, doska štandardná A 12.5 mm</t>
  </si>
  <si>
    <t>54</t>
  </si>
  <si>
    <t>998763301.S</t>
  </si>
  <si>
    <t>Presun hmôt pre sádrokartónové konštrukcie v objektoch výšky do 7 m</t>
  </si>
  <si>
    <t>56</t>
  </si>
  <si>
    <t>764</t>
  </si>
  <si>
    <t xml:space="preserve">Konštrukcie klampiarske   </t>
  </si>
  <si>
    <t>29</t>
  </si>
  <si>
    <t>764441211.S</t>
  </si>
  <si>
    <t>Montáž balkónového chrliča z pozinkovaného PZ plechu, jednoduchý s D do 50 mm dĺžky do 500 mm</t>
  </si>
  <si>
    <t>58</t>
  </si>
  <si>
    <t>138210000200.S</t>
  </si>
  <si>
    <t>Plech hladký pozinkovaný, hr. 0,60 mm</t>
  </si>
  <si>
    <t>60</t>
  </si>
  <si>
    <t>766</t>
  </si>
  <si>
    <t xml:space="preserve">Konštrukcie stolárske   </t>
  </si>
  <si>
    <t>31</t>
  </si>
  <si>
    <t>766662112</t>
  </si>
  <si>
    <t>Montáž dverového krídla otočného jednokrídlového</t>
  </si>
  <si>
    <t>62</t>
  </si>
  <si>
    <t>766702112</t>
  </si>
  <si>
    <t>Montáž obložkovej zárubne pre jednokrídlové dvere pri hrúbke steny 10 až 35 cm</t>
  </si>
  <si>
    <t>kus</t>
  </si>
  <si>
    <t>64</t>
  </si>
  <si>
    <t>33</t>
  </si>
  <si>
    <t>6117103020</t>
  </si>
  <si>
    <t>Zárubňa dýhovaná, obložková, dub/buk, do hrúbky múru150mm do 350 mm</t>
  </si>
  <si>
    <t>66</t>
  </si>
  <si>
    <t>6117103100</t>
  </si>
  <si>
    <t>Dvere vnútorné, fóliované M10, plné, š.60, 70, 80, 90cm/STN,obj.č.FOST10</t>
  </si>
  <si>
    <t>68</t>
  </si>
  <si>
    <t>771</t>
  </si>
  <si>
    <t xml:space="preserve">Podlahy z dlaždíc   </t>
  </si>
  <si>
    <t>35</t>
  </si>
  <si>
    <t>771411004.S</t>
  </si>
  <si>
    <t>Montáž soklíkov z obkladačiek do malty veľ. 300 x 80 mm</t>
  </si>
  <si>
    <t>70</t>
  </si>
  <si>
    <t>597640006300.S</t>
  </si>
  <si>
    <t>Sokel keramický, lxvxhr 298x80x9 mm</t>
  </si>
  <si>
    <t>72</t>
  </si>
  <si>
    <t>37</t>
  </si>
  <si>
    <t>771551030.S</t>
  </si>
  <si>
    <t xml:space="preserve">Montáž podláh z dlaždíc terazzových kladených do malty 300 x 300 mm  terasa</t>
  </si>
  <si>
    <t>74</t>
  </si>
  <si>
    <t>592470000300.S</t>
  </si>
  <si>
    <t xml:space="preserve">Dlaždica terazzová   rozmer 300x300x8 mm,</t>
  </si>
  <si>
    <t>76</t>
  </si>
  <si>
    <t>39</t>
  </si>
  <si>
    <t>998771101</t>
  </si>
  <si>
    <t>Presun hmôt pre podlahy z dlaždíc v objektoch výšky do 6m</t>
  </si>
  <si>
    <t>78</t>
  </si>
  <si>
    <t>776</t>
  </si>
  <si>
    <t xml:space="preserve">Podlahy povlakové   </t>
  </si>
  <si>
    <t>776521100.S</t>
  </si>
  <si>
    <t>Lepenie povlakových podláh z PVC homogénnych pásov</t>
  </si>
  <si>
    <t>80</t>
  </si>
  <si>
    <t>41</t>
  </si>
  <si>
    <t>284110002200.S</t>
  </si>
  <si>
    <t>Podlaha homogénna na báze syntetických termoplast. polymérov bez podielu PVC, hrúbka do 2,5 mm</t>
  </si>
  <si>
    <t>82</t>
  </si>
  <si>
    <t>998776101.S</t>
  </si>
  <si>
    <t>Presun hmôt pre podlahy povlakové v objektoch výšky do 6 m</t>
  </si>
  <si>
    <t>84</t>
  </si>
  <si>
    <t>784</t>
  </si>
  <si>
    <t xml:space="preserve">Maľby   </t>
  </si>
  <si>
    <t>43</t>
  </si>
  <si>
    <t>783894612</t>
  </si>
  <si>
    <t>Náter farbami ekologickými riediteľnými vodou SADAKRINOM bielym pre náter sadrokartón. stropov 2x</t>
  </si>
  <si>
    <t>86</t>
  </si>
  <si>
    <t>784452273</t>
  </si>
  <si>
    <t>Maľby z maliarskych zmesí Primalex, Farmal, ručne nanášané dvojnásobné základné na podklad hrubozrnný výšky do 3, 80 m</t>
  </si>
  <si>
    <t>88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</si>
</sst>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29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29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33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34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35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36</v>
      </c>
      <c r="E29" s="44"/>
      <c r="F29" s="45" t="s">
        <v>37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38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39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40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41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43</v>
      </c>
      <c r="U35" s="57"/>
      <c r="V35" s="57"/>
      <c r="W35" s="57"/>
      <c r="X35" s="59" t="s">
        <v>44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45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46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48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47</v>
      </c>
      <c r="AI60" s="39"/>
      <c r="AJ60" s="39"/>
      <c r="AK60" s="39"/>
      <c r="AL60" s="39"/>
      <c r="AM60" s="67" t="s">
        <v>48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49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50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47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48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47</v>
      </c>
      <c r="AI75" s="39"/>
      <c r="AJ75" s="39"/>
      <c r="AK75" s="39"/>
      <c r="AL75" s="39"/>
      <c r="AM75" s="67" t="s">
        <v>48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IMPORT2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MS ZLATE MORAVCE_STAVEBNE PRACE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5. 8. 2022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52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30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53</v>
      </c>
      <c r="D92" s="97"/>
      <c r="E92" s="97"/>
      <c r="F92" s="97"/>
      <c r="G92" s="97"/>
      <c r="H92" s="98"/>
      <c r="I92" s="99" t="s">
        <v>54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55</v>
      </c>
      <c r="AH92" s="97"/>
      <c r="AI92" s="97"/>
      <c r="AJ92" s="97"/>
      <c r="AK92" s="97"/>
      <c r="AL92" s="97"/>
      <c r="AM92" s="97"/>
      <c r="AN92" s="99" t="s">
        <v>56</v>
      </c>
      <c r="AO92" s="97"/>
      <c r="AP92" s="101"/>
      <c r="AQ92" s="102" t="s">
        <v>57</v>
      </c>
      <c r="AR92" s="41"/>
      <c r="AS92" s="103" t="s">
        <v>58</v>
      </c>
      <c r="AT92" s="104" t="s">
        <v>59</v>
      </c>
      <c r="AU92" s="104" t="s">
        <v>60</v>
      </c>
      <c r="AV92" s="104" t="s">
        <v>61</v>
      </c>
      <c r="AW92" s="104" t="s">
        <v>62</v>
      </c>
      <c r="AX92" s="104" t="s">
        <v>63</v>
      </c>
      <c r="AY92" s="104" t="s">
        <v>64</v>
      </c>
      <c r="AZ92" s="104" t="s">
        <v>65</v>
      </c>
      <c r="BA92" s="104" t="s">
        <v>66</v>
      </c>
      <c r="BB92" s="104" t="s">
        <v>67</v>
      </c>
      <c r="BC92" s="104" t="s">
        <v>68</v>
      </c>
      <c r="BD92" s="105" t="s">
        <v>69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70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ROUND(SUM(AG95:AG97),2)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ROUND(SUM(AS95:AS97),2)</f>
        <v>0</v>
      </c>
      <c r="AT94" s="117">
        <f>ROUND(SUM(AV94:AW94),2)</f>
        <v>0</v>
      </c>
      <c r="AU94" s="118">
        <f>ROUND(SUM(AU95:AU97),5)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ROUND(SUM(AZ95:AZ97),2)</f>
        <v>0</v>
      </c>
      <c r="BA94" s="117">
        <f>ROUND(SUM(BA95:BA97),2)</f>
        <v>0</v>
      </c>
      <c r="BB94" s="117">
        <f>ROUND(SUM(BB95:BB97),2)</f>
        <v>0</v>
      </c>
      <c r="BC94" s="117">
        <f>ROUND(SUM(BC95:BC97),2)</f>
        <v>0</v>
      </c>
      <c r="BD94" s="119">
        <f>ROUND(SUM(BD95:BD97),2)</f>
        <v>0</v>
      </c>
      <c r="BE94" s="6"/>
      <c r="BS94" s="120" t="s">
        <v>71</v>
      </c>
      <c r="BT94" s="120" t="s">
        <v>72</v>
      </c>
      <c r="BU94" s="121" t="s">
        <v>73</v>
      </c>
      <c r="BV94" s="120" t="s">
        <v>74</v>
      </c>
      <c r="BW94" s="120" t="s">
        <v>5</v>
      </c>
      <c r="BX94" s="120" t="s">
        <v>75</v>
      </c>
      <c r="CL94" s="120" t="s">
        <v>1</v>
      </c>
    </row>
    <row r="95" s="7" customFormat="1" ht="16.5" customHeight="1">
      <c r="A95" s="122" t="s">
        <v>76</v>
      </c>
      <c r="B95" s="123"/>
      <c r="C95" s="124"/>
      <c r="D95" s="125" t="s">
        <v>77</v>
      </c>
      <c r="E95" s="125"/>
      <c r="F95" s="125"/>
      <c r="G95" s="125"/>
      <c r="H95" s="125"/>
      <c r="I95" s="126"/>
      <c r="J95" s="125" t="s">
        <v>78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'SO-01 - Buracie práce záb...'!J30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79</v>
      </c>
      <c r="AR95" s="129"/>
      <c r="AS95" s="130">
        <v>0</v>
      </c>
      <c r="AT95" s="131">
        <f>ROUND(SUM(AV95:AW95),2)</f>
        <v>0</v>
      </c>
      <c r="AU95" s="132">
        <f>'SO-01 - Buracie práce záb...'!P118</f>
        <v>0</v>
      </c>
      <c r="AV95" s="131">
        <f>'SO-01 - Buracie práce záb...'!J33</f>
        <v>0</v>
      </c>
      <c r="AW95" s="131">
        <f>'SO-01 - Buracie práce záb...'!J34</f>
        <v>0</v>
      </c>
      <c r="AX95" s="131">
        <f>'SO-01 - Buracie práce záb...'!J35</f>
        <v>0</v>
      </c>
      <c r="AY95" s="131">
        <f>'SO-01 - Buracie práce záb...'!J36</f>
        <v>0</v>
      </c>
      <c r="AZ95" s="131">
        <f>'SO-01 - Buracie práce záb...'!F33</f>
        <v>0</v>
      </c>
      <c r="BA95" s="131">
        <f>'SO-01 - Buracie práce záb...'!F34</f>
        <v>0</v>
      </c>
      <c r="BB95" s="131">
        <f>'SO-01 - Buracie práce záb...'!F35</f>
        <v>0</v>
      </c>
      <c r="BC95" s="131">
        <f>'SO-01 - Buracie práce záb...'!F36</f>
        <v>0</v>
      </c>
      <c r="BD95" s="133">
        <f>'SO-01 - Buracie práce záb...'!F37</f>
        <v>0</v>
      </c>
      <c r="BE95" s="7"/>
      <c r="BT95" s="134" t="s">
        <v>80</v>
      </c>
      <c r="BV95" s="134" t="s">
        <v>74</v>
      </c>
      <c r="BW95" s="134" t="s">
        <v>81</v>
      </c>
      <c r="BX95" s="134" t="s">
        <v>5</v>
      </c>
      <c r="CL95" s="134" t="s">
        <v>1</v>
      </c>
      <c r="CM95" s="134" t="s">
        <v>72</v>
      </c>
    </row>
    <row r="96" s="7" customFormat="1" ht="16.5" customHeight="1">
      <c r="A96" s="122" t="s">
        <v>76</v>
      </c>
      <c r="B96" s="123"/>
      <c r="C96" s="124"/>
      <c r="D96" s="125" t="s">
        <v>82</v>
      </c>
      <c r="E96" s="125"/>
      <c r="F96" s="125"/>
      <c r="G96" s="125"/>
      <c r="H96" s="125"/>
      <c r="I96" s="126"/>
      <c r="J96" s="125" t="s">
        <v>83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'SO-02 - Buracie práce v r...'!J30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79</v>
      </c>
      <c r="AR96" s="129"/>
      <c r="AS96" s="130">
        <v>0</v>
      </c>
      <c r="AT96" s="131">
        <f>ROUND(SUM(AV96:AW96),2)</f>
        <v>0</v>
      </c>
      <c r="AU96" s="132">
        <f>'SO-02 - Buracie práce v r...'!P118</f>
        <v>0</v>
      </c>
      <c r="AV96" s="131">
        <f>'SO-02 - Buracie práce v r...'!J33</f>
        <v>0</v>
      </c>
      <c r="AW96" s="131">
        <f>'SO-02 - Buracie práce v r...'!J34</f>
        <v>0</v>
      </c>
      <c r="AX96" s="131">
        <f>'SO-02 - Buracie práce v r...'!J35</f>
        <v>0</v>
      </c>
      <c r="AY96" s="131">
        <f>'SO-02 - Buracie práce v r...'!J36</f>
        <v>0</v>
      </c>
      <c r="AZ96" s="131">
        <f>'SO-02 - Buracie práce v r...'!F33</f>
        <v>0</v>
      </c>
      <c r="BA96" s="131">
        <f>'SO-02 - Buracie práce v r...'!F34</f>
        <v>0</v>
      </c>
      <c r="BB96" s="131">
        <f>'SO-02 - Buracie práce v r...'!F35</f>
        <v>0</v>
      </c>
      <c r="BC96" s="131">
        <f>'SO-02 - Buracie práce v r...'!F36</f>
        <v>0</v>
      </c>
      <c r="BD96" s="133">
        <f>'SO-02 - Buracie práce v r...'!F37</f>
        <v>0</v>
      </c>
      <c r="BE96" s="7"/>
      <c r="BT96" s="134" t="s">
        <v>80</v>
      </c>
      <c r="BV96" s="134" t="s">
        <v>74</v>
      </c>
      <c r="BW96" s="134" t="s">
        <v>84</v>
      </c>
      <c r="BX96" s="134" t="s">
        <v>5</v>
      </c>
      <c r="CL96" s="134" t="s">
        <v>1</v>
      </c>
      <c r="CM96" s="134" t="s">
        <v>72</v>
      </c>
    </row>
    <row r="97" s="7" customFormat="1" ht="16.5" customHeight="1">
      <c r="A97" s="122" t="s">
        <v>76</v>
      </c>
      <c r="B97" s="123"/>
      <c r="C97" s="124"/>
      <c r="D97" s="125" t="s">
        <v>85</v>
      </c>
      <c r="E97" s="125"/>
      <c r="F97" s="125"/>
      <c r="G97" s="125"/>
      <c r="H97" s="125"/>
      <c r="I97" s="126"/>
      <c r="J97" s="125" t="s">
        <v>86</v>
      </c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7">
        <f>'SO-03 - Stavebné práce'!J30</f>
        <v>0</v>
      </c>
      <c r="AH97" s="126"/>
      <c r="AI97" s="126"/>
      <c r="AJ97" s="126"/>
      <c r="AK97" s="126"/>
      <c r="AL97" s="126"/>
      <c r="AM97" s="126"/>
      <c r="AN97" s="127">
        <f>SUM(AG97,AT97)</f>
        <v>0</v>
      </c>
      <c r="AO97" s="126"/>
      <c r="AP97" s="126"/>
      <c r="AQ97" s="128" t="s">
        <v>79</v>
      </c>
      <c r="AR97" s="129"/>
      <c r="AS97" s="135">
        <v>0</v>
      </c>
      <c r="AT97" s="136">
        <f>ROUND(SUM(AV97:AW97),2)</f>
        <v>0</v>
      </c>
      <c r="AU97" s="137">
        <f>'SO-03 - Stavebné práce'!P129</f>
        <v>0</v>
      </c>
      <c r="AV97" s="136">
        <f>'SO-03 - Stavebné práce'!J33</f>
        <v>0</v>
      </c>
      <c r="AW97" s="136">
        <f>'SO-03 - Stavebné práce'!J34</f>
        <v>0</v>
      </c>
      <c r="AX97" s="136">
        <f>'SO-03 - Stavebné práce'!J35</f>
        <v>0</v>
      </c>
      <c r="AY97" s="136">
        <f>'SO-03 - Stavebné práce'!J36</f>
        <v>0</v>
      </c>
      <c r="AZ97" s="136">
        <f>'SO-03 - Stavebné práce'!F33</f>
        <v>0</v>
      </c>
      <c r="BA97" s="136">
        <f>'SO-03 - Stavebné práce'!F34</f>
        <v>0</v>
      </c>
      <c r="BB97" s="136">
        <f>'SO-03 - Stavebné práce'!F35</f>
        <v>0</v>
      </c>
      <c r="BC97" s="136">
        <f>'SO-03 - Stavebné práce'!F36</f>
        <v>0</v>
      </c>
      <c r="BD97" s="138">
        <f>'SO-03 - Stavebné práce'!F37</f>
        <v>0</v>
      </c>
      <c r="BE97" s="7"/>
      <c r="BT97" s="134" t="s">
        <v>80</v>
      </c>
      <c r="BV97" s="134" t="s">
        <v>74</v>
      </c>
      <c r="BW97" s="134" t="s">
        <v>87</v>
      </c>
      <c r="BX97" s="134" t="s">
        <v>5</v>
      </c>
      <c r="CL97" s="134" t="s">
        <v>1</v>
      </c>
      <c r="CM97" s="134" t="s">
        <v>72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9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sheet="1" formatColumns="0" formatRows="0" objects="1" scenarios="1" spinCount="100000" saltValue="MGtU6VRcd1LpwKeRDXSmniGgqS35SK+e7OMNa945k24W6Pezt0PZEv5Grvw7AbgaePuT9lE1/Nja5U7dp/FtVA==" hashValue="5/MzzFmdBr6XIWJ0m8VOaP0QLefHgoOVb6iXff/89UbdPZlJn1Z/Tsm2vGgKvOd8bN6E6guLpe8EWIBqQt6F/A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-01 - Buracie práce záb...'!C2" display="/"/>
    <hyperlink ref="A96" location="'SO-02 - Buracie práce v r...'!C2" display="/"/>
    <hyperlink ref="A97" location="'SO-03 - Stavebné prá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81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88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MS ZLATE MORAVCE_STAVEBNE PRACE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90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5. 8. 2022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ROUND(J118,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ROUND((SUM(BE118:BE126)),  2)</f>
        <v>0</v>
      </c>
      <c r="G33" s="159"/>
      <c r="H33" s="159"/>
      <c r="I33" s="160">
        <v>0.20000000000000001</v>
      </c>
      <c r="J33" s="158">
        <f>ROUND(((SUM(BE118:BE126))*I33),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ROUND((SUM(BF118:BF126)),  2)</f>
        <v>0</v>
      </c>
      <c r="G34" s="159"/>
      <c r="H34" s="159"/>
      <c r="I34" s="160">
        <v>0.20000000000000001</v>
      </c>
      <c r="J34" s="158">
        <f>ROUND(((SUM(BF118:BF126))*I34),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ROUND((SUM(BG118:BG126)),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ROUND((SUM(BH118:BH126)),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ROUND((SUM(BI118:BI126)),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MS ZLATE MORAVCE_STAVEBNE PRACE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SO-01 - Buracie práce zábradlie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5. 8. 2022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92</v>
      </c>
      <c r="D94" s="183"/>
      <c r="E94" s="183"/>
      <c r="F94" s="183"/>
      <c r="G94" s="183"/>
      <c r="H94" s="183"/>
      <c r="I94" s="183"/>
      <c r="J94" s="184" t="s">
        <v>93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94</v>
      </c>
      <c r="D96" s="37"/>
      <c r="E96" s="37"/>
      <c r="F96" s="37"/>
      <c r="G96" s="37"/>
      <c r="H96" s="37"/>
      <c r="I96" s="37"/>
      <c r="J96" s="113">
        <f>J118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86"/>
      <c r="C97" s="187"/>
      <c r="D97" s="188" t="s">
        <v>96</v>
      </c>
      <c r="E97" s="189"/>
      <c r="F97" s="189"/>
      <c r="G97" s="189"/>
      <c r="H97" s="189"/>
      <c r="I97" s="189"/>
      <c r="J97" s="190">
        <f>J119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97</v>
      </c>
      <c r="E98" s="195"/>
      <c r="F98" s="195"/>
      <c r="G98" s="195"/>
      <c r="H98" s="195"/>
      <c r="I98" s="195"/>
      <c r="J98" s="196">
        <f>J120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9"/>
      <c r="C100" s="70"/>
      <c r="D100" s="70"/>
      <c r="E100" s="70"/>
      <c r="F100" s="70"/>
      <c r="G100" s="70"/>
      <c r="H100" s="70"/>
      <c r="I100" s="70"/>
      <c r="J100" s="70"/>
      <c r="K100" s="70"/>
      <c r="L100" s="6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98</v>
      </c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15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81" t="str">
        <f>E7</f>
        <v>MS ZLATE MORAVCE_STAVEBNE PRACE</v>
      </c>
      <c r="F108" s="29"/>
      <c r="G108" s="29"/>
      <c r="H108" s="29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89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9" t="str">
        <f>E9</f>
        <v>SO-01 - Buracie práce zábradlie</v>
      </c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19</v>
      </c>
      <c r="D112" s="37"/>
      <c r="E112" s="37"/>
      <c r="F112" s="24" t="str">
        <f>F12</f>
        <v xml:space="preserve"> </v>
      </c>
      <c r="G112" s="37"/>
      <c r="H112" s="37"/>
      <c r="I112" s="29" t="s">
        <v>21</v>
      </c>
      <c r="J112" s="82" t="str">
        <f>IF(J12="","",J12)</f>
        <v>5. 8. 2022</v>
      </c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23</v>
      </c>
      <c r="D114" s="37"/>
      <c r="E114" s="37"/>
      <c r="F114" s="24" t="str">
        <f>E15</f>
        <v xml:space="preserve"> </v>
      </c>
      <c r="G114" s="37"/>
      <c r="H114" s="37"/>
      <c r="I114" s="29" t="s">
        <v>28</v>
      </c>
      <c r="J114" s="33" t="str">
        <f>E21</f>
        <v xml:space="preserve"> 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26</v>
      </c>
      <c r="D115" s="37"/>
      <c r="E115" s="37"/>
      <c r="F115" s="24" t="str">
        <f>IF(E18="","",E18)</f>
        <v>Vyplň údaj</v>
      </c>
      <c r="G115" s="37"/>
      <c r="H115" s="37"/>
      <c r="I115" s="29" t="s">
        <v>30</v>
      </c>
      <c r="J115" s="33" t="str">
        <f>E24</f>
        <v xml:space="preserve"> 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98"/>
      <c r="B117" s="199"/>
      <c r="C117" s="200" t="s">
        <v>99</v>
      </c>
      <c r="D117" s="201" t="s">
        <v>57</v>
      </c>
      <c r="E117" s="201" t="s">
        <v>53</v>
      </c>
      <c r="F117" s="201" t="s">
        <v>54</v>
      </c>
      <c r="G117" s="201" t="s">
        <v>100</v>
      </c>
      <c r="H117" s="201" t="s">
        <v>101</v>
      </c>
      <c r="I117" s="201" t="s">
        <v>102</v>
      </c>
      <c r="J117" s="202" t="s">
        <v>93</v>
      </c>
      <c r="K117" s="203" t="s">
        <v>103</v>
      </c>
      <c r="L117" s="204"/>
      <c r="M117" s="103" t="s">
        <v>1</v>
      </c>
      <c r="N117" s="104" t="s">
        <v>36</v>
      </c>
      <c r="O117" s="104" t="s">
        <v>104</v>
      </c>
      <c r="P117" s="104" t="s">
        <v>105</v>
      </c>
      <c r="Q117" s="104" t="s">
        <v>106</v>
      </c>
      <c r="R117" s="104" t="s">
        <v>107</v>
      </c>
      <c r="S117" s="104" t="s">
        <v>108</v>
      </c>
      <c r="T117" s="105" t="s">
        <v>109</v>
      </c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</row>
    <row r="118" s="2" customFormat="1" ht="22.8" customHeight="1">
      <c r="A118" s="35"/>
      <c r="B118" s="36"/>
      <c r="C118" s="110" t="s">
        <v>94</v>
      </c>
      <c r="D118" s="37"/>
      <c r="E118" s="37"/>
      <c r="F118" s="37"/>
      <c r="G118" s="37"/>
      <c r="H118" s="37"/>
      <c r="I118" s="37"/>
      <c r="J118" s="205">
        <f>BK118</f>
        <v>0</v>
      </c>
      <c r="K118" s="37"/>
      <c r="L118" s="41"/>
      <c r="M118" s="106"/>
      <c r="N118" s="206"/>
      <c r="O118" s="107"/>
      <c r="P118" s="207">
        <f>P119</f>
        <v>0</v>
      </c>
      <c r="Q118" s="107"/>
      <c r="R118" s="207">
        <f>R119</f>
        <v>21.018380000000004</v>
      </c>
      <c r="S118" s="107"/>
      <c r="T118" s="20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71</v>
      </c>
      <c r="AU118" s="14" t="s">
        <v>95</v>
      </c>
      <c r="BK118" s="209">
        <f>BK119</f>
        <v>0</v>
      </c>
    </row>
    <row r="119" s="12" customFormat="1" ht="25.92" customHeight="1">
      <c r="A119" s="12"/>
      <c r="B119" s="210"/>
      <c r="C119" s="211"/>
      <c r="D119" s="212" t="s">
        <v>71</v>
      </c>
      <c r="E119" s="213" t="s">
        <v>110</v>
      </c>
      <c r="F119" s="213" t="s">
        <v>111</v>
      </c>
      <c r="G119" s="211"/>
      <c r="H119" s="211"/>
      <c r="I119" s="214"/>
      <c r="J119" s="215">
        <f>BK119</f>
        <v>0</v>
      </c>
      <c r="K119" s="211"/>
      <c r="L119" s="216"/>
      <c r="M119" s="217"/>
      <c r="N119" s="218"/>
      <c r="O119" s="218"/>
      <c r="P119" s="219">
        <f>P120</f>
        <v>0</v>
      </c>
      <c r="Q119" s="218"/>
      <c r="R119" s="219">
        <f>R120</f>
        <v>21.018380000000004</v>
      </c>
      <c r="S119" s="218"/>
      <c r="T119" s="22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1" t="s">
        <v>80</v>
      </c>
      <c r="AT119" s="222" t="s">
        <v>71</v>
      </c>
      <c r="AU119" s="222" t="s">
        <v>72</v>
      </c>
      <c r="AY119" s="221" t="s">
        <v>112</v>
      </c>
      <c r="BK119" s="223">
        <f>BK120</f>
        <v>0</v>
      </c>
    </row>
    <row r="120" s="12" customFormat="1" ht="22.8" customHeight="1">
      <c r="A120" s="12"/>
      <c r="B120" s="210"/>
      <c r="C120" s="211"/>
      <c r="D120" s="212" t="s">
        <v>71</v>
      </c>
      <c r="E120" s="224" t="s">
        <v>113</v>
      </c>
      <c r="F120" s="224" t="s">
        <v>114</v>
      </c>
      <c r="G120" s="211"/>
      <c r="H120" s="211"/>
      <c r="I120" s="214"/>
      <c r="J120" s="225">
        <f>BK120</f>
        <v>0</v>
      </c>
      <c r="K120" s="211"/>
      <c r="L120" s="216"/>
      <c r="M120" s="217"/>
      <c r="N120" s="218"/>
      <c r="O120" s="218"/>
      <c r="P120" s="219">
        <f>SUM(P121:P126)</f>
        <v>0</v>
      </c>
      <c r="Q120" s="218"/>
      <c r="R120" s="219">
        <f>SUM(R121:R126)</f>
        <v>21.018380000000004</v>
      </c>
      <c r="S120" s="218"/>
      <c r="T120" s="220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1" t="s">
        <v>80</v>
      </c>
      <c r="AT120" s="222" t="s">
        <v>71</v>
      </c>
      <c r="AU120" s="222" t="s">
        <v>80</v>
      </c>
      <c r="AY120" s="221" t="s">
        <v>112</v>
      </c>
      <c r="BK120" s="223">
        <f>SUM(BK121:BK126)</f>
        <v>0</v>
      </c>
    </row>
    <row r="121" s="2" customFormat="1" ht="24.15" customHeight="1">
      <c r="A121" s="35"/>
      <c r="B121" s="36"/>
      <c r="C121" s="226" t="s">
        <v>80</v>
      </c>
      <c r="D121" s="226" t="s">
        <v>115</v>
      </c>
      <c r="E121" s="227" t="s">
        <v>116</v>
      </c>
      <c r="F121" s="228" t="s">
        <v>117</v>
      </c>
      <c r="G121" s="229" t="s">
        <v>118</v>
      </c>
      <c r="H121" s="230">
        <v>73.605000000000004</v>
      </c>
      <c r="I121" s="231"/>
      <c r="J121" s="232">
        <f>ROUND(I121*H121,2)</f>
        <v>0</v>
      </c>
      <c r="K121" s="233"/>
      <c r="L121" s="41"/>
      <c r="M121" s="234" t="s">
        <v>1</v>
      </c>
      <c r="N121" s="235" t="s">
        <v>38</v>
      </c>
      <c r="O121" s="94"/>
      <c r="P121" s="236">
        <f>O121*H121</f>
        <v>0</v>
      </c>
      <c r="Q121" s="236">
        <v>0</v>
      </c>
      <c r="R121" s="236">
        <f>Q121*H121</f>
        <v>0</v>
      </c>
      <c r="S121" s="236">
        <v>0</v>
      </c>
      <c r="T121" s="23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38" t="s">
        <v>119</v>
      </c>
      <c r="AT121" s="238" t="s">
        <v>115</v>
      </c>
      <c r="AU121" s="238" t="s">
        <v>120</v>
      </c>
      <c r="AY121" s="14" t="s">
        <v>112</v>
      </c>
      <c r="BE121" s="239">
        <f>IF(N121="základná",J121,0)</f>
        <v>0</v>
      </c>
      <c r="BF121" s="239">
        <f>IF(N121="znížená",J121,0)</f>
        <v>0</v>
      </c>
      <c r="BG121" s="239">
        <f>IF(N121="zákl. prenesená",J121,0)</f>
        <v>0</v>
      </c>
      <c r="BH121" s="239">
        <f>IF(N121="zníž. prenesená",J121,0)</f>
        <v>0</v>
      </c>
      <c r="BI121" s="239">
        <f>IF(N121="nulová",J121,0)</f>
        <v>0</v>
      </c>
      <c r="BJ121" s="14" t="s">
        <v>120</v>
      </c>
      <c r="BK121" s="239">
        <f>ROUND(I121*H121,2)</f>
        <v>0</v>
      </c>
      <c r="BL121" s="14" t="s">
        <v>119</v>
      </c>
      <c r="BM121" s="238" t="s">
        <v>120</v>
      </c>
    </row>
    <row r="122" s="2" customFormat="1" ht="24.15" customHeight="1">
      <c r="A122" s="35"/>
      <c r="B122" s="36"/>
      <c r="C122" s="226" t="s">
        <v>120</v>
      </c>
      <c r="D122" s="226" t="s">
        <v>115</v>
      </c>
      <c r="E122" s="227" t="s">
        <v>121</v>
      </c>
      <c r="F122" s="228" t="s">
        <v>122</v>
      </c>
      <c r="G122" s="229" t="s">
        <v>123</v>
      </c>
      <c r="H122" s="230">
        <v>1</v>
      </c>
      <c r="I122" s="231"/>
      <c r="J122" s="232">
        <f>ROUND(I122*H122,2)</f>
        <v>0</v>
      </c>
      <c r="K122" s="233"/>
      <c r="L122" s="41"/>
      <c r="M122" s="234" t="s">
        <v>1</v>
      </c>
      <c r="N122" s="235" t="s">
        <v>38</v>
      </c>
      <c r="O122" s="94"/>
      <c r="P122" s="236">
        <f>O122*H122</f>
        <v>0</v>
      </c>
      <c r="Q122" s="236">
        <v>0</v>
      </c>
      <c r="R122" s="236">
        <f>Q122*H122</f>
        <v>0</v>
      </c>
      <c r="S122" s="236">
        <v>0</v>
      </c>
      <c r="T122" s="23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8" t="s">
        <v>119</v>
      </c>
      <c r="AT122" s="238" t="s">
        <v>115</v>
      </c>
      <c r="AU122" s="238" t="s">
        <v>120</v>
      </c>
      <c r="AY122" s="14" t="s">
        <v>112</v>
      </c>
      <c r="BE122" s="239">
        <f>IF(N122="základná",J122,0)</f>
        <v>0</v>
      </c>
      <c r="BF122" s="239">
        <f>IF(N122="znížená",J122,0)</f>
        <v>0</v>
      </c>
      <c r="BG122" s="239">
        <f>IF(N122="zákl. prenesená",J122,0)</f>
        <v>0</v>
      </c>
      <c r="BH122" s="239">
        <f>IF(N122="zníž. prenesená",J122,0)</f>
        <v>0</v>
      </c>
      <c r="BI122" s="239">
        <f>IF(N122="nulová",J122,0)</f>
        <v>0</v>
      </c>
      <c r="BJ122" s="14" t="s">
        <v>120</v>
      </c>
      <c r="BK122" s="239">
        <f>ROUND(I122*H122,2)</f>
        <v>0</v>
      </c>
      <c r="BL122" s="14" t="s">
        <v>119</v>
      </c>
      <c r="BM122" s="238" t="s">
        <v>119</v>
      </c>
    </row>
    <row r="123" s="2" customFormat="1" ht="33" customHeight="1">
      <c r="A123" s="35"/>
      <c r="B123" s="36"/>
      <c r="C123" s="226" t="s">
        <v>124</v>
      </c>
      <c r="D123" s="226" t="s">
        <v>115</v>
      </c>
      <c r="E123" s="227" t="s">
        <v>125</v>
      </c>
      <c r="F123" s="228" t="s">
        <v>126</v>
      </c>
      <c r="G123" s="229" t="s">
        <v>118</v>
      </c>
      <c r="H123" s="230">
        <v>408.60000000000002</v>
      </c>
      <c r="I123" s="231"/>
      <c r="J123" s="232">
        <f>ROUND(I123*H123,2)</f>
        <v>0</v>
      </c>
      <c r="K123" s="233"/>
      <c r="L123" s="41"/>
      <c r="M123" s="234" t="s">
        <v>1</v>
      </c>
      <c r="N123" s="235" t="s">
        <v>38</v>
      </c>
      <c r="O123" s="94"/>
      <c r="P123" s="236">
        <f>O123*H123</f>
        <v>0</v>
      </c>
      <c r="Q123" s="236">
        <v>0.025719995105237401</v>
      </c>
      <c r="R123" s="236">
        <f>Q123*H123</f>
        <v>10.509190000000002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119</v>
      </c>
      <c r="AT123" s="238" t="s">
        <v>115</v>
      </c>
      <c r="AU123" s="238" t="s">
        <v>120</v>
      </c>
      <c r="AY123" s="14" t="s">
        <v>112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120</v>
      </c>
      <c r="BK123" s="239">
        <f>ROUND(I123*H123,2)</f>
        <v>0</v>
      </c>
      <c r="BL123" s="14" t="s">
        <v>119</v>
      </c>
      <c r="BM123" s="238" t="s">
        <v>127</v>
      </c>
    </row>
    <row r="124" s="2" customFormat="1" ht="44.25" customHeight="1">
      <c r="A124" s="35"/>
      <c r="B124" s="36"/>
      <c r="C124" s="226" t="s">
        <v>119</v>
      </c>
      <c r="D124" s="226" t="s">
        <v>115</v>
      </c>
      <c r="E124" s="227" t="s">
        <v>128</v>
      </c>
      <c r="F124" s="228" t="s">
        <v>129</v>
      </c>
      <c r="G124" s="229" t="s">
        <v>118</v>
      </c>
      <c r="H124" s="230">
        <v>408.60000000000002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38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119</v>
      </c>
      <c r="AT124" s="238" t="s">
        <v>115</v>
      </c>
      <c r="AU124" s="238" t="s">
        <v>120</v>
      </c>
      <c r="AY124" s="14" t="s">
        <v>112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120</v>
      </c>
      <c r="BK124" s="239">
        <f>ROUND(I124*H124,2)</f>
        <v>0</v>
      </c>
      <c r="BL124" s="14" t="s">
        <v>119</v>
      </c>
      <c r="BM124" s="238" t="s">
        <v>130</v>
      </c>
    </row>
    <row r="125" s="2" customFormat="1" ht="33" customHeight="1">
      <c r="A125" s="35"/>
      <c r="B125" s="36"/>
      <c r="C125" s="226" t="s">
        <v>131</v>
      </c>
      <c r="D125" s="226" t="s">
        <v>115</v>
      </c>
      <c r="E125" s="227" t="s">
        <v>132</v>
      </c>
      <c r="F125" s="228" t="s">
        <v>133</v>
      </c>
      <c r="G125" s="229" t="s">
        <v>118</v>
      </c>
      <c r="H125" s="230">
        <v>408.60000000000002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0.025719995105237401</v>
      </c>
      <c r="R125" s="236">
        <f>Q125*H125</f>
        <v>10.509190000000002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119</v>
      </c>
      <c r="AT125" s="238" t="s">
        <v>115</v>
      </c>
      <c r="AU125" s="238" t="s">
        <v>120</v>
      </c>
      <c r="AY125" s="14" t="s">
        <v>112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120</v>
      </c>
      <c r="BK125" s="239">
        <f>ROUND(I125*H125,2)</f>
        <v>0</v>
      </c>
      <c r="BL125" s="14" t="s">
        <v>119</v>
      </c>
      <c r="BM125" s="238" t="s">
        <v>134</v>
      </c>
    </row>
    <row r="126" s="2" customFormat="1" ht="24.15" customHeight="1">
      <c r="A126" s="35"/>
      <c r="B126" s="36"/>
      <c r="C126" s="226" t="s">
        <v>127</v>
      </c>
      <c r="D126" s="226" t="s">
        <v>115</v>
      </c>
      <c r="E126" s="227" t="s">
        <v>135</v>
      </c>
      <c r="F126" s="228" t="s">
        <v>136</v>
      </c>
      <c r="G126" s="229" t="s">
        <v>137</v>
      </c>
      <c r="H126" s="230">
        <v>21.018000000000001</v>
      </c>
      <c r="I126" s="231"/>
      <c r="J126" s="232">
        <f>ROUND(I126*H126,2)</f>
        <v>0</v>
      </c>
      <c r="K126" s="233"/>
      <c r="L126" s="41"/>
      <c r="M126" s="240" t="s">
        <v>1</v>
      </c>
      <c r="N126" s="241" t="s">
        <v>38</v>
      </c>
      <c r="O126" s="242"/>
      <c r="P126" s="243">
        <f>O126*H126</f>
        <v>0</v>
      </c>
      <c r="Q126" s="243">
        <v>0</v>
      </c>
      <c r="R126" s="243">
        <f>Q126*H126</f>
        <v>0</v>
      </c>
      <c r="S126" s="243">
        <v>0</v>
      </c>
      <c r="T126" s="244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119</v>
      </c>
      <c r="AT126" s="238" t="s">
        <v>115</v>
      </c>
      <c r="AU126" s="238" t="s">
        <v>120</v>
      </c>
      <c r="AY126" s="14" t="s">
        <v>112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120</v>
      </c>
      <c r="BK126" s="239">
        <f>ROUND(I126*H126,2)</f>
        <v>0</v>
      </c>
      <c r="BL126" s="14" t="s">
        <v>119</v>
      </c>
      <c r="BM126" s="238" t="s">
        <v>138</v>
      </c>
    </row>
    <row r="127" s="2" customFormat="1" ht="6.96" customHeight="1">
      <c r="A127" s="35"/>
      <c r="B127" s="69"/>
      <c r="C127" s="70"/>
      <c r="D127" s="70"/>
      <c r="E127" s="70"/>
      <c r="F127" s="70"/>
      <c r="G127" s="70"/>
      <c r="H127" s="70"/>
      <c r="I127" s="70"/>
      <c r="J127" s="70"/>
      <c r="K127" s="70"/>
      <c r="L127" s="41"/>
      <c r="M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</sheetData>
  <sheetProtection sheet="1" autoFilter="0" formatColumns="0" formatRows="0" objects="1" scenarios="1" spinCount="100000" saltValue="1qixYa7DiMBYQaY0ZlOE8W3kYQ3nJuEXtVvVqa1Xl1QOt8Tr6dqecwPlwdxlgMK+M/6rb7q1YkvqddpcYGjrSQ==" hashValue="t1cQUjQVshKV+GyRhKsonMjAgtMxc2aZcurYxMY9KWqSlV3qmNJ6/s7t8So4lkRoGVBZhK6/dFz0MPpCXKzwhA==" algorithmName="SHA-512" password="CC35"/>
  <autoFilter ref="C117:K12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88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MS ZLATE MORAVCE_STAVEBNE PRACE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139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5. 8. 2022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ROUND(J118,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ROUND((SUM(BE118:BE138)),  2)</f>
        <v>0</v>
      </c>
      <c r="G33" s="159"/>
      <c r="H33" s="159"/>
      <c r="I33" s="160">
        <v>0.20000000000000001</v>
      </c>
      <c r="J33" s="158">
        <f>ROUND(((SUM(BE118:BE138))*I33),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ROUND((SUM(BF118:BF138)),  2)</f>
        <v>0</v>
      </c>
      <c r="G34" s="159"/>
      <c r="H34" s="159"/>
      <c r="I34" s="160">
        <v>0.20000000000000001</v>
      </c>
      <c r="J34" s="158">
        <f>ROUND(((SUM(BF118:BF138))*I34),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ROUND((SUM(BG118:BG138)),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ROUND((SUM(BH118:BH138)),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ROUND((SUM(BI118:BI138)),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MS ZLATE MORAVCE_STAVEBNE PRACE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 xml:space="preserve">SO-02 - Buracie práce v ramci  interieru     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5. 8. 2022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92</v>
      </c>
      <c r="D94" s="183"/>
      <c r="E94" s="183"/>
      <c r="F94" s="183"/>
      <c r="G94" s="183"/>
      <c r="H94" s="183"/>
      <c r="I94" s="183"/>
      <c r="J94" s="184" t="s">
        <v>93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94</v>
      </c>
      <c r="D96" s="37"/>
      <c r="E96" s="37"/>
      <c r="F96" s="37"/>
      <c r="G96" s="37"/>
      <c r="H96" s="37"/>
      <c r="I96" s="37"/>
      <c r="J96" s="113">
        <f>J118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86"/>
      <c r="C97" s="187"/>
      <c r="D97" s="188" t="s">
        <v>96</v>
      </c>
      <c r="E97" s="189"/>
      <c r="F97" s="189"/>
      <c r="G97" s="189"/>
      <c r="H97" s="189"/>
      <c r="I97" s="189"/>
      <c r="J97" s="190">
        <f>J119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97</v>
      </c>
      <c r="E98" s="195"/>
      <c r="F98" s="195"/>
      <c r="G98" s="195"/>
      <c r="H98" s="195"/>
      <c r="I98" s="195"/>
      <c r="J98" s="196">
        <f>J120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9"/>
      <c r="C100" s="70"/>
      <c r="D100" s="70"/>
      <c r="E100" s="70"/>
      <c r="F100" s="70"/>
      <c r="G100" s="70"/>
      <c r="H100" s="70"/>
      <c r="I100" s="70"/>
      <c r="J100" s="70"/>
      <c r="K100" s="70"/>
      <c r="L100" s="6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98</v>
      </c>
      <c r="D105" s="37"/>
      <c r="E105" s="37"/>
      <c r="F105" s="37"/>
      <c r="G105" s="37"/>
      <c r="H105" s="37"/>
      <c r="I105" s="37"/>
      <c r="J105" s="37"/>
      <c r="K105" s="37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15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81" t="str">
        <f>E7</f>
        <v>MS ZLATE MORAVCE_STAVEBNE PRACE</v>
      </c>
      <c r="F108" s="29"/>
      <c r="G108" s="29"/>
      <c r="H108" s="29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89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9" t="str">
        <f>E9</f>
        <v xml:space="preserve">SO-02 - Buracie práce v ramci  interieru     </v>
      </c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19</v>
      </c>
      <c r="D112" s="37"/>
      <c r="E112" s="37"/>
      <c r="F112" s="24" t="str">
        <f>F12</f>
        <v xml:space="preserve"> </v>
      </c>
      <c r="G112" s="37"/>
      <c r="H112" s="37"/>
      <c r="I112" s="29" t="s">
        <v>21</v>
      </c>
      <c r="J112" s="82" t="str">
        <f>IF(J12="","",J12)</f>
        <v>5. 8. 2022</v>
      </c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23</v>
      </c>
      <c r="D114" s="37"/>
      <c r="E114" s="37"/>
      <c r="F114" s="24" t="str">
        <f>E15</f>
        <v xml:space="preserve"> </v>
      </c>
      <c r="G114" s="37"/>
      <c r="H114" s="37"/>
      <c r="I114" s="29" t="s">
        <v>28</v>
      </c>
      <c r="J114" s="33" t="str">
        <f>E21</f>
        <v xml:space="preserve"> </v>
      </c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26</v>
      </c>
      <c r="D115" s="37"/>
      <c r="E115" s="37"/>
      <c r="F115" s="24" t="str">
        <f>IF(E18="","",E18)</f>
        <v>Vyplň údaj</v>
      </c>
      <c r="G115" s="37"/>
      <c r="H115" s="37"/>
      <c r="I115" s="29" t="s">
        <v>30</v>
      </c>
      <c r="J115" s="33" t="str">
        <f>E24</f>
        <v xml:space="preserve"> </v>
      </c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98"/>
      <c r="B117" s="199"/>
      <c r="C117" s="200" t="s">
        <v>99</v>
      </c>
      <c r="D117" s="201" t="s">
        <v>57</v>
      </c>
      <c r="E117" s="201" t="s">
        <v>53</v>
      </c>
      <c r="F117" s="201" t="s">
        <v>54</v>
      </c>
      <c r="G117" s="201" t="s">
        <v>100</v>
      </c>
      <c r="H117" s="201" t="s">
        <v>101</v>
      </c>
      <c r="I117" s="201" t="s">
        <v>102</v>
      </c>
      <c r="J117" s="202" t="s">
        <v>93</v>
      </c>
      <c r="K117" s="203" t="s">
        <v>103</v>
      </c>
      <c r="L117" s="204"/>
      <c r="M117" s="103" t="s">
        <v>1</v>
      </c>
      <c r="N117" s="104" t="s">
        <v>36</v>
      </c>
      <c r="O117" s="104" t="s">
        <v>104</v>
      </c>
      <c r="P117" s="104" t="s">
        <v>105</v>
      </c>
      <c r="Q117" s="104" t="s">
        <v>106</v>
      </c>
      <c r="R117" s="104" t="s">
        <v>107</v>
      </c>
      <c r="S117" s="104" t="s">
        <v>108</v>
      </c>
      <c r="T117" s="105" t="s">
        <v>109</v>
      </c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</row>
    <row r="118" s="2" customFormat="1" ht="22.8" customHeight="1">
      <c r="A118" s="35"/>
      <c r="B118" s="36"/>
      <c r="C118" s="110" t="s">
        <v>94</v>
      </c>
      <c r="D118" s="37"/>
      <c r="E118" s="37"/>
      <c r="F118" s="37"/>
      <c r="G118" s="37"/>
      <c r="H118" s="37"/>
      <c r="I118" s="37"/>
      <c r="J118" s="205">
        <f>BK118</f>
        <v>0</v>
      </c>
      <c r="K118" s="37"/>
      <c r="L118" s="41"/>
      <c r="M118" s="106"/>
      <c r="N118" s="206"/>
      <c r="O118" s="107"/>
      <c r="P118" s="207">
        <f>P119</f>
        <v>0</v>
      </c>
      <c r="Q118" s="107"/>
      <c r="R118" s="207">
        <f>R119</f>
        <v>0.30026999999999998</v>
      </c>
      <c r="S118" s="107"/>
      <c r="T118" s="20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71</v>
      </c>
      <c r="AU118" s="14" t="s">
        <v>95</v>
      </c>
      <c r="BK118" s="209">
        <f>BK119</f>
        <v>0</v>
      </c>
    </row>
    <row r="119" s="12" customFormat="1" ht="25.92" customHeight="1">
      <c r="A119" s="12"/>
      <c r="B119" s="210"/>
      <c r="C119" s="211"/>
      <c r="D119" s="212" t="s">
        <v>71</v>
      </c>
      <c r="E119" s="213" t="s">
        <v>110</v>
      </c>
      <c r="F119" s="213" t="s">
        <v>111</v>
      </c>
      <c r="G119" s="211"/>
      <c r="H119" s="211"/>
      <c r="I119" s="214"/>
      <c r="J119" s="215">
        <f>BK119</f>
        <v>0</v>
      </c>
      <c r="K119" s="211"/>
      <c r="L119" s="216"/>
      <c r="M119" s="217"/>
      <c r="N119" s="218"/>
      <c r="O119" s="218"/>
      <c r="P119" s="219">
        <f>P120</f>
        <v>0</v>
      </c>
      <c r="Q119" s="218"/>
      <c r="R119" s="219">
        <f>R120</f>
        <v>0.30026999999999998</v>
      </c>
      <c r="S119" s="218"/>
      <c r="T119" s="22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1" t="s">
        <v>80</v>
      </c>
      <c r="AT119" s="222" t="s">
        <v>71</v>
      </c>
      <c r="AU119" s="222" t="s">
        <v>72</v>
      </c>
      <c r="AY119" s="221" t="s">
        <v>112</v>
      </c>
      <c r="BK119" s="223">
        <f>BK120</f>
        <v>0</v>
      </c>
    </row>
    <row r="120" s="12" customFormat="1" ht="22.8" customHeight="1">
      <c r="A120" s="12"/>
      <c r="B120" s="210"/>
      <c r="C120" s="211"/>
      <c r="D120" s="212" t="s">
        <v>71</v>
      </c>
      <c r="E120" s="224" t="s">
        <v>113</v>
      </c>
      <c r="F120" s="224" t="s">
        <v>114</v>
      </c>
      <c r="G120" s="211"/>
      <c r="H120" s="211"/>
      <c r="I120" s="214"/>
      <c r="J120" s="225">
        <f>BK120</f>
        <v>0</v>
      </c>
      <c r="K120" s="211"/>
      <c r="L120" s="216"/>
      <c r="M120" s="217"/>
      <c r="N120" s="218"/>
      <c r="O120" s="218"/>
      <c r="P120" s="219">
        <f>SUM(P121:P138)</f>
        <v>0</v>
      </c>
      <c r="Q120" s="218"/>
      <c r="R120" s="219">
        <f>SUM(R121:R138)</f>
        <v>0.30026999999999998</v>
      </c>
      <c r="S120" s="218"/>
      <c r="T120" s="220">
        <f>SUM(T121:T138)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1" t="s">
        <v>80</v>
      </c>
      <c r="AT120" s="222" t="s">
        <v>71</v>
      </c>
      <c r="AU120" s="222" t="s">
        <v>80</v>
      </c>
      <c r="AY120" s="221" t="s">
        <v>112</v>
      </c>
      <c r="BK120" s="223">
        <f>SUM(BK121:BK138)</f>
        <v>0</v>
      </c>
    </row>
    <row r="121" s="2" customFormat="1" ht="37.8" customHeight="1">
      <c r="A121" s="35"/>
      <c r="B121" s="36"/>
      <c r="C121" s="226" t="s">
        <v>80</v>
      </c>
      <c r="D121" s="226" t="s">
        <v>115</v>
      </c>
      <c r="E121" s="227" t="s">
        <v>140</v>
      </c>
      <c r="F121" s="228" t="s">
        <v>141</v>
      </c>
      <c r="G121" s="229" t="s">
        <v>118</v>
      </c>
      <c r="H121" s="230">
        <v>216</v>
      </c>
      <c r="I121" s="231"/>
      <c r="J121" s="232">
        <f>ROUND(I121*H121,2)</f>
        <v>0</v>
      </c>
      <c r="K121" s="233"/>
      <c r="L121" s="41"/>
      <c r="M121" s="234" t="s">
        <v>1</v>
      </c>
      <c r="N121" s="235" t="s">
        <v>38</v>
      </c>
      <c r="O121" s="94"/>
      <c r="P121" s="236">
        <f>O121*H121</f>
        <v>0</v>
      </c>
      <c r="Q121" s="236">
        <v>0</v>
      </c>
      <c r="R121" s="236">
        <f>Q121*H121</f>
        <v>0</v>
      </c>
      <c r="S121" s="236">
        <v>0</v>
      </c>
      <c r="T121" s="23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38" t="s">
        <v>119</v>
      </c>
      <c r="AT121" s="238" t="s">
        <v>115</v>
      </c>
      <c r="AU121" s="238" t="s">
        <v>120</v>
      </c>
      <c r="AY121" s="14" t="s">
        <v>112</v>
      </c>
      <c r="BE121" s="239">
        <f>IF(N121="základná",J121,0)</f>
        <v>0</v>
      </c>
      <c r="BF121" s="239">
        <f>IF(N121="znížená",J121,0)</f>
        <v>0</v>
      </c>
      <c r="BG121" s="239">
        <f>IF(N121="zákl. prenesená",J121,0)</f>
        <v>0</v>
      </c>
      <c r="BH121" s="239">
        <f>IF(N121="zníž. prenesená",J121,0)</f>
        <v>0</v>
      </c>
      <c r="BI121" s="239">
        <f>IF(N121="nulová",J121,0)</f>
        <v>0</v>
      </c>
      <c r="BJ121" s="14" t="s">
        <v>120</v>
      </c>
      <c r="BK121" s="239">
        <f>ROUND(I121*H121,2)</f>
        <v>0</v>
      </c>
      <c r="BL121" s="14" t="s">
        <v>119</v>
      </c>
      <c r="BM121" s="238" t="s">
        <v>120</v>
      </c>
    </row>
    <row r="122" s="2" customFormat="1" ht="24.15" customHeight="1">
      <c r="A122" s="35"/>
      <c r="B122" s="36"/>
      <c r="C122" s="226" t="s">
        <v>120</v>
      </c>
      <c r="D122" s="226" t="s">
        <v>115</v>
      </c>
      <c r="E122" s="227" t="s">
        <v>142</v>
      </c>
      <c r="F122" s="228" t="s">
        <v>143</v>
      </c>
      <c r="G122" s="229" t="s">
        <v>118</v>
      </c>
      <c r="H122" s="230">
        <v>152.52099999999999</v>
      </c>
      <c r="I122" s="231"/>
      <c r="J122" s="232">
        <f>ROUND(I122*H122,2)</f>
        <v>0</v>
      </c>
      <c r="K122" s="233"/>
      <c r="L122" s="41"/>
      <c r="M122" s="234" t="s">
        <v>1</v>
      </c>
      <c r="N122" s="235" t="s">
        <v>38</v>
      </c>
      <c r="O122" s="94"/>
      <c r="P122" s="236">
        <f>O122*H122</f>
        <v>0</v>
      </c>
      <c r="Q122" s="236">
        <v>0</v>
      </c>
      <c r="R122" s="236">
        <f>Q122*H122</f>
        <v>0</v>
      </c>
      <c r="S122" s="236">
        <v>0</v>
      </c>
      <c r="T122" s="23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38" t="s">
        <v>119</v>
      </c>
      <c r="AT122" s="238" t="s">
        <v>115</v>
      </c>
      <c r="AU122" s="238" t="s">
        <v>120</v>
      </c>
      <c r="AY122" s="14" t="s">
        <v>112</v>
      </c>
      <c r="BE122" s="239">
        <f>IF(N122="základná",J122,0)</f>
        <v>0</v>
      </c>
      <c r="BF122" s="239">
        <f>IF(N122="znížená",J122,0)</f>
        <v>0</v>
      </c>
      <c r="BG122" s="239">
        <f>IF(N122="zákl. prenesená",J122,0)</f>
        <v>0</v>
      </c>
      <c r="BH122" s="239">
        <f>IF(N122="zníž. prenesená",J122,0)</f>
        <v>0</v>
      </c>
      <c r="BI122" s="239">
        <f>IF(N122="nulová",J122,0)</f>
        <v>0</v>
      </c>
      <c r="BJ122" s="14" t="s">
        <v>120</v>
      </c>
      <c r="BK122" s="239">
        <f>ROUND(I122*H122,2)</f>
        <v>0</v>
      </c>
      <c r="BL122" s="14" t="s">
        <v>119</v>
      </c>
      <c r="BM122" s="238" t="s">
        <v>119</v>
      </c>
    </row>
    <row r="123" s="2" customFormat="1" ht="24.15" customHeight="1">
      <c r="A123" s="35"/>
      <c r="B123" s="36"/>
      <c r="C123" s="226" t="s">
        <v>124</v>
      </c>
      <c r="D123" s="226" t="s">
        <v>115</v>
      </c>
      <c r="E123" s="227" t="s">
        <v>144</v>
      </c>
      <c r="F123" s="228" t="s">
        <v>145</v>
      </c>
      <c r="G123" s="229" t="s">
        <v>118</v>
      </c>
      <c r="H123" s="230">
        <v>13.247999999999999</v>
      </c>
      <c r="I123" s="231"/>
      <c r="J123" s="232">
        <f>ROUND(I123*H123,2)</f>
        <v>0</v>
      </c>
      <c r="K123" s="233"/>
      <c r="L123" s="41"/>
      <c r="M123" s="234" t="s">
        <v>1</v>
      </c>
      <c r="N123" s="235" t="s">
        <v>38</v>
      </c>
      <c r="O123" s="94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38" t="s">
        <v>119</v>
      </c>
      <c r="AT123" s="238" t="s">
        <v>115</v>
      </c>
      <c r="AU123" s="238" t="s">
        <v>120</v>
      </c>
      <c r="AY123" s="14" t="s">
        <v>112</v>
      </c>
      <c r="BE123" s="239">
        <f>IF(N123="základná",J123,0)</f>
        <v>0</v>
      </c>
      <c r="BF123" s="239">
        <f>IF(N123="znížená",J123,0)</f>
        <v>0</v>
      </c>
      <c r="BG123" s="239">
        <f>IF(N123="zákl. prenesená",J123,0)</f>
        <v>0</v>
      </c>
      <c r="BH123" s="239">
        <f>IF(N123="zníž. prenesená",J123,0)</f>
        <v>0</v>
      </c>
      <c r="BI123" s="239">
        <f>IF(N123="nulová",J123,0)</f>
        <v>0</v>
      </c>
      <c r="BJ123" s="14" t="s">
        <v>120</v>
      </c>
      <c r="BK123" s="239">
        <f>ROUND(I123*H123,2)</f>
        <v>0</v>
      </c>
      <c r="BL123" s="14" t="s">
        <v>119</v>
      </c>
      <c r="BM123" s="238" t="s">
        <v>127</v>
      </c>
    </row>
    <row r="124" s="2" customFormat="1" ht="24.15" customHeight="1">
      <c r="A124" s="35"/>
      <c r="B124" s="36"/>
      <c r="C124" s="226" t="s">
        <v>119</v>
      </c>
      <c r="D124" s="226" t="s">
        <v>115</v>
      </c>
      <c r="E124" s="227" t="s">
        <v>146</v>
      </c>
      <c r="F124" s="228" t="s">
        <v>147</v>
      </c>
      <c r="G124" s="229" t="s">
        <v>118</v>
      </c>
      <c r="H124" s="230">
        <v>112.375</v>
      </c>
      <c r="I124" s="231"/>
      <c r="J124" s="232">
        <f>ROUND(I124*H124,2)</f>
        <v>0</v>
      </c>
      <c r="K124" s="233"/>
      <c r="L124" s="41"/>
      <c r="M124" s="234" t="s">
        <v>1</v>
      </c>
      <c r="N124" s="235" t="s">
        <v>38</v>
      </c>
      <c r="O124" s="94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38" t="s">
        <v>119</v>
      </c>
      <c r="AT124" s="238" t="s">
        <v>115</v>
      </c>
      <c r="AU124" s="238" t="s">
        <v>120</v>
      </c>
      <c r="AY124" s="14" t="s">
        <v>112</v>
      </c>
      <c r="BE124" s="239">
        <f>IF(N124="základná",J124,0)</f>
        <v>0</v>
      </c>
      <c r="BF124" s="239">
        <f>IF(N124="znížená",J124,0)</f>
        <v>0</v>
      </c>
      <c r="BG124" s="239">
        <f>IF(N124="zákl. prenesená",J124,0)</f>
        <v>0</v>
      </c>
      <c r="BH124" s="239">
        <f>IF(N124="zníž. prenesená",J124,0)</f>
        <v>0</v>
      </c>
      <c r="BI124" s="239">
        <f>IF(N124="nulová",J124,0)</f>
        <v>0</v>
      </c>
      <c r="BJ124" s="14" t="s">
        <v>120</v>
      </c>
      <c r="BK124" s="239">
        <f>ROUND(I124*H124,2)</f>
        <v>0</v>
      </c>
      <c r="BL124" s="14" t="s">
        <v>119</v>
      </c>
      <c r="BM124" s="238" t="s">
        <v>130</v>
      </c>
    </row>
    <row r="125" s="2" customFormat="1" ht="21.75" customHeight="1">
      <c r="A125" s="35"/>
      <c r="B125" s="36"/>
      <c r="C125" s="226" t="s">
        <v>131</v>
      </c>
      <c r="D125" s="226" t="s">
        <v>115</v>
      </c>
      <c r="E125" s="227" t="s">
        <v>148</v>
      </c>
      <c r="F125" s="228" t="s">
        <v>149</v>
      </c>
      <c r="G125" s="229" t="s">
        <v>118</v>
      </c>
      <c r="H125" s="230">
        <v>137.25800000000001</v>
      </c>
      <c r="I125" s="231"/>
      <c r="J125" s="232">
        <f>ROUND(I125*H125,2)</f>
        <v>0</v>
      </c>
      <c r="K125" s="233"/>
      <c r="L125" s="41"/>
      <c r="M125" s="234" t="s">
        <v>1</v>
      </c>
      <c r="N125" s="235" t="s">
        <v>38</v>
      </c>
      <c r="O125" s="94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8" t="s">
        <v>119</v>
      </c>
      <c r="AT125" s="238" t="s">
        <v>115</v>
      </c>
      <c r="AU125" s="238" t="s">
        <v>120</v>
      </c>
      <c r="AY125" s="14" t="s">
        <v>112</v>
      </c>
      <c r="BE125" s="239">
        <f>IF(N125="základná",J125,0)</f>
        <v>0</v>
      </c>
      <c r="BF125" s="239">
        <f>IF(N125="znížená",J125,0)</f>
        <v>0</v>
      </c>
      <c r="BG125" s="239">
        <f>IF(N125="zákl. prenesená",J125,0)</f>
        <v>0</v>
      </c>
      <c r="BH125" s="239">
        <f>IF(N125="zníž. prenesená",J125,0)</f>
        <v>0</v>
      </c>
      <c r="BI125" s="239">
        <f>IF(N125="nulová",J125,0)</f>
        <v>0</v>
      </c>
      <c r="BJ125" s="14" t="s">
        <v>120</v>
      </c>
      <c r="BK125" s="239">
        <f>ROUND(I125*H125,2)</f>
        <v>0</v>
      </c>
      <c r="BL125" s="14" t="s">
        <v>119</v>
      </c>
      <c r="BM125" s="238" t="s">
        <v>134</v>
      </c>
    </row>
    <row r="126" s="2" customFormat="1" ht="21.75" customHeight="1">
      <c r="A126" s="35"/>
      <c r="B126" s="36"/>
      <c r="C126" s="226" t="s">
        <v>127</v>
      </c>
      <c r="D126" s="226" t="s">
        <v>115</v>
      </c>
      <c r="E126" s="227" t="s">
        <v>150</v>
      </c>
      <c r="F126" s="228" t="s">
        <v>151</v>
      </c>
      <c r="G126" s="229" t="s">
        <v>152</v>
      </c>
      <c r="H126" s="230">
        <v>2.1600000000000001</v>
      </c>
      <c r="I126" s="231"/>
      <c r="J126" s="232">
        <f>ROUND(I126*H126,2)</f>
        <v>0</v>
      </c>
      <c r="K126" s="233"/>
      <c r="L126" s="41"/>
      <c r="M126" s="234" t="s">
        <v>1</v>
      </c>
      <c r="N126" s="235" t="s">
        <v>38</v>
      </c>
      <c r="O126" s="94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8" t="s">
        <v>119</v>
      </c>
      <c r="AT126" s="238" t="s">
        <v>115</v>
      </c>
      <c r="AU126" s="238" t="s">
        <v>120</v>
      </c>
      <c r="AY126" s="14" t="s">
        <v>112</v>
      </c>
      <c r="BE126" s="239">
        <f>IF(N126="základná",J126,0)</f>
        <v>0</v>
      </c>
      <c r="BF126" s="239">
        <f>IF(N126="znížená",J126,0)</f>
        <v>0</v>
      </c>
      <c r="BG126" s="239">
        <f>IF(N126="zákl. prenesená",J126,0)</f>
        <v>0</v>
      </c>
      <c r="BH126" s="239">
        <f>IF(N126="zníž. prenesená",J126,0)</f>
        <v>0</v>
      </c>
      <c r="BI126" s="239">
        <f>IF(N126="nulová",J126,0)</f>
        <v>0</v>
      </c>
      <c r="BJ126" s="14" t="s">
        <v>120</v>
      </c>
      <c r="BK126" s="239">
        <f>ROUND(I126*H126,2)</f>
        <v>0</v>
      </c>
      <c r="BL126" s="14" t="s">
        <v>119</v>
      </c>
      <c r="BM126" s="238" t="s">
        <v>138</v>
      </c>
    </row>
    <row r="127" s="2" customFormat="1" ht="24.15" customHeight="1">
      <c r="A127" s="35"/>
      <c r="B127" s="36"/>
      <c r="C127" s="226" t="s">
        <v>153</v>
      </c>
      <c r="D127" s="226" t="s">
        <v>115</v>
      </c>
      <c r="E127" s="227" t="s">
        <v>154</v>
      </c>
      <c r="F127" s="228" t="s">
        <v>155</v>
      </c>
      <c r="G127" s="229" t="s">
        <v>152</v>
      </c>
      <c r="H127" s="230">
        <v>4.8399999999999999</v>
      </c>
      <c r="I127" s="231"/>
      <c r="J127" s="232">
        <f>ROUND(I127*H127,2)</f>
        <v>0</v>
      </c>
      <c r="K127" s="233"/>
      <c r="L127" s="41"/>
      <c r="M127" s="234" t="s">
        <v>1</v>
      </c>
      <c r="N127" s="235" t="s">
        <v>38</v>
      </c>
      <c r="O127" s="94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8" t="s">
        <v>119</v>
      </c>
      <c r="AT127" s="238" t="s">
        <v>115</v>
      </c>
      <c r="AU127" s="238" t="s">
        <v>120</v>
      </c>
      <c r="AY127" s="14" t="s">
        <v>112</v>
      </c>
      <c r="BE127" s="239">
        <f>IF(N127="základná",J127,0)</f>
        <v>0</v>
      </c>
      <c r="BF127" s="239">
        <f>IF(N127="znížená",J127,0)</f>
        <v>0</v>
      </c>
      <c r="BG127" s="239">
        <f>IF(N127="zákl. prenesená",J127,0)</f>
        <v>0</v>
      </c>
      <c r="BH127" s="239">
        <f>IF(N127="zníž. prenesená",J127,0)</f>
        <v>0</v>
      </c>
      <c r="BI127" s="239">
        <f>IF(N127="nulová",J127,0)</f>
        <v>0</v>
      </c>
      <c r="BJ127" s="14" t="s">
        <v>120</v>
      </c>
      <c r="BK127" s="239">
        <f>ROUND(I127*H127,2)</f>
        <v>0</v>
      </c>
      <c r="BL127" s="14" t="s">
        <v>119</v>
      </c>
      <c r="BM127" s="238" t="s">
        <v>156</v>
      </c>
    </row>
    <row r="128" s="2" customFormat="1" ht="24.15" customHeight="1">
      <c r="A128" s="35"/>
      <c r="B128" s="36"/>
      <c r="C128" s="226" t="s">
        <v>130</v>
      </c>
      <c r="D128" s="226" t="s">
        <v>115</v>
      </c>
      <c r="E128" s="227" t="s">
        <v>157</v>
      </c>
      <c r="F128" s="228" t="s">
        <v>158</v>
      </c>
      <c r="G128" s="229" t="s">
        <v>159</v>
      </c>
      <c r="H128" s="230">
        <v>1</v>
      </c>
      <c r="I128" s="231"/>
      <c r="J128" s="232">
        <f>ROUND(I128*H128,2)</f>
        <v>0</v>
      </c>
      <c r="K128" s="233"/>
      <c r="L128" s="41"/>
      <c r="M128" s="234" t="s">
        <v>1</v>
      </c>
      <c r="N128" s="235" t="s">
        <v>38</v>
      </c>
      <c r="O128" s="94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8" t="s">
        <v>119</v>
      </c>
      <c r="AT128" s="238" t="s">
        <v>115</v>
      </c>
      <c r="AU128" s="238" t="s">
        <v>120</v>
      </c>
      <c r="AY128" s="14" t="s">
        <v>112</v>
      </c>
      <c r="BE128" s="239">
        <f>IF(N128="základná",J128,0)</f>
        <v>0</v>
      </c>
      <c r="BF128" s="239">
        <f>IF(N128="znížená",J128,0)</f>
        <v>0</v>
      </c>
      <c r="BG128" s="239">
        <f>IF(N128="zákl. prenesená",J128,0)</f>
        <v>0</v>
      </c>
      <c r="BH128" s="239">
        <f>IF(N128="zníž. prenesená",J128,0)</f>
        <v>0</v>
      </c>
      <c r="BI128" s="239">
        <f>IF(N128="nulová",J128,0)</f>
        <v>0</v>
      </c>
      <c r="BJ128" s="14" t="s">
        <v>120</v>
      </c>
      <c r="BK128" s="239">
        <f>ROUND(I128*H128,2)</f>
        <v>0</v>
      </c>
      <c r="BL128" s="14" t="s">
        <v>119</v>
      </c>
      <c r="BM128" s="238" t="s">
        <v>160</v>
      </c>
    </row>
    <row r="129" s="2" customFormat="1" ht="24.15" customHeight="1">
      <c r="A129" s="35"/>
      <c r="B129" s="36"/>
      <c r="C129" s="226" t="s">
        <v>113</v>
      </c>
      <c r="D129" s="226" t="s">
        <v>115</v>
      </c>
      <c r="E129" s="227" t="s">
        <v>161</v>
      </c>
      <c r="F129" s="228" t="s">
        <v>162</v>
      </c>
      <c r="G129" s="229" t="s">
        <v>159</v>
      </c>
      <c r="H129" s="230">
        <v>1</v>
      </c>
      <c r="I129" s="231"/>
      <c r="J129" s="232">
        <f>ROUND(I129*H129,2)</f>
        <v>0</v>
      </c>
      <c r="K129" s="233"/>
      <c r="L129" s="41"/>
      <c r="M129" s="234" t="s">
        <v>1</v>
      </c>
      <c r="N129" s="235" t="s">
        <v>38</v>
      </c>
      <c r="O129" s="94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8" t="s">
        <v>119</v>
      </c>
      <c r="AT129" s="238" t="s">
        <v>115</v>
      </c>
      <c r="AU129" s="238" t="s">
        <v>120</v>
      </c>
      <c r="AY129" s="14" t="s">
        <v>112</v>
      </c>
      <c r="BE129" s="239">
        <f>IF(N129="základná",J129,0)</f>
        <v>0</v>
      </c>
      <c r="BF129" s="239">
        <f>IF(N129="znížená",J129,0)</f>
        <v>0</v>
      </c>
      <c r="BG129" s="239">
        <f>IF(N129="zákl. prenesená",J129,0)</f>
        <v>0</v>
      </c>
      <c r="BH129" s="239">
        <f>IF(N129="zníž. prenesená",J129,0)</f>
        <v>0</v>
      </c>
      <c r="BI129" s="239">
        <f>IF(N129="nulová",J129,0)</f>
        <v>0</v>
      </c>
      <c r="BJ129" s="14" t="s">
        <v>120</v>
      </c>
      <c r="BK129" s="239">
        <f>ROUND(I129*H129,2)</f>
        <v>0</v>
      </c>
      <c r="BL129" s="14" t="s">
        <v>119</v>
      </c>
      <c r="BM129" s="238" t="s">
        <v>163</v>
      </c>
    </row>
    <row r="130" s="2" customFormat="1" ht="24.15" customHeight="1">
      <c r="A130" s="35"/>
      <c r="B130" s="36"/>
      <c r="C130" s="226" t="s">
        <v>134</v>
      </c>
      <c r="D130" s="226" t="s">
        <v>115</v>
      </c>
      <c r="E130" s="227" t="s">
        <v>164</v>
      </c>
      <c r="F130" s="228" t="s">
        <v>165</v>
      </c>
      <c r="G130" s="229" t="s">
        <v>118</v>
      </c>
      <c r="H130" s="230">
        <v>216</v>
      </c>
      <c r="I130" s="231"/>
      <c r="J130" s="232">
        <f>ROUND(I130*H130,2)</f>
        <v>0</v>
      </c>
      <c r="K130" s="233"/>
      <c r="L130" s="41"/>
      <c r="M130" s="234" t="s">
        <v>1</v>
      </c>
      <c r="N130" s="235" t="s">
        <v>38</v>
      </c>
      <c r="O130" s="94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8" t="s">
        <v>119</v>
      </c>
      <c r="AT130" s="238" t="s">
        <v>115</v>
      </c>
      <c r="AU130" s="238" t="s">
        <v>120</v>
      </c>
      <c r="AY130" s="14" t="s">
        <v>112</v>
      </c>
      <c r="BE130" s="239">
        <f>IF(N130="základná",J130,0)</f>
        <v>0</v>
      </c>
      <c r="BF130" s="239">
        <f>IF(N130="znížená",J130,0)</f>
        <v>0</v>
      </c>
      <c r="BG130" s="239">
        <f>IF(N130="zákl. prenesená",J130,0)</f>
        <v>0</v>
      </c>
      <c r="BH130" s="239">
        <f>IF(N130="zníž. prenesená",J130,0)</f>
        <v>0</v>
      </c>
      <c r="BI130" s="239">
        <f>IF(N130="nulová",J130,0)</f>
        <v>0</v>
      </c>
      <c r="BJ130" s="14" t="s">
        <v>120</v>
      </c>
      <c r="BK130" s="239">
        <f>ROUND(I130*H130,2)</f>
        <v>0</v>
      </c>
      <c r="BL130" s="14" t="s">
        <v>119</v>
      </c>
      <c r="BM130" s="238" t="s">
        <v>7</v>
      </c>
    </row>
    <row r="131" s="2" customFormat="1" ht="24.15" customHeight="1">
      <c r="A131" s="35"/>
      <c r="B131" s="36"/>
      <c r="C131" s="226" t="s">
        <v>166</v>
      </c>
      <c r="D131" s="226" t="s">
        <v>115</v>
      </c>
      <c r="E131" s="227" t="s">
        <v>121</v>
      </c>
      <c r="F131" s="228" t="s">
        <v>167</v>
      </c>
      <c r="G131" s="229" t="s">
        <v>137</v>
      </c>
      <c r="H131" s="230">
        <v>37.750999999999998</v>
      </c>
      <c r="I131" s="231"/>
      <c r="J131" s="232">
        <f>ROUND(I131*H131,2)</f>
        <v>0</v>
      </c>
      <c r="K131" s="233"/>
      <c r="L131" s="41"/>
      <c r="M131" s="234" t="s">
        <v>1</v>
      </c>
      <c r="N131" s="235" t="s">
        <v>38</v>
      </c>
      <c r="O131" s="94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8" t="s">
        <v>119</v>
      </c>
      <c r="AT131" s="238" t="s">
        <v>115</v>
      </c>
      <c r="AU131" s="238" t="s">
        <v>120</v>
      </c>
      <c r="AY131" s="14" t="s">
        <v>112</v>
      </c>
      <c r="BE131" s="239">
        <f>IF(N131="základná",J131,0)</f>
        <v>0</v>
      </c>
      <c r="BF131" s="239">
        <f>IF(N131="znížená",J131,0)</f>
        <v>0</v>
      </c>
      <c r="BG131" s="239">
        <f>IF(N131="zákl. prenesená",J131,0)</f>
        <v>0</v>
      </c>
      <c r="BH131" s="239">
        <f>IF(N131="zníž. prenesená",J131,0)</f>
        <v>0</v>
      </c>
      <c r="BI131" s="239">
        <f>IF(N131="nulová",J131,0)</f>
        <v>0</v>
      </c>
      <c r="BJ131" s="14" t="s">
        <v>120</v>
      </c>
      <c r="BK131" s="239">
        <f>ROUND(I131*H131,2)</f>
        <v>0</v>
      </c>
      <c r="BL131" s="14" t="s">
        <v>119</v>
      </c>
      <c r="BM131" s="238" t="s">
        <v>168</v>
      </c>
    </row>
    <row r="132" s="2" customFormat="1" ht="24.15" customHeight="1">
      <c r="A132" s="35"/>
      <c r="B132" s="36"/>
      <c r="C132" s="226" t="s">
        <v>138</v>
      </c>
      <c r="D132" s="226" t="s">
        <v>115</v>
      </c>
      <c r="E132" s="227" t="s">
        <v>169</v>
      </c>
      <c r="F132" s="228" t="s">
        <v>170</v>
      </c>
      <c r="G132" s="229" t="s">
        <v>137</v>
      </c>
      <c r="H132" s="230">
        <v>37.750999999999998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119</v>
      </c>
      <c r="AT132" s="238" t="s">
        <v>115</v>
      </c>
      <c r="AU132" s="238" t="s">
        <v>120</v>
      </c>
      <c r="AY132" s="14" t="s">
        <v>112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120</v>
      </c>
      <c r="BK132" s="239">
        <f>ROUND(I132*H132,2)</f>
        <v>0</v>
      </c>
      <c r="BL132" s="14" t="s">
        <v>119</v>
      </c>
      <c r="BM132" s="238" t="s">
        <v>171</v>
      </c>
    </row>
    <row r="133" s="2" customFormat="1" ht="24.15" customHeight="1">
      <c r="A133" s="35"/>
      <c r="B133" s="36"/>
      <c r="C133" s="226" t="s">
        <v>172</v>
      </c>
      <c r="D133" s="226" t="s">
        <v>115</v>
      </c>
      <c r="E133" s="227" t="s">
        <v>173</v>
      </c>
      <c r="F133" s="228" t="s">
        <v>174</v>
      </c>
      <c r="G133" s="229" t="s">
        <v>137</v>
      </c>
      <c r="H133" s="230">
        <v>37.750999999999998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119</v>
      </c>
      <c r="AT133" s="238" t="s">
        <v>115</v>
      </c>
      <c r="AU133" s="238" t="s">
        <v>120</v>
      </c>
      <c r="AY133" s="14" t="s">
        <v>112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120</v>
      </c>
      <c r="BK133" s="239">
        <f>ROUND(I133*H133,2)</f>
        <v>0</v>
      </c>
      <c r="BL133" s="14" t="s">
        <v>119</v>
      </c>
      <c r="BM133" s="238" t="s">
        <v>175</v>
      </c>
    </row>
    <row r="134" s="2" customFormat="1" ht="24.15" customHeight="1">
      <c r="A134" s="35"/>
      <c r="B134" s="36"/>
      <c r="C134" s="226" t="s">
        <v>156</v>
      </c>
      <c r="D134" s="226" t="s">
        <v>115</v>
      </c>
      <c r="E134" s="227" t="s">
        <v>176</v>
      </c>
      <c r="F134" s="228" t="s">
        <v>177</v>
      </c>
      <c r="G134" s="229" t="s">
        <v>137</v>
      </c>
      <c r="H134" s="230">
        <v>226.506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119</v>
      </c>
      <c r="AT134" s="238" t="s">
        <v>115</v>
      </c>
      <c r="AU134" s="238" t="s">
        <v>120</v>
      </c>
      <c r="AY134" s="14" t="s">
        <v>112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120</v>
      </c>
      <c r="BK134" s="239">
        <f>ROUND(I134*H134,2)</f>
        <v>0</v>
      </c>
      <c r="BL134" s="14" t="s">
        <v>119</v>
      </c>
      <c r="BM134" s="238" t="s">
        <v>178</v>
      </c>
    </row>
    <row r="135" s="2" customFormat="1" ht="21.75" customHeight="1">
      <c r="A135" s="35"/>
      <c r="B135" s="36"/>
      <c r="C135" s="226" t="s">
        <v>179</v>
      </c>
      <c r="D135" s="226" t="s">
        <v>115</v>
      </c>
      <c r="E135" s="227" t="s">
        <v>180</v>
      </c>
      <c r="F135" s="228" t="s">
        <v>181</v>
      </c>
      <c r="G135" s="229" t="s">
        <v>137</v>
      </c>
      <c r="H135" s="230">
        <v>37.750999999999998</v>
      </c>
      <c r="I135" s="231"/>
      <c r="J135" s="232">
        <f>ROUND(I135*H135,2)</f>
        <v>0</v>
      </c>
      <c r="K135" s="233"/>
      <c r="L135" s="41"/>
      <c r="M135" s="234" t="s">
        <v>1</v>
      </c>
      <c r="N135" s="235" t="s">
        <v>38</v>
      </c>
      <c r="O135" s="94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8" t="s">
        <v>119</v>
      </c>
      <c r="AT135" s="238" t="s">
        <v>115</v>
      </c>
      <c r="AU135" s="238" t="s">
        <v>120</v>
      </c>
      <c r="AY135" s="14" t="s">
        <v>112</v>
      </c>
      <c r="BE135" s="239">
        <f>IF(N135="základná",J135,0)</f>
        <v>0</v>
      </c>
      <c r="BF135" s="239">
        <f>IF(N135="znížená",J135,0)</f>
        <v>0</v>
      </c>
      <c r="BG135" s="239">
        <f>IF(N135="zákl. prenesená",J135,0)</f>
        <v>0</v>
      </c>
      <c r="BH135" s="239">
        <f>IF(N135="zníž. prenesená",J135,0)</f>
        <v>0</v>
      </c>
      <c r="BI135" s="239">
        <f>IF(N135="nulová",J135,0)</f>
        <v>0</v>
      </c>
      <c r="BJ135" s="14" t="s">
        <v>120</v>
      </c>
      <c r="BK135" s="239">
        <f>ROUND(I135*H135,2)</f>
        <v>0</v>
      </c>
      <c r="BL135" s="14" t="s">
        <v>119</v>
      </c>
      <c r="BM135" s="238" t="s">
        <v>182</v>
      </c>
    </row>
    <row r="136" s="2" customFormat="1" ht="24.15" customHeight="1">
      <c r="A136" s="35"/>
      <c r="B136" s="36"/>
      <c r="C136" s="226" t="s">
        <v>160</v>
      </c>
      <c r="D136" s="226" t="s">
        <v>115</v>
      </c>
      <c r="E136" s="227" t="s">
        <v>183</v>
      </c>
      <c r="F136" s="228" t="s">
        <v>184</v>
      </c>
      <c r="G136" s="229" t="s">
        <v>137</v>
      </c>
      <c r="H136" s="230">
        <v>226.506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119</v>
      </c>
      <c r="AT136" s="238" t="s">
        <v>115</v>
      </c>
      <c r="AU136" s="238" t="s">
        <v>120</v>
      </c>
      <c r="AY136" s="14" t="s">
        <v>112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120</v>
      </c>
      <c r="BK136" s="239">
        <f>ROUND(I136*H136,2)</f>
        <v>0</v>
      </c>
      <c r="BL136" s="14" t="s">
        <v>119</v>
      </c>
      <c r="BM136" s="238" t="s">
        <v>185</v>
      </c>
    </row>
    <row r="137" s="2" customFormat="1" ht="24.15" customHeight="1">
      <c r="A137" s="35"/>
      <c r="B137" s="36"/>
      <c r="C137" s="226" t="s">
        <v>186</v>
      </c>
      <c r="D137" s="226" t="s">
        <v>115</v>
      </c>
      <c r="E137" s="227" t="s">
        <v>187</v>
      </c>
      <c r="F137" s="228" t="s">
        <v>188</v>
      </c>
      <c r="G137" s="229" t="s">
        <v>137</v>
      </c>
      <c r="H137" s="230">
        <v>37.750999999999998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119</v>
      </c>
      <c r="AT137" s="238" t="s">
        <v>115</v>
      </c>
      <c r="AU137" s="238" t="s">
        <v>120</v>
      </c>
      <c r="AY137" s="14" t="s">
        <v>112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120</v>
      </c>
      <c r="BK137" s="239">
        <f>ROUND(I137*H137,2)</f>
        <v>0</v>
      </c>
      <c r="BL137" s="14" t="s">
        <v>119</v>
      </c>
      <c r="BM137" s="238" t="s">
        <v>189</v>
      </c>
    </row>
    <row r="138" s="2" customFormat="1" ht="24.15" customHeight="1">
      <c r="A138" s="35"/>
      <c r="B138" s="36"/>
      <c r="C138" s="226" t="s">
        <v>163</v>
      </c>
      <c r="D138" s="226" t="s">
        <v>115</v>
      </c>
      <c r="E138" s="227" t="s">
        <v>190</v>
      </c>
      <c r="F138" s="228" t="s">
        <v>191</v>
      </c>
      <c r="G138" s="229" t="s">
        <v>118</v>
      </c>
      <c r="H138" s="230">
        <v>156.38999999999999</v>
      </c>
      <c r="I138" s="231"/>
      <c r="J138" s="232">
        <f>ROUND(I138*H138,2)</f>
        <v>0</v>
      </c>
      <c r="K138" s="233"/>
      <c r="L138" s="41"/>
      <c r="M138" s="240" t="s">
        <v>1</v>
      </c>
      <c r="N138" s="241" t="s">
        <v>38</v>
      </c>
      <c r="O138" s="242"/>
      <c r="P138" s="243">
        <f>O138*H138</f>
        <v>0</v>
      </c>
      <c r="Q138" s="243">
        <v>0.0019200076731248801</v>
      </c>
      <c r="R138" s="243">
        <f>Q138*H138</f>
        <v>0.30026999999999998</v>
      </c>
      <c r="S138" s="243">
        <v>0</v>
      </c>
      <c r="T138" s="24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119</v>
      </c>
      <c r="AT138" s="238" t="s">
        <v>115</v>
      </c>
      <c r="AU138" s="238" t="s">
        <v>120</v>
      </c>
      <c r="AY138" s="14" t="s">
        <v>112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120</v>
      </c>
      <c r="BK138" s="239">
        <f>ROUND(I138*H138,2)</f>
        <v>0</v>
      </c>
      <c r="BL138" s="14" t="s">
        <v>119</v>
      </c>
      <c r="BM138" s="238" t="s">
        <v>192</v>
      </c>
    </row>
    <row r="139" s="2" customFormat="1" ht="6.96" customHeight="1">
      <c r="A139" s="35"/>
      <c r="B139" s="69"/>
      <c r="C139" s="70"/>
      <c r="D139" s="70"/>
      <c r="E139" s="70"/>
      <c r="F139" s="70"/>
      <c r="G139" s="70"/>
      <c r="H139" s="70"/>
      <c r="I139" s="70"/>
      <c r="J139" s="70"/>
      <c r="K139" s="70"/>
      <c r="L139" s="41"/>
      <c r="M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</sheetData>
  <sheetProtection sheet="1" autoFilter="0" formatColumns="0" formatRows="0" objects="1" scenarios="1" spinCount="100000" saltValue="4PGfcXWTz9h9hDjvsudMq41VCp1gBWvpJeZkUO2V4yXIDrdWkm5huTYiOUPmMaGEFfaARnQbZAk6kxJ+trmtLw==" hashValue="1l1DWWS8q/P81H846KPhNr/TpWm3b4v1F8bpYqWqAf04Phw1L8srd38gE1pnHTU7OTm6o2nkX63l95SSXZ+AYA==" algorithmName="SHA-512" password="CC35"/>
  <autoFilter ref="C117:K138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72</v>
      </c>
    </row>
    <row r="4" s="1" customFormat="1" ht="24.96" customHeight="1">
      <c r="B4" s="17"/>
      <c r="D4" s="141" t="s">
        <v>88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>MS ZLATE MORAVCE_STAVEBNE PRACE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89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193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20</v>
      </c>
      <c r="G12" s="35"/>
      <c r="H12" s="35"/>
      <c r="I12" s="143" t="s">
        <v>21</v>
      </c>
      <c r="J12" s="147" t="str">
        <f>'Rekapitulácia stavby'!AN8</f>
        <v>5. 8. 2022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tr">
        <f>IF('Rekapitulácia stavby'!AN10="","",'Rekapitulácia stavby'!AN10)</f>
        <v/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tr">
        <f>IF('Rekapitulácia stavby'!E11="","",'Rekapitulácia stavby'!E11)</f>
        <v xml:space="preserve"> </v>
      </c>
      <c r="F15" s="35"/>
      <c r="G15" s="35"/>
      <c r="H15" s="35"/>
      <c r="I15" s="143" t="s">
        <v>25</v>
      </c>
      <c r="J15" s="146" t="str">
        <f>IF('Rekapitulácia stavby'!AN11="","",'Rekapitulácia stavby'!AN11)</f>
        <v/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26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25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28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25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30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25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31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32</v>
      </c>
      <c r="E30" s="35"/>
      <c r="F30" s="35"/>
      <c r="G30" s="35"/>
      <c r="H30" s="35"/>
      <c r="I30" s="35"/>
      <c r="J30" s="154">
        <f>ROUND(J129,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34</v>
      </c>
      <c r="G32" s="35"/>
      <c r="H32" s="35"/>
      <c r="I32" s="155" t="s">
        <v>33</v>
      </c>
      <c r="J32" s="155" t="s">
        <v>35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36</v>
      </c>
      <c r="E33" s="157" t="s">
        <v>37</v>
      </c>
      <c r="F33" s="158">
        <f>ROUND((SUM(BE129:BE186)),  2)</f>
        <v>0</v>
      </c>
      <c r="G33" s="159"/>
      <c r="H33" s="159"/>
      <c r="I33" s="160">
        <v>0.20000000000000001</v>
      </c>
      <c r="J33" s="158">
        <f>ROUND(((SUM(BE129:BE186))*I33), 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38</v>
      </c>
      <c r="F34" s="158">
        <f>ROUND((SUM(BF129:BF186)),  2)</f>
        <v>0</v>
      </c>
      <c r="G34" s="159"/>
      <c r="H34" s="159"/>
      <c r="I34" s="160">
        <v>0.20000000000000001</v>
      </c>
      <c r="J34" s="158">
        <f>ROUND(((SUM(BF129:BF186))*I34), 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39</v>
      </c>
      <c r="F35" s="161">
        <f>ROUND((SUM(BG129:BG186)), 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40</v>
      </c>
      <c r="F36" s="161">
        <f>ROUND((SUM(BH129:BH186)), 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41</v>
      </c>
      <c r="F37" s="158">
        <f>ROUND((SUM(BI129:BI186)), 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42</v>
      </c>
      <c r="E39" s="165"/>
      <c r="F39" s="165"/>
      <c r="G39" s="166" t="s">
        <v>43</v>
      </c>
      <c r="H39" s="167" t="s">
        <v>44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45</v>
      </c>
      <c r="E50" s="171"/>
      <c r="F50" s="171"/>
      <c r="G50" s="170" t="s">
        <v>46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47</v>
      </c>
      <c r="E61" s="173"/>
      <c r="F61" s="174" t="s">
        <v>48</v>
      </c>
      <c r="G61" s="172" t="s">
        <v>47</v>
      </c>
      <c r="H61" s="173"/>
      <c r="I61" s="173"/>
      <c r="J61" s="175" t="s">
        <v>48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49</v>
      </c>
      <c r="E65" s="176"/>
      <c r="F65" s="176"/>
      <c r="G65" s="170" t="s">
        <v>50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47</v>
      </c>
      <c r="E76" s="173"/>
      <c r="F76" s="174" t="s">
        <v>48</v>
      </c>
      <c r="G76" s="172" t="s">
        <v>47</v>
      </c>
      <c r="H76" s="173"/>
      <c r="I76" s="173"/>
      <c r="J76" s="175" t="s">
        <v>48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>MS ZLATE MORAVCE_STAVEBNE PRACE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SO-03 - Stavebné práce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 xml:space="preserve"> </v>
      </c>
      <c r="G89" s="37"/>
      <c r="H89" s="37"/>
      <c r="I89" s="29" t="s">
        <v>21</v>
      </c>
      <c r="J89" s="82" t="str">
        <f>IF(J12="","",J12)</f>
        <v>5. 8. 2022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 xml:space="preserve"> </v>
      </c>
      <c r="G91" s="37"/>
      <c r="H91" s="37"/>
      <c r="I91" s="29" t="s">
        <v>28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26</v>
      </c>
      <c r="D92" s="37"/>
      <c r="E92" s="37"/>
      <c r="F92" s="24" t="str">
        <f>IF(E18="","",E18)</f>
        <v>Vyplň údaj</v>
      </c>
      <c r="G92" s="37"/>
      <c r="H92" s="37"/>
      <c r="I92" s="29" t="s">
        <v>30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92</v>
      </c>
      <c r="D94" s="183"/>
      <c r="E94" s="183"/>
      <c r="F94" s="183"/>
      <c r="G94" s="183"/>
      <c r="H94" s="183"/>
      <c r="I94" s="183"/>
      <c r="J94" s="184" t="s">
        <v>93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94</v>
      </c>
      <c r="D96" s="37"/>
      <c r="E96" s="37"/>
      <c r="F96" s="37"/>
      <c r="G96" s="37"/>
      <c r="H96" s="37"/>
      <c r="I96" s="37"/>
      <c r="J96" s="113">
        <f>J129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86"/>
      <c r="C97" s="187"/>
      <c r="D97" s="188" t="s">
        <v>96</v>
      </c>
      <c r="E97" s="189"/>
      <c r="F97" s="189"/>
      <c r="G97" s="189"/>
      <c r="H97" s="189"/>
      <c r="I97" s="189"/>
      <c r="J97" s="190">
        <f>J130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194</v>
      </c>
      <c r="E98" s="195"/>
      <c r="F98" s="195"/>
      <c r="G98" s="195"/>
      <c r="H98" s="195"/>
      <c r="I98" s="195"/>
      <c r="J98" s="196">
        <f>J131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195</v>
      </c>
      <c r="E99" s="195"/>
      <c r="F99" s="195"/>
      <c r="G99" s="195"/>
      <c r="H99" s="195"/>
      <c r="I99" s="195"/>
      <c r="J99" s="196">
        <f>J135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97</v>
      </c>
      <c r="E100" s="195"/>
      <c r="F100" s="195"/>
      <c r="G100" s="195"/>
      <c r="H100" s="195"/>
      <c r="I100" s="195"/>
      <c r="J100" s="196">
        <f>J145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6"/>
      <c r="C101" s="187"/>
      <c r="D101" s="188" t="s">
        <v>196</v>
      </c>
      <c r="E101" s="189"/>
      <c r="F101" s="189"/>
      <c r="G101" s="189"/>
      <c r="H101" s="189"/>
      <c r="I101" s="189"/>
      <c r="J101" s="190">
        <f>J150</f>
        <v>0</v>
      </c>
      <c r="K101" s="187"/>
      <c r="L101" s="19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2"/>
      <c r="C102" s="193"/>
      <c r="D102" s="194" t="s">
        <v>197</v>
      </c>
      <c r="E102" s="195"/>
      <c r="F102" s="195"/>
      <c r="G102" s="195"/>
      <c r="H102" s="195"/>
      <c r="I102" s="195"/>
      <c r="J102" s="196">
        <f>J151</f>
        <v>0</v>
      </c>
      <c r="K102" s="193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2"/>
      <c r="C103" s="193"/>
      <c r="D103" s="194" t="s">
        <v>198</v>
      </c>
      <c r="E103" s="195"/>
      <c r="F103" s="195"/>
      <c r="G103" s="195"/>
      <c r="H103" s="195"/>
      <c r="I103" s="195"/>
      <c r="J103" s="196">
        <f>J157</f>
        <v>0</v>
      </c>
      <c r="K103" s="193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2"/>
      <c r="C104" s="193"/>
      <c r="D104" s="194" t="s">
        <v>199</v>
      </c>
      <c r="E104" s="195"/>
      <c r="F104" s="195"/>
      <c r="G104" s="195"/>
      <c r="H104" s="195"/>
      <c r="I104" s="195"/>
      <c r="J104" s="196">
        <f>J163</f>
        <v>0</v>
      </c>
      <c r="K104" s="193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2"/>
      <c r="C105" s="193"/>
      <c r="D105" s="194" t="s">
        <v>200</v>
      </c>
      <c r="E105" s="195"/>
      <c r="F105" s="195"/>
      <c r="G105" s="195"/>
      <c r="H105" s="195"/>
      <c r="I105" s="195"/>
      <c r="J105" s="196">
        <f>J166</f>
        <v>0</v>
      </c>
      <c r="K105" s="193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2"/>
      <c r="C106" s="193"/>
      <c r="D106" s="194" t="s">
        <v>201</v>
      </c>
      <c r="E106" s="195"/>
      <c r="F106" s="195"/>
      <c r="G106" s="195"/>
      <c r="H106" s="195"/>
      <c r="I106" s="195"/>
      <c r="J106" s="196">
        <f>J169</f>
        <v>0</v>
      </c>
      <c r="K106" s="193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2"/>
      <c r="C107" s="193"/>
      <c r="D107" s="194" t="s">
        <v>202</v>
      </c>
      <c r="E107" s="195"/>
      <c r="F107" s="195"/>
      <c r="G107" s="195"/>
      <c r="H107" s="195"/>
      <c r="I107" s="195"/>
      <c r="J107" s="196">
        <f>J174</f>
        <v>0</v>
      </c>
      <c r="K107" s="193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2"/>
      <c r="C108" s="193"/>
      <c r="D108" s="194" t="s">
        <v>203</v>
      </c>
      <c r="E108" s="195"/>
      <c r="F108" s="195"/>
      <c r="G108" s="195"/>
      <c r="H108" s="195"/>
      <c r="I108" s="195"/>
      <c r="J108" s="196">
        <f>J180</f>
        <v>0</v>
      </c>
      <c r="K108" s="193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2"/>
      <c r="C109" s="193"/>
      <c r="D109" s="194" t="s">
        <v>204</v>
      </c>
      <c r="E109" s="195"/>
      <c r="F109" s="195"/>
      <c r="G109" s="195"/>
      <c r="H109" s="195"/>
      <c r="I109" s="195"/>
      <c r="J109" s="196">
        <f>J184</f>
        <v>0</v>
      </c>
      <c r="K109" s="193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98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15</v>
      </c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181" t="str">
        <f>E7</f>
        <v>MS ZLATE MORAVCE_STAVEBNE PRACE</v>
      </c>
      <c r="F119" s="29"/>
      <c r="G119" s="29"/>
      <c r="H119" s="29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89</v>
      </c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9" t="str">
        <f>E9</f>
        <v>SO-03 - Stavebné práce</v>
      </c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19</v>
      </c>
      <c r="D123" s="37"/>
      <c r="E123" s="37"/>
      <c r="F123" s="24" t="str">
        <f>F12</f>
        <v xml:space="preserve"> </v>
      </c>
      <c r="G123" s="37"/>
      <c r="H123" s="37"/>
      <c r="I123" s="29" t="s">
        <v>21</v>
      </c>
      <c r="J123" s="82" t="str">
        <f>IF(J12="","",J12)</f>
        <v>5. 8. 2022</v>
      </c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23</v>
      </c>
      <c r="D125" s="37"/>
      <c r="E125" s="37"/>
      <c r="F125" s="24" t="str">
        <f>E15</f>
        <v xml:space="preserve"> </v>
      </c>
      <c r="G125" s="37"/>
      <c r="H125" s="37"/>
      <c r="I125" s="29" t="s">
        <v>28</v>
      </c>
      <c r="J125" s="33" t="str">
        <f>E21</f>
        <v xml:space="preserve"> 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26</v>
      </c>
      <c r="D126" s="37"/>
      <c r="E126" s="37"/>
      <c r="F126" s="24" t="str">
        <f>IF(E18="","",E18)</f>
        <v>Vyplň údaj</v>
      </c>
      <c r="G126" s="37"/>
      <c r="H126" s="37"/>
      <c r="I126" s="29" t="s">
        <v>30</v>
      </c>
      <c r="J126" s="33" t="str">
        <f>E24</f>
        <v xml:space="preserve"> </v>
      </c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98"/>
      <c r="B128" s="199"/>
      <c r="C128" s="200" t="s">
        <v>99</v>
      </c>
      <c r="D128" s="201" t="s">
        <v>57</v>
      </c>
      <c r="E128" s="201" t="s">
        <v>53</v>
      </c>
      <c r="F128" s="201" t="s">
        <v>54</v>
      </c>
      <c r="G128" s="201" t="s">
        <v>100</v>
      </c>
      <c r="H128" s="201" t="s">
        <v>101</v>
      </c>
      <c r="I128" s="201" t="s">
        <v>102</v>
      </c>
      <c r="J128" s="202" t="s">
        <v>93</v>
      </c>
      <c r="K128" s="203" t="s">
        <v>103</v>
      </c>
      <c r="L128" s="204"/>
      <c r="M128" s="103" t="s">
        <v>1</v>
      </c>
      <c r="N128" s="104" t="s">
        <v>36</v>
      </c>
      <c r="O128" s="104" t="s">
        <v>104</v>
      </c>
      <c r="P128" s="104" t="s">
        <v>105</v>
      </c>
      <c r="Q128" s="104" t="s">
        <v>106</v>
      </c>
      <c r="R128" s="104" t="s">
        <v>107</v>
      </c>
      <c r="S128" s="104" t="s">
        <v>108</v>
      </c>
      <c r="T128" s="105" t="s">
        <v>109</v>
      </c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8"/>
      <c r="AE128" s="198"/>
    </row>
    <row r="129" s="2" customFormat="1" ht="22.8" customHeight="1">
      <c r="A129" s="35"/>
      <c r="B129" s="36"/>
      <c r="C129" s="110" t="s">
        <v>94</v>
      </c>
      <c r="D129" s="37"/>
      <c r="E129" s="37"/>
      <c r="F129" s="37"/>
      <c r="G129" s="37"/>
      <c r="H129" s="37"/>
      <c r="I129" s="37"/>
      <c r="J129" s="205">
        <f>BK129</f>
        <v>0</v>
      </c>
      <c r="K129" s="37"/>
      <c r="L129" s="41"/>
      <c r="M129" s="106"/>
      <c r="N129" s="206"/>
      <c r="O129" s="107"/>
      <c r="P129" s="207">
        <f>P130+P150</f>
        <v>0</v>
      </c>
      <c r="Q129" s="107"/>
      <c r="R129" s="207">
        <f>R130+R150</f>
        <v>108.05532999999988</v>
      </c>
      <c r="S129" s="107"/>
      <c r="T129" s="208">
        <f>T130+T150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71</v>
      </c>
      <c r="AU129" s="14" t="s">
        <v>95</v>
      </c>
      <c r="BK129" s="209">
        <f>BK130+BK150</f>
        <v>0</v>
      </c>
    </row>
    <row r="130" s="12" customFormat="1" ht="25.92" customHeight="1">
      <c r="A130" s="12"/>
      <c r="B130" s="210"/>
      <c r="C130" s="211"/>
      <c r="D130" s="212" t="s">
        <v>71</v>
      </c>
      <c r="E130" s="213" t="s">
        <v>110</v>
      </c>
      <c r="F130" s="213" t="s">
        <v>111</v>
      </c>
      <c r="G130" s="211"/>
      <c r="H130" s="211"/>
      <c r="I130" s="214"/>
      <c r="J130" s="215">
        <f>BK130</f>
        <v>0</v>
      </c>
      <c r="K130" s="211"/>
      <c r="L130" s="216"/>
      <c r="M130" s="217"/>
      <c r="N130" s="218"/>
      <c r="O130" s="218"/>
      <c r="P130" s="219">
        <f>P131+P135+P145</f>
        <v>0</v>
      </c>
      <c r="Q130" s="218"/>
      <c r="R130" s="219">
        <f>R131+R135+R145</f>
        <v>67.92819999999989</v>
      </c>
      <c r="S130" s="218"/>
      <c r="T130" s="220">
        <f>T131+T135+T145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80</v>
      </c>
      <c r="AT130" s="222" t="s">
        <v>71</v>
      </c>
      <c r="AU130" s="222" t="s">
        <v>72</v>
      </c>
      <c r="AY130" s="221" t="s">
        <v>112</v>
      </c>
      <c r="BK130" s="223">
        <f>BK131+BK135+BK145</f>
        <v>0</v>
      </c>
    </row>
    <row r="131" s="12" customFormat="1" ht="22.8" customHeight="1">
      <c r="A131" s="12"/>
      <c r="B131" s="210"/>
      <c r="C131" s="211"/>
      <c r="D131" s="212" t="s">
        <v>71</v>
      </c>
      <c r="E131" s="224" t="s">
        <v>124</v>
      </c>
      <c r="F131" s="224" t="s">
        <v>205</v>
      </c>
      <c r="G131" s="211"/>
      <c r="H131" s="211"/>
      <c r="I131" s="214"/>
      <c r="J131" s="225">
        <f>BK131</f>
        <v>0</v>
      </c>
      <c r="K131" s="211"/>
      <c r="L131" s="216"/>
      <c r="M131" s="217"/>
      <c r="N131" s="218"/>
      <c r="O131" s="218"/>
      <c r="P131" s="219">
        <f>SUM(P132:P134)</f>
        <v>0</v>
      </c>
      <c r="Q131" s="218"/>
      <c r="R131" s="219">
        <f>SUM(R132:R134)</f>
        <v>13.090389999999994</v>
      </c>
      <c r="S131" s="218"/>
      <c r="T131" s="220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80</v>
      </c>
      <c r="AT131" s="222" t="s">
        <v>71</v>
      </c>
      <c r="AU131" s="222" t="s">
        <v>80</v>
      </c>
      <c r="AY131" s="221" t="s">
        <v>112</v>
      </c>
      <c r="BK131" s="223">
        <f>SUM(BK132:BK134)</f>
        <v>0</v>
      </c>
    </row>
    <row r="132" s="2" customFormat="1" ht="37.8" customHeight="1">
      <c r="A132" s="35"/>
      <c r="B132" s="36"/>
      <c r="C132" s="226" t="s">
        <v>80</v>
      </c>
      <c r="D132" s="226" t="s">
        <v>115</v>
      </c>
      <c r="E132" s="227" t="s">
        <v>206</v>
      </c>
      <c r="F132" s="228" t="s">
        <v>207</v>
      </c>
      <c r="G132" s="229" t="s">
        <v>208</v>
      </c>
      <c r="H132" s="230">
        <v>18.402000000000001</v>
      </c>
      <c r="I132" s="231"/>
      <c r="J132" s="232">
        <f>ROUND(I132*H132,2)</f>
        <v>0</v>
      </c>
      <c r="K132" s="233"/>
      <c r="L132" s="41"/>
      <c r="M132" s="234" t="s">
        <v>1</v>
      </c>
      <c r="N132" s="235" t="s">
        <v>38</v>
      </c>
      <c r="O132" s="94"/>
      <c r="P132" s="236">
        <f>O132*H132</f>
        <v>0</v>
      </c>
      <c r="Q132" s="236">
        <v>0.67199000108683804</v>
      </c>
      <c r="R132" s="236">
        <f>Q132*H132</f>
        <v>12.365959999999994</v>
      </c>
      <c r="S132" s="236">
        <v>0</v>
      </c>
      <c r="T132" s="23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8" t="s">
        <v>119</v>
      </c>
      <c r="AT132" s="238" t="s">
        <v>115</v>
      </c>
      <c r="AU132" s="238" t="s">
        <v>120</v>
      </c>
      <c r="AY132" s="14" t="s">
        <v>112</v>
      </c>
      <c r="BE132" s="239">
        <f>IF(N132="základná",J132,0)</f>
        <v>0</v>
      </c>
      <c r="BF132" s="239">
        <f>IF(N132="znížená",J132,0)</f>
        <v>0</v>
      </c>
      <c r="BG132" s="239">
        <f>IF(N132="zákl. prenesená",J132,0)</f>
        <v>0</v>
      </c>
      <c r="BH132" s="239">
        <f>IF(N132="zníž. prenesená",J132,0)</f>
        <v>0</v>
      </c>
      <c r="BI132" s="239">
        <f>IF(N132="nulová",J132,0)</f>
        <v>0</v>
      </c>
      <c r="BJ132" s="14" t="s">
        <v>120</v>
      </c>
      <c r="BK132" s="239">
        <f>ROUND(I132*H132,2)</f>
        <v>0</v>
      </c>
      <c r="BL132" s="14" t="s">
        <v>119</v>
      </c>
      <c r="BM132" s="238" t="s">
        <v>120</v>
      </c>
    </row>
    <row r="133" s="2" customFormat="1" ht="33" customHeight="1">
      <c r="A133" s="35"/>
      <c r="B133" s="36"/>
      <c r="C133" s="226" t="s">
        <v>120</v>
      </c>
      <c r="D133" s="226" t="s">
        <v>115</v>
      </c>
      <c r="E133" s="227" t="s">
        <v>209</v>
      </c>
      <c r="F133" s="228" t="s">
        <v>210</v>
      </c>
      <c r="G133" s="229" t="s">
        <v>118</v>
      </c>
      <c r="H133" s="230">
        <v>7.54</v>
      </c>
      <c r="I133" s="231"/>
      <c r="J133" s="232">
        <f>ROUND(I133*H133,2)</f>
        <v>0</v>
      </c>
      <c r="K133" s="233"/>
      <c r="L133" s="41"/>
      <c r="M133" s="234" t="s">
        <v>1</v>
      </c>
      <c r="N133" s="235" t="s">
        <v>38</v>
      </c>
      <c r="O133" s="94"/>
      <c r="P133" s="236">
        <f>O133*H133</f>
        <v>0</v>
      </c>
      <c r="Q133" s="236">
        <v>0.092209549071618005</v>
      </c>
      <c r="R133" s="236">
        <f>Q133*H133</f>
        <v>0.69525999999999977</v>
      </c>
      <c r="S133" s="236">
        <v>0</v>
      </c>
      <c r="T133" s="23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8" t="s">
        <v>119</v>
      </c>
      <c r="AT133" s="238" t="s">
        <v>115</v>
      </c>
      <c r="AU133" s="238" t="s">
        <v>120</v>
      </c>
      <c r="AY133" s="14" t="s">
        <v>112</v>
      </c>
      <c r="BE133" s="239">
        <f>IF(N133="základná",J133,0)</f>
        <v>0</v>
      </c>
      <c r="BF133" s="239">
        <f>IF(N133="znížená",J133,0)</f>
        <v>0</v>
      </c>
      <c r="BG133" s="239">
        <f>IF(N133="zákl. prenesená",J133,0)</f>
        <v>0</v>
      </c>
      <c r="BH133" s="239">
        <f>IF(N133="zníž. prenesená",J133,0)</f>
        <v>0</v>
      </c>
      <c r="BI133" s="239">
        <f>IF(N133="nulová",J133,0)</f>
        <v>0</v>
      </c>
      <c r="BJ133" s="14" t="s">
        <v>120</v>
      </c>
      <c r="BK133" s="239">
        <f>ROUND(I133*H133,2)</f>
        <v>0</v>
      </c>
      <c r="BL133" s="14" t="s">
        <v>119</v>
      </c>
      <c r="BM133" s="238" t="s">
        <v>119</v>
      </c>
    </row>
    <row r="134" s="2" customFormat="1" ht="24.15" customHeight="1">
      <c r="A134" s="35"/>
      <c r="B134" s="36"/>
      <c r="C134" s="226" t="s">
        <v>124</v>
      </c>
      <c r="D134" s="226" t="s">
        <v>115</v>
      </c>
      <c r="E134" s="227" t="s">
        <v>211</v>
      </c>
      <c r="F134" s="228" t="s">
        <v>212</v>
      </c>
      <c r="G134" s="229" t="s">
        <v>159</v>
      </c>
      <c r="H134" s="230">
        <v>1</v>
      </c>
      <c r="I134" s="231"/>
      <c r="J134" s="232">
        <f>ROUND(I134*H134,2)</f>
        <v>0</v>
      </c>
      <c r="K134" s="233"/>
      <c r="L134" s="41"/>
      <c r="M134" s="234" t="s">
        <v>1</v>
      </c>
      <c r="N134" s="235" t="s">
        <v>38</v>
      </c>
      <c r="O134" s="94"/>
      <c r="P134" s="236">
        <f>O134*H134</f>
        <v>0</v>
      </c>
      <c r="Q134" s="236">
        <v>0.029170000000000001</v>
      </c>
      <c r="R134" s="236">
        <f>Q134*H134</f>
        <v>0.029170000000000001</v>
      </c>
      <c r="S134" s="236">
        <v>0</v>
      </c>
      <c r="T134" s="23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8" t="s">
        <v>119</v>
      </c>
      <c r="AT134" s="238" t="s">
        <v>115</v>
      </c>
      <c r="AU134" s="238" t="s">
        <v>120</v>
      </c>
      <c r="AY134" s="14" t="s">
        <v>112</v>
      </c>
      <c r="BE134" s="239">
        <f>IF(N134="základná",J134,0)</f>
        <v>0</v>
      </c>
      <c r="BF134" s="239">
        <f>IF(N134="znížená",J134,0)</f>
        <v>0</v>
      </c>
      <c r="BG134" s="239">
        <f>IF(N134="zákl. prenesená",J134,0)</f>
        <v>0</v>
      </c>
      <c r="BH134" s="239">
        <f>IF(N134="zníž. prenesená",J134,0)</f>
        <v>0</v>
      </c>
      <c r="BI134" s="239">
        <f>IF(N134="nulová",J134,0)</f>
        <v>0</v>
      </c>
      <c r="BJ134" s="14" t="s">
        <v>120</v>
      </c>
      <c r="BK134" s="239">
        <f>ROUND(I134*H134,2)</f>
        <v>0</v>
      </c>
      <c r="BL134" s="14" t="s">
        <v>119</v>
      </c>
      <c r="BM134" s="238" t="s">
        <v>127</v>
      </c>
    </row>
    <row r="135" s="12" customFormat="1" ht="22.8" customHeight="1">
      <c r="A135" s="12"/>
      <c r="B135" s="210"/>
      <c r="C135" s="211"/>
      <c r="D135" s="212" t="s">
        <v>71</v>
      </c>
      <c r="E135" s="224" t="s">
        <v>127</v>
      </c>
      <c r="F135" s="224" t="s">
        <v>213</v>
      </c>
      <c r="G135" s="211"/>
      <c r="H135" s="211"/>
      <c r="I135" s="214"/>
      <c r="J135" s="225">
        <f>BK135</f>
        <v>0</v>
      </c>
      <c r="K135" s="211"/>
      <c r="L135" s="216"/>
      <c r="M135" s="217"/>
      <c r="N135" s="218"/>
      <c r="O135" s="218"/>
      <c r="P135" s="219">
        <f>SUM(P136:P144)</f>
        <v>0</v>
      </c>
      <c r="Q135" s="218"/>
      <c r="R135" s="219">
        <f>SUM(R136:R144)</f>
        <v>36.577709999999918</v>
      </c>
      <c r="S135" s="218"/>
      <c r="T135" s="220">
        <f>SUM(T136:T144)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1" t="s">
        <v>80</v>
      </c>
      <c r="AT135" s="222" t="s">
        <v>71</v>
      </c>
      <c r="AU135" s="222" t="s">
        <v>80</v>
      </c>
      <c r="AY135" s="221" t="s">
        <v>112</v>
      </c>
      <c r="BK135" s="223">
        <f>SUM(BK136:BK144)</f>
        <v>0</v>
      </c>
    </row>
    <row r="136" s="2" customFormat="1" ht="33" customHeight="1">
      <c r="A136" s="35"/>
      <c r="B136" s="36"/>
      <c r="C136" s="226" t="s">
        <v>119</v>
      </c>
      <c r="D136" s="226" t="s">
        <v>115</v>
      </c>
      <c r="E136" s="227" t="s">
        <v>214</v>
      </c>
      <c r="F136" s="228" t="s">
        <v>215</v>
      </c>
      <c r="G136" s="229" t="s">
        <v>118</v>
      </c>
      <c r="H136" s="230">
        <v>104.911</v>
      </c>
      <c r="I136" s="231"/>
      <c r="J136" s="232">
        <f>ROUND(I136*H136,2)</f>
        <v>0</v>
      </c>
      <c r="K136" s="233"/>
      <c r="L136" s="41"/>
      <c r="M136" s="234" t="s">
        <v>1</v>
      </c>
      <c r="N136" s="235" t="s">
        <v>38</v>
      </c>
      <c r="O136" s="94"/>
      <c r="P136" s="236">
        <f>O136*H136</f>
        <v>0</v>
      </c>
      <c r="Q136" s="236">
        <v>0.012600013344644501</v>
      </c>
      <c r="R136" s="236">
        <f>Q136*H136</f>
        <v>1.3218799999999993</v>
      </c>
      <c r="S136" s="236">
        <v>0</v>
      </c>
      <c r="T136" s="23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8" t="s">
        <v>119</v>
      </c>
      <c r="AT136" s="238" t="s">
        <v>115</v>
      </c>
      <c r="AU136" s="238" t="s">
        <v>120</v>
      </c>
      <c r="AY136" s="14" t="s">
        <v>112</v>
      </c>
      <c r="BE136" s="239">
        <f>IF(N136="základná",J136,0)</f>
        <v>0</v>
      </c>
      <c r="BF136" s="239">
        <f>IF(N136="znížená",J136,0)</f>
        <v>0</v>
      </c>
      <c r="BG136" s="239">
        <f>IF(N136="zákl. prenesená",J136,0)</f>
        <v>0</v>
      </c>
      <c r="BH136" s="239">
        <f>IF(N136="zníž. prenesená",J136,0)</f>
        <v>0</v>
      </c>
      <c r="BI136" s="239">
        <f>IF(N136="nulová",J136,0)</f>
        <v>0</v>
      </c>
      <c r="BJ136" s="14" t="s">
        <v>120</v>
      </c>
      <c r="BK136" s="239">
        <f>ROUND(I136*H136,2)</f>
        <v>0</v>
      </c>
      <c r="BL136" s="14" t="s">
        <v>119</v>
      </c>
      <c r="BM136" s="238" t="s">
        <v>130</v>
      </c>
    </row>
    <row r="137" s="2" customFormat="1" ht="24.15" customHeight="1">
      <c r="A137" s="35"/>
      <c r="B137" s="36"/>
      <c r="C137" s="226" t="s">
        <v>131</v>
      </c>
      <c r="D137" s="226" t="s">
        <v>115</v>
      </c>
      <c r="E137" s="227" t="s">
        <v>216</v>
      </c>
      <c r="F137" s="228" t="s">
        <v>217</v>
      </c>
      <c r="G137" s="229" t="s">
        <v>118</v>
      </c>
      <c r="H137" s="230">
        <v>104.911</v>
      </c>
      <c r="I137" s="231"/>
      <c r="J137" s="232">
        <f>ROUND(I137*H137,2)</f>
        <v>0</v>
      </c>
      <c r="K137" s="233"/>
      <c r="L137" s="41"/>
      <c r="M137" s="234" t="s">
        <v>1</v>
      </c>
      <c r="N137" s="235" t="s">
        <v>38</v>
      </c>
      <c r="O137" s="94"/>
      <c r="P137" s="236">
        <f>O137*H137</f>
        <v>0</v>
      </c>
      <c r="Q137" s="236">
        <v>0.0089300454671102196</v>
      </c>
      <c r="R137" s="236">
        <f>Q137*H137</f>
        <v>0.93686000000000025</v>
      </c>
      <c r="S137" s="236">
        <v>0</v>
      </c>
      <c r="T137" s="23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8" t="s">
        <v>119</v>
      </c>
      <c r="AT137" s="238" t="s">
        <v>115</v>
      </c>
      <c r="AU137" s="238" t="s">
        <v>120</v>
      </c>
      <c r="AY137" s="14" t="s">
        <v>112</v>
      </c>
      <c r="BE137" s="239">
        <f>IF(N137="základná",J137,0)</f>
        <v>0</v>
      </c>
      <c r="BF137" s="239">
        <f>IF(N137="znížená",J137,0)</f>
        <v>0</v>
      </c>
      <c r="BG137" s="239">
        <f>IF(N137="zákl. prenesená",J137,0)</f>
        <v>0</v>
      </c>
      <c r="BH137" s="239">
        <f>IF(N137="zníž. prenesená",J137,0)</f>
        <v>0</v>
      </c>
      <c r="BI137" s="239">
        <f>IF(N137="nulová",J137,0)</f>
        <v>0</v>
      </c>
      <c r="BJ137" s="14" t="s">
        <v>120</v>
      </c>
      <c r="BK137" s="239">
        <f>ROUND(I137*H137,2)</f>
        <v>0</v>
      </c>
      <c r="BL137" s="14" t="s">
        <v>119</v>
      </c>
      <c r="BM137" s="238" t="s">
        <v>134</v>
      </c>
    </row>
    <row r="138" s="2" customFormat="1" ht="24.15" customHeight="1">
      <c r="A138" s="35"/>
      <c r="B138" s="36"/>
      <c r="C138" s="226" t="s">
        <v>127</v>
      </c>
      <c r="D138" s="226" t="s">
        <v>115</v>
      </c>
      <c r="E138" s="227" t="s">
        <v>218</v>
      </c>
      <c r="F138" s="228" t="s">
        <v>219</v>
      </c>
      <c r="G138" s="229" t="s">
        <v>118</v>
      </c>
      <c r="H138" s="230">
        <v>78.465000000000003</v>
      </c>
      <c r="I138" s="231"/>
      <c r="J138" s="232">
        <f>ROUND(I138*H138,2)</f>
        <v>0</v>
      </c>
      <c r="K138" s="233"/>
      <c r="L138" s="41"/>
      <c r="M138" s="234" t="s">
        <v>1</v>
      </c>
      <c r="N138" s="235" t="s">
        <v>38</v>
      </c>
      <c r="O138" s="94"/>
      <c r="P138" s="236">
        <f>O138*H138</f>
        <v>0</v>
      </c>
      <c r="Q138" s="236">
        <v>0.0315000318613394</v>
      </c>
      <c r="R138" s="236">
        <f>Q138*H138</f>
        <v>2.4716499999999964</v>
      </c>
      <c r="S138" s="236">
        <v>0</v>
      </c>
      <c r="T138" s="23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8" t="s">
        <v>119</v>
      </c>
      <c r="AT138" s="238" t="s">
        <v>115</v>
      </c>
      <c r="AU138" s="238" t="s">
        <v>120</v>
      </c>
      <c r="AY138" s="14" t="s">
        <v>112</v>
      </c>
      <c r="BE138" s="239">
        <f>IF(N138="základná",J138,0)</f>
        <v>0</v>
      </c>
      <c r="BF138" s="239">
        <f>IF(N138="znížená",J138,0)</f>
        <v>0</v>
      </c>
      <c r="BG138" s="239">
        <f>IF(N138="zákl. prenesená",J138,0)</f>
        <v>0</v>
      </c>
      <c r="BH138" s="239">
        <f>IF(N138="zníž. prenesená",J138,0)</f>
        <v>0</v>
      </c>
      <c r="BI138" s="239">
        <f>IF(N138="nulová",J138,0)</f>
        <v>0</v>
      </c>
      <c r="BJ138" s="14" t="s">
        <v>120</v>
      </c>
      <c r="BK138" s="239">
        <f>ROUND(I138*H138,2)</f>
        <v>0</v>
      </c>
      <c r="BL138" s="14" t="s">
        <v>119</v>
      </c>
      <c r="BM138" s="238" t="s">
        <v>138</v>
      </c>
    </row>
    <row r="139" s="2" customFormat="1" ht="24.15" customHeight="1">
      <c r="A139" s="35"/>
      <c r="B139" s="36"/>
      <c r="C139" s="226" t="s">
        <v>153</v>
      </c>
      <c r="D139" s="226" t="s">
        <v>115</v>
      </c>
      <c r="E139" s="227" t="s">
        <v>220</v>
      </c>
      <c r="F139" s="228" t="s">
        <v>221</v>
      </c>
      <c r="G139" s="229" t="s">
        <v>118</v>
      </c>
      <c r="H139" s="230">
        <v>78.465000000000003</v>
      </c>
      <c r="I139" s="231"/>
      <c r="J139" s="232">
        <f>ROUND(I139*H139,2)</f>
        <v>0</v>
      </c>
      <c r="K139" s="233"/>
      <c r="L139" s="41"/>
      <c r="M139" s="234" t="s">
        <v>1</v>
      </c>
      <c r="N139" s="235" t="s">
        <v>38</v>
      </c>
      <c r="O139" s="94"/>
      <c r="P139" s="236">
        <f>O139*H139</f>
        <v>0</v>
      </c>
      <c r="Q139" s="236">
        <v>0.011899955394124801</v>
      </c>
      <c r="R139" s="236">
        <f>Q139*H139</f>
        <v>0.9337300000000025</v>
      </c>
      <c r="S139" s="236">
        <v>0</v>
      </c>
      <c r="T139" s="23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8" t="s">
        <v>119</v>
      </c>
      <c r="AT139" s="238" t="s">
        <v>115</v>
      </c>
      <c r="AU139" s="238" t="s">
        <v>120</v>
      </c>
      <c r="AY139" s="14" t="s">
        <v>112</v>
      </c>
      <c r="BE139" s="239">
        <f>IF(N139="základná",J139,0)</f>
        <v>0</v>
      </c>
      <c r="BF139" s="239">
        <f>IF(N139="znížená",J139,0)</f>
        <v>0</v>
      </c>
      <c r="BG139" s="239">
        <f>IF(N139="zákl. prenesená",J139,0)</f>
        <v>0</v>
      </c>
      <c r="BH139" s="239">
        <f>IF(N139="zníž. prenesená",J139,0)</f>
        <v>0</v>
      </c>
      <c r="BI139" s="239">
        <f>IF(N139="nulová",J139,0)</f>
        <v>0</v>
      </c>
      <c r="BJ139" s="14" t="s">
        <v>120</v>
      </c>
      <c r="BK139" s="239">
        <f>ROUND(I139*H139,2)</f>
        <v>0</v>
      </c>
      <c r="BL139" s="14" t="s">
        <v>119</v>
      </c>
      <c r="BM139" s="238" t="s">
        <v>156</v>
      </c>
    </row>
    <row r="140" s="2" customFormat="1" ht="24.15" customHeight="1">
      <c r="A140" s="35"/>
      <c r="B140" s="36"/>
      <c r="C140" s="226" t="s">
        <v>130</v>
      </c>
      <c r="D140" s="226" t="s">
        <v>115</v>
      </c>
      <c r="E140" s="227" t="s">
        <v>222</v>
      </c>
      <c r="F140" s="228" t="s">
        <v>223</v>
      </c>
      <c r="G140" s="229" t="s">
        <v>118</v>
      </c>
      <c r="H140" s="230">
        <v>195.72</v>
      </c>
      <c r="I140" s="231"/>
      <c r="J140" s="232">
        <f>ROUND(I140*H140,2)</f>
        <v>0</v>
      </c>
      <c r="K140" s="233"/>
      <c r="L140" s="41"/>
      <c r="M140" s="234" t="s">
        <v>1</v>
      </c>
      <c r="N140" s="235" t="s">
        <v>38</v>
      </c>
      <c r="O140" s="94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8" t="s">
        <v>119</v>
      </c>
      <c r="AT140" s="238" t="s">
        <v>115</v>
      </c>
      <c r="AU140" s="238" t="s">
        <v>120</v>
      </c>
      <c r="AY140" s="14" t="s">
        <v>112</v>
      </c>
      <c r="BE140" s="239">
        <f>IF(N140="základná",J140,0)</f>
        <v>0</v>
      </c>
      <c r="BF140" s="239">
        <f>IF(N140="znížená",J140,0)</f>
        <v>0</v>
      </c>
      <c r="BG140" s="239">
        <f>IF(N140="zákl. prenesená",J140,0)</f>
        <v>0</v>
      </c>
      <c r="BH140" s="239">
        <f>IF(N140="zníž. prenesená",J140,0)</f>
        <v>0</v>
      </c>
      <c r="BI140" s="239">
        <f>IF(N140="nulová",J140,0)</f>
        <v>0</v>
      </c>
      <c r="BJ140" s="14" t="s">
        <v>120</v>
      </c>
      <c r="BK140" s="239">
        <f>ROUND(I140*H140,2)</f>
        <v>0</v>
      </c>
      <c r="BL140" s="14" t="s">
        <v>119</v>
      </c>
      <c r="BM140" s="238" t="s">
        <v>160</v>
      </c>
    </row>
    <row r="141" s="2" customFormat="1" ht="24.15" customHeight="1">
      <c r="A141" s="35"/>
      <c r="B141" s="36"/>
      <c r="C141" s="245" t="s">
        <v>113</v>
      </c>
      <c r="D141" s="245" t="s">
        <v>224</v>
      </c>
      <c r="E141" s="246" t="s">
        <v>225</v>
      </c>
      <c r="F141" s="247" t="s">
        <v>226</v>
      </c>
      <c r="G141" s="248" t="s">
        <v>118</v>
      </c>
      <c r="H141" s="249">
        <v>195.72</v>
      </c>
      <c r="I141" s="250"/>
      <c r="J141" s="251">
        <f>ROUND(I141*H141,2)</f>
        <v>0</v>
      </c>
      <c r="K141" s="252"/>
      <c r="L141" s="253"/>
      <c r="M141" s="254" t="s">
        <v>1</v>
      </c>
      <c r="N141" s="255" t="s">
        <v>38</v>
      </c>
      <c r="O141" s="94"/>
      <c r="P141" s="236">
        <f>O141*H141</f>
        <v>0</v>
      </c>
      <c r="Q141" s="236">
        <v>9.9989781320253404E-05</v>
      </c>
      <c r="R141" s="236">
        <f>Q141*H141</f>
        <v>0.019569999999999997</v>
      </c>
      <c r="S141" s="236">
        <v>0</v>
      </c>
      <c r="T141" s="23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8" t="s">
        <v>130</v>
      </c>
      <c r="AT141" s="238" t="s">
        <v>224</v>
      </c>
      <c r="AU141" s="238" t="s">
        <v>120</v>
      </c>
      <c r="AY141" s="14" t="s">
        <v>112</v>
      </c>
      <c r="BE141" s="239">
        <f>IF(N141="základná",J141,0)</f>
        <v>0</v>
      </c>
      <c r="BF141" s="239">
        <f>IF(N141="znížená",J141,0)</f>
        <v>0</v>
      </c>
      <c r="BG141" s="239">
        <f>IF(N141="zákl. prenesená",J141,0)</f>
        <v>0</v>
      </c>
      <c r="BH141" s="239">
        <f>IF(N141="zníž. prenesená",J141,0)</f>
        <v>0</v>
      </c>
      <c r="BI141" s="239">
        <f>IF(N141="nulová",J141,0)</f>
        <v>0</v>
      </c>
      <c r="BJ141" s="14" t="s">
        <v>120</v>
      </c>
      <c r="BK141" s="239">
        <f>ROUND(I141*H141,2)</f>
        <v>0</v>
      </c>
      <c r="BL141" s="14" t="s">
        <v>119</v>
      </c>
      <c r="BM141" s="238" t="s">
        <v>163</v>
      </c>
    </row>
    <row r="142" s="2" customFormat="1" ht="21.75" customHeight="1">
      <c r="A142" s="35"/>
      <c r="B142" s="36"/>
      <c r="C142" s="226" t="s">
        <v>134</v>
      </c>
      <c r="D142" s="226" t="s">
        <v>115</v>
      </c>
      <c r="E142" s="227" t="s">
        <v>227</v>
      </c>
      <c r="F142" s="228" t="s">
        <v>228</v>
      </c>
      <c r="G142" s="229" t="s">
        <v>118</v>
      </c>
      <c r="H142" s="230">
        <v>195.72</v>
      </c>
      <c r="I142" s="231"/>
      <c r="J142" s="232">
        <f>ROUND(I142*H142,2)</f>
        <v>0</v>
      </c>
      <c r="K142" s="233"/>
      <c r="L142" s="41"/>
      <c r="M142" s="234" t="s">
        <v>1</v>
      </c>
      <c r="N142" s="235" t="s">
        <v>38</v>
      </c>
      <c r="O142" s="94"/>
      <c r="P142" s="236">
        <f>O142*H142</f>
        <v>0</v>
      </c>
      <c r="Q142" s="236">
        <v>0.15655998365011201</v>
      </c>
      <c r="R142" s="236">
        <f>Q142*H142</f>
        <v>30.641919999999921</v>
      </c>
      <c r="S142" s="236">
        <v>0</v>
      </c>
      <c r="T142" s="23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8" t="s">
        <v>119</v>
      </c>
      <c r="AT142" s="238" t="s">
        <v>115</v>
      </c>
      <c r="AU142" s="238" t="s">
        <v>120</v>
      </c>
      <c r="AY142" s="14" t="s">
        <v>112</v>
      </c>
      <c r="BE142" s="239">
        <f>IF(N142="základná",J142,0)</f>
        <v>0</v>
      </c>
      <c r="BF142" s="239">
        <f>IF(N142="znížená",J142,0)</f>
        <v>0</v>
      </c>
      <c r="BG142" s="239">
        <f>IF(N142="zákl. prenesená",J142,0)</f>
        <v>0</v>
      </c>
      <c r="BH142" s="239">
        <f>IF(N142="zníž. prenesená",J142,0)</f>
        <v>0</v>
      </c>
      <c r="BI142" s="239">
        <f>IF(N142="nulová",J142,0)</f>
        <v>0</v>
      </c>
      <c r="BJ142" s="14" t="s">
        <v>120</v>
      </c>
      <c r="BK142" s="239">
        <f>ROUND(I142*H142,2)</f>
        <v>0</v>
      </c>
      <c r="BL142" s="14" t="s">
        <v>119</v>
      </c>
      <c r="BM142" s="238" t="s">
        <v>7</v>
      </c>
    </row>
    <row r="143" s="2" customFormat="1" ht="24.15" customHeight="1">
      <c r="A143" s="35"/>
      <c r="B143" s="36"/>
      <c r="C143" s="226" t="s">
        <v>166</v>
      </c>
      <c r="D143" s="226" t="s">
        <v>115</v>
      </c>
      <c r="E143" s="227" t="s">
        <v>229</v>
      </c>
      <c r="F143" s="228" t="s">
        <v>230</v>
      </c>
      <c r="G143" s="229" t="s">
        <v>118</v>
      </c>
      <c r="H143" s="230">
        <v>73.605000000000004</v>
      </c>
      <c r="I143" s="231"/>
      <c r="J143" s="232">
        <f>ROUND(I143*H143,2)</f>
        <v>0</v>
      </c>
      <c r="K143" s="233"/>
      <c r="L143" s="41"/>
      <c r="M143" s="234" t="s">
        <v>1</v>
      </c>
      <c r="N143" s="235" t="s">
        <v>38</v>
      </c>
      <c r="O143" s="94"/>
      <c r="P143" s="236">
        <f>O143*H143</f>
        <v>0</v>
      </c>
      <c r="Q143" s="236">
        <v>0.000224984715712248</v>
      </c>
      <c r="R143" s="236">
        <f>Q143*H143</f>
        <v>0.016560000000000016</v>
      </c>
      <c r="S143" s="236">
        <v>0</v>
      </c>
      <c r="T143" s="23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8" t="s">
        <v>119</v>
      </c>
      <c r="AT143" s="238" t="s">
        <v>115</v>
      </c>
      <c r="AU143" s="238" t="s">
        <v>120</v>
      </c>
      <c r="AY143" s="14" t="s">
        <v>112</v>
      </c>
      <c r="BE143" s="239">
        <f>IF(N143="základná",J143,0)</f>
        <v>0</v>
      </c>
      <c r="BF143" s="239">
        <f>IF(N143="znížená",J143,0)</f>
        <v>0</v>
      </c>
      <c r="BG143" s="239">
        <f>IF(N143="zákl. prenesená",J143,0)</f>
        <v>0</v>
      </c>
      <c r="BH143" s="239">
        <f>IF(N143="zníž. prenesená",J143,0)</f>
        <v>0</v>
      </c>
      <c r="BI143" s="239">
        <f>IF(N143="nulová",J143,0)</f>
        <v>0</v>
      </c>
      <c r="BJ143" s="14" t="s">
        <v>120</v>
      </c>
      <c r="BK143" s="239">
        <f>ROUND(I143*H143,2)</f>
        <v>0</v>
      </c>
      <c r="BL143" s="14" t="s">
        <v>119</v>
      </c>
      <c r="BM143" s="238" t="s">
        <v>168</v>
      </c>
    </row>
    <row r="144" s="2" customFormat="1" ht="24.15" customHeight="1">
      <c r="A144" s="35"/>
      <c r="B144" s="36"/>
      <c r="C144" s="226" t="s">
        <v>138</v>
      </c>
      <c r="D144" s="226" t="s">
        <v>115</v>
      </c>
      <c r="E144" s="227" t="s">
        <v>231</v>
      </c>
      <c r="F144" s="228" t="s">
        <v>232</v>
      </c>
      <c r="G144" s="229" t="s">
        <v>118</v>
      </c>
      <c r="H144" s="230">
        <v>73.605000000000004</v>
      </c>
      <c r="I144" s="231"/>
      <c r="J144" s="232">
        <f>ROUND(I144*H144,2)</f>
        <v>0</v>
      </c>
      <c r="K144" s="233"/>
      <c r="L144" s="41"/>
      <c r="M144" s="234" t="s">
        <v>1</v>
      </c>
      <c r="N144" s="235" t="s">
        <v>38</v>
      </c>
      <c r="O144" s="94"/>
      <c r="P144" s="236">
        <f>O144*H144</f>
        <v>0</v>
      </c>
      <c r="Q144" s="236">
        <v>0.0032000543441342301</v>
      </c>
      <c r="R144" s="236">
        <f>Q144*H144</f>
        <v>0.23554000000000003</v>
      </c>
      <c r="S144" s="236">
        <v>0</v>
      </c>
      <c r="T144" s="23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8" t="s">
        <v>119</v>
      </c>
      <c r="AT144" s="238" t="s">
        <v>115</v>
      </c>
      <c r="AU144" s="238" t="s">
        <v>120</v>
      </c>
      <c r="AY144" s="14" t="s">
        <v>112</v>
      </c>
      <c r="BE144" s="239">
        <f>IF(N144="základná",J144,0)</f>
        <v>0</v>
      </c>
      <c r="BF144" s="239">
        <f>IF(N144="znížená",J144,0)</f>
        <v>0</v>
      </c>
      <c r="BG144" s="239">
        <f>IF(N144="zákl. prenesená",J144,0)</f>
        <v>0</v>
      </c>
      <c r="BH144" s="239">
        <f>IF(N144="zníž. prenesená",J144,0)</f>
        <v>0</v>
      </c>
      <c r="BI144" s="239">
        <f>IF(N144="nulová",J144,0)</f>
        <v>0</v>
      </c>
      <c r="BJ144" s="14" t="s">
        <v>120</v>
      </c>
      <c r="BK144" s="239">
        <f>ROUND(I144*H144,2)</f>
        <v>0</v>
      </c>
      <c r="BL144" s="14" t="s">
        <v>119</v>
      </c>
      <c r="BM144" s="238" t="s">
        <v>171</v>
      </c>
    </row>
    <row r="145" s="12" customFormat="1" ht="22.8" customHeight="1">
      <c r="A145" s="12"/>
      <c r="B145" s="210"/>
      <c r="C145" s="211"/>
      <c r="D145" s="212" t="s">
        <v>71</v>
      </c>
      <c r="E145" s="224" t="s">
        <v>113</v>
      </c>
      <c r="F145" s="224" t="s">
        <v>114</v>
      </c>
      <c r="G145" s="211"/>
      <c r="H145" s="211"/>
      <c r="I145" s="214"/>
      <c r="J145" s="225">
        <f>BK145</f>
        <v>0</v>
      </c>
      <c r="K145" s="211"/>
      <c r="L145" s="216"/>
      <c r="M145" s="217"/>
      <c r="N145" s="218"/>
      <c r="O145" s="218"/>
      <c r="P145" s="219">
        <f>SUM(P146:P149)</f>
        <v>0</v>
      </c>
      <c r="Q145" s="218"/>
      <c r="R145" s="219">
        <f>SUM(R146:R149)</f>
        <v>18.260099999999984</v>
      </c>
      <c r="S145" s="218"/>
      <c r="T145" s="220">
        <f>SUM(T146:T149)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1" t="s">
        <v>80</v>
      </c>
      <c r="AT145" s="222" t="s">
        <v>71</v>
      </c>
      <c r="AU145" s="222" t="s">
        <v>80</v>
      </c>
      <c r="AY145" s="221" t="s">
        <v>112</v>
      </c>
      <c r="BK145" s="223">
        <f>SUM(BK146:BK149)</f>
        <v>0</v>
      </c>
    </row>
    <row r="146" s="2" customFormat="1" ht="44.25" customHeight="1">
      <c r="A146" s="35"/>
      <c r="B146" s="36"/>
      <c r="C146" s="226" t="s">
        <v>172</v>
      </c>
      <c r="D146" s="226" t="s">
        <v>115</v>
      </c>
      <c r="E146" s="227" t="s">
        <v>233</v>
      </c>
      <c r="F146" s="228" t="s">
        <v>234</v>
      </c>
      <c r="G146" s="229" t="s">
        <v>159</v>
      </c>
      <c r="H146" s="230">
        <v>58.560000000000002</v>
      </c>
      <c r="I146" s="231"/>
      <c r="J146" s="232">
        <f>ROUND(I146*H146,2)</f>
        <v>0</v>
      </c>
      <c r="K146" s="233"/>
      <c r="L146" s="41"/>
      <c r="M146" s="234" t="s">
        <v>1</v>
      </c>
      <c r="N146" s="235" t="s">
        <v>38</v>
      </c>
      <c r="O146" s="94"/>
      <c r="P146" s="236">
        <f>O146*H146</f>
        <v>0</v>
      </c>
      <c r="Q146" s="236">
        <v>0.259320013661202</v>
      </c>
      <c r="R146" s="236">
        <f>Q146*H146</f>
        <v>15.185779999999989</v>
      </c>
      <c r="S146" s="236">
        <v>0</v>
      </c>
      <c r="T146" s="23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8" t="s">
        <v>119</v>
      </c>
      <c r="AT146" s="238" t="s">
        <v>115</v>
      </c>
      <c r="AU146" s="238" t="s">
        <v>120</v>
      </c>
      <c r="AY146" s="14" t="s">
        <v>112</v>
      </c>
      <c r="BE146" s="239">
        <f>IF(N146="základná",J146,0)</f>
        <v>0</v>
      </c>
      <c r="BF146" s="239">
        <f>IF(N146="znížená",J146,0)</f>
        <v>0</v>
      </c>
      <c r="BG146" s="239">
        <f>IF(N146="zákl. prenesená",J146,0)</f>
        <v>0</v>
      </c>
      <c r="BH146" s="239">
        <f>IF(N146="zníž. prenesená",J146,0)</f>
        <v>0</v>
      </c>
      <c r="BI146" s="239">
        <f>IF(N146="nulová",J146,0)</f>
        <v>0</v>
      </c>
      <c r="BJ146" s="14" t="s">
        <v>120</v>
      </c>
      <c r="BK146" s="239">
        <f>ROUND(I146*H146,2)</f>
        <v>0</v>
      </c>
      <c r="BL146" s="14" t="s">
        <v>119</v>
      </c>
      <c r="BM146" s="238" t="s">
        <v>175</v>
      </c>
    </row>
    <row r="147" s="2" customFormat="1" ht="55.5" customHeight="1">
      <c r="A147" s="35"/>
      <c r="B147" s="36"/>
      <c r="C147" s="245" t="s">
        <v>156</v>
      </c>
      <c r="D147" s="245" t="s">
        <v>224</v>
      </c>
      <c r="E147" s="246" t="s">
        <v>235</v>
      </c>
      <c r="F147" s="247" t="s">
        <v>236</v>
      </c>
      <c r="G147" s="248" t="s">
        <v>159</v>
      </c>
      <c r="H147" s="249">
        <v>58.560000000000002</v>
      </c>
      <c r="I147" s="250"/>
      <c r="J147" s="251">
        <f>ROUND(I147*H147,2)</f>
        <v>0</v>
      </c>
      <c r="K147" s="252"/>
      <c r="L147" s="253"/>
      <c r="M147" s="254" t="s">
        <v>1</v>
      </c>
      <c r="N147" s="255" t="s">
        <v>38</v>
      </c>
      <c r="O147" s="94"/>
      <c r="P147" s="236">
        <f>O147*H147</f>
        <v>0</v>
      </c>
      <c r="Q147" s="236">
        <v>0.049699965846994501</v>
      </c>
      <c r="R147" s="236">
        <f>Q147*H147</f>
        <v>2.9104299999999981</v>
      </c>
      <c r="S147" s="236">
        <v>0</v>
      </c>
      <c r="T147" s="23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8" t="s">
        <v>130</v>
      </c>
      <c r="AT147" s="238" t="s">
        <v>224</v>
      </c>
      <c r="AU147" s="238" t="s">
        <v>120</v>
      </c>
      <c r="AY147" s="14" t="s">
        <v>112</v>
      </c>
      <c r="BE147" s="239">
        <f>IF(N147="základná",J147,0)</f>
        <v>0</v>
      </c>
      <c r="BF147" s="239">
        <f>IF(N147="znížená",J147,0)</f>
        <v>0</v>
      </c>
      <c r="BG147" s="239">
        <f>IF(N147="zákl. prenesená",J147,0)</f>
        <v>0</v>
      </c>
      <c r="BH147" s="239">
        <f>IF(N147="zníž. prenesená",J147,0)</f>
        <v>0</v>
      </c>
      <c r="BI147" s="239">
        <f>IF(N147="nulová",J147,0)</f>
        <v>0</v>
      </c>
      <c r="BJ147" s="14" t="s">
        <v>120</v>
      </c>
      <c r="BK147" s="239">
        <f>ROUND(I147*H147,2)</f>
        <v>0</v>
      </c>
      <c r="BL147" s="14" t="s">
        <v>119</v>
      </c>
      <c r="BM147" s="238" t="s">
        <v>178</v>
      </c>
    </row>
    <row r="148" s="2" customFormat="1" ht="24.15" customHeight="1">
      <c r="A148" s="35"/>
      <c r="B148" s="36"/>
      <c r="C148" s="226" t="s">
        <v>179</v>
      </c>
      <c r="D148" s="226" t="s">
        <v>115</v>
      </c>
      <c r="E148" s="227" t="s">
        <v>190</v>
      </c>
      <c r="F148" s="228" t="s">
        <v>191</v>
      </c>
      <c r="G148" s="229" t="s">
        <v>118</v>
      </c>
      <c r="H148" s="230">
        <v>85.359999999999999</v>
      </c>
      <c r="I148" s="231"/>
      <c r="J148" s="232">
        <f>ROUND(I148*H148,2)</f>
        <v>0</v>
      </c>
      <c r="K148" s="233"/>
      <c r="L148" s="41"/>
      <c r="M148" s="234" t="s">
        <v>1</v>
      </c>
      <c r="N148" s="235" t="s">
        <v>38</v>
      </c>
      <c r="O148" s="94"/>
      <c r="P148" s="236">
        <f>O148*H148</f>
        <v>0</v>
      </c>
      <c r="Q148" s="236">
        <v>0.00191998594189316</v>
      </c>
      <c r="R148" s="236">
        <f>Q148*H148</f>
        <v>0.16389000000000015</v>
      </c>
      <c r="S148" s="236">
        <v>0</v>
      </c>
      <c r="T148" s="23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8" t="s">
        <v>119</v>
      </c>
      <c r="AT148" s="238" t="s">
        <v>115</v>
      </c>
      <c r="AU148" s="238" t="s">
        <v>120</v>
      </c>
      <c r="AY148" s="14" t="s">
        <v>112</v>
      </c>
      <c r="BE148" s="239">
        <f>IF(N148="základná",J148,0)</f>
        <v>0</v>
      </c>
      <c r="BF148" s="239">
        <f>IF(N148="znížená",J148,0)</f>
        <v>0</v>
      </c>
      <c r="BG148" s="239">
        <f>IF(N148="zákl. prenesená",J148,0)</f>
        <v>0</v>
      </c>
      <c r="BH148" s="239">
        <f>IF(N148="zníž. prenesená",J148,0)</f>
        <v>0</v>
      </c>
      <c r="BI148" s="239">
        <f>IF(N148="nulová",J148,0)</f>
        <v>0</v>
      </c>
      <c r="BJ148" s="14" t="s">
        <v>120</v>
      </c>
      <c r="BK148" s="239">
        <f>ROUND(I148*H148,2)</f>
        <v>0</v>
      </c>
      <c r="BL148" s="14" t="s">
        <v>119</v>
      </c>
      <c r="BM148" s="238" t="s">
        <v>182</v>
      </c>
    </row>
    <row r="149" s="2" customFormat="1" ht="24.15" customHeight="1">
      <c r="A149" s="35"/>
      <c r="B149" s="36"/>
      <c r="C149" s="226" t="s">
        <v>160</v>
      </c>
      <c r="D149" s="226" t="s">
        <v>115</v>
      </c>
      <c r="E149" s="227" t="s">
        <v>237</v>
      </c>
      <c r="F149" s="228" t="s">
        <v>238</v>
      </c>
      <c r="G149" s="229" t="s">
        <v>137</v>
      </c>
      <c r="H149" s="230">
        <v>108.05500000000001</v>
      </c>
      <c r="I149" s="231"/>
      <c r="J149" s="232">
        <f>ROUND(I149*H149,2)</f>
        <v>0</v>
      </c>
      <c r="K149" s="233"/>
      <c r="L149" s="41"/>
      <c r="M149" s="234" t="s">
        <v>1</v>
      </c>
      <c r="N149" s="235" t="s">
        <v>38</v>
      </c>
      <c r="O149" s="94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8" t="s">
        <v>119</v>
      </c>
      <c r="AT149" s="238" t="s">
        <v>115</v>
      </c>
      <c r="AU149" s="238" t="s">
        <v>120</v>
      </c>
      <c r="AY149" s="14" t="s">
        <v>112</v>
      </c>
      <c r="BE149" s="239">
        <f>IF(N149="základná",J149,0)</f>
        <v>0</v>
      </c>
      <c r="BF149" s="239">
        <f>IF(N149="znížená",J149,0)</f>
        <v>0</v>
      </c>
      <c r="BG149" s="239">
        <f>IF(N149="zákl. prenesená",J149,0)</f>
        <v>0</v>
      </c>
      <c r="BH149" s="239">
        <f>IF(N149="zníž. prenesená",J149,0)</f>
        <v>0</v>
      </c>
      <c r="BI149" s="239">
        <f>IF(N149="nulová",J149,0)</f>
        <v>0</v>
      </c>
      <c r="BJ149" s="14" t="s">
        <v>120</v>
      </c>
      <c r="BK149" s="239">
        <f>ROUND(I149*H149,2)</f>
        <v>0</v>
      </c>
      <c r="BL149" s="14" t="s">
        <v>119</v>
      </c>
      <c r="BM149" s="238" t="s">
        <v>185</v>
      </c>
    </row>
    <row r="150" s="12" customFormat="1" ht="25.92" customHeight="1">
      <c r="A150" s="12"/>
      <c r="B150" s="210"/>
      <c r="C150" s="211"/>
      <c r="D150" s="212" t="s">
        <v>71</v>
      </c>
      <c r="E150" s="213" t="s">
        <v>239</v>
      </c>
      <c r="F150" s="213" t="s">
        <v>240</v>
      </c>
      <c r="G150" s="211"/>
      <c r="H150" s="211"/>
      <c r="I150" s="214"/>
      <c r="J150" s="215">
        <f>BK150</f>
        <v>0</v>
      </c>
      <c r="K150" s="211"/>
      <c r="L150" s="216"/>
      <c r="M150" s="217"/>
      <c r="N150" s="218"/>
      <c r="O150" s="218"/>
      <c r="P150" s="219">
        <f>P151+P157+P163+P166+P169+P174+P180+P184</f>
        <v>0</v>
      </c>
      <c r="Q150" s="218"/>
      <c r="R150" s="219">
        <f>R151+R157+R163+R166+R169+R174+R180+R184</f>
        <v>40.127129999999994</v>
      </c>
      <c r="S150" s="218"/>
      <c r="T150" s="220">
        <f>T151+T157+T163+T166+T169+T174+T180+T184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1" t="s">
        <v>120</v>
      </c>
      <c r="AT150" s="222" t="s">
        <v>71</v>
      </c>
      <c r="AU150" s="222" t="s">
        <v>72</v>
      </c>
      <c r="AY150" s="221" t="s">
        <v>112</v>
      </c>
      <c r="BK150" s="223">
        <f>BK151+BK157+BK163+BK166+BK169+BK174+BK180+BK184</f>
        <v>0</v>
      </c>
    </row>
    <row r="151" s="12" customFormat="1" ht="22.8" customHeight="1">
      <c r="A151" s="12"/>
      <c r="B151" s="210"/>
      <c r="C151" s="211"/>
      <c r="D151" s="212" t="s">
        <v>71</v>
      </c>
      <c r="E151" s="224" t="s">
        <v>241</v>
      </c>
      <c r="F151" s="224" t="s">
        <v>242</v>
      </c>
      <c r="G151" s="211"/>
      <c r="H151" s="211"/>
      <c r="I151" s="214"/>
      <c r="J151" s="225">
        <f>BK151</f>
        <v>0</v>
      </c>
      <c r="K151" s="211"/>
      <c r="L151" s="216"/>
      <c r="M151" s="217"/>
      <c r="N151" s="218"/>
      <c r="O151" s="218"/>
      <c r="P151" s="219">
        <f>SUM(P152:P156)</f>
        <v>0</v>
      </c>
      <c r="Q151" s="218"/>
      <c r="R151" s="219">
        <f>SUM(R152:R156)</f>
        <v>1.2092699999999992</v>
      </c>
      <c r="S151" s="218"/>
      <c r="T151" s="220">
        <f>SUM(T152:T156)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1" t="s">
        <v>120</v>
      </c>
      <c r="AT151" s="222" t="s">
        <v>71</v>
      </c>
      <c r="AU151" s="222" t="s">
        <v>80</v>
      </c>
      <c r="AY151" s="221" t="s">
        <v>112</v>
      </c>
      <c r="BK151" s="223">
        <f>SUM(BK152:BK156)</f>
        <v>0</v>
      </c>
    </row>
    <row r="152" s="2" customFormat="1" ht="24.15" customHeight="1">
      <c r="A152" s="35"/>
      <c r="B152" s="36"/>
      <c r="C152" s="226" t="s">
        <v>186</v>
      </c>
      <c r="D152" s="226" t="s">
        <v>115</v>
      </c>
      <c r="E152" s="227" t="s">
        <v>243</v>
      </c>
      <c r="F152" s="228" t="s">
        <v>244</v>
      </c>
      <c r="G152" s="229" t="s">
        <v>118</v>
      </c>
      <c r="H152" s="230">
        <v>195.72</v>
      </c>
      <c r="I152" s="231"/>
      <c r="J152" s="232">
        <f>ROUND(I152*H152,2)</f>
        <v>0</v>
      </c>
      <c r="K152" s="233"/>
      <c r="L152" s="41"/>
      <c r="M152" s="234" t="s">
        <v>1</v>
      </c>
      <c r="N152" s="235" t="s">
        <v>38</v>
      </c>
      <c r="O152" s="94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8" t="s">
        <v>160</v>
      </c>
      <c r="AT152" s="238" t="s">
        <v>115</v>
      </c>
      <c r="AU152" s="238" t="s">
        <v>120</v>
      </c>
      <c r="AY152" s="14" t="s">
        <v>112</v>
      </c>
      <c r="BE152" s="239">
        <f>IF(N152="základná",J152,0)</f>
        <v>0</v>
      </c>
      <c r="BF152" s="239">
        <f>IF(N152="znížená",J152,0)</f>
        <v>0</v>
      </c>
      <c r="BG152" s="239">
        <f>IF(N152="zákl. prenesená",J152,0)</f>
        <v>0</v>
      </c>
      <c r="BH152" s="239">
        <f>IF(N152="zníž. prenesená",J152,0)</f>
        <v>0</v>
      </c>
      <c r="BI152" s="239">
        <f>IF(N152="nulová",J152,0)</f>
        <v>0</v>
      </c>
      <c r="BJ152" s="14" t="s">
        <v>120</v>
      </c>
      <c r="BK152" s="239">
        <f>ROUND(I152*H152,2)</f>
        <v>0</v>
      </c>
      <c r="BL152" s="14" t="s">
        <v>160</v>
      </c>
      <c r="BM152" s="238" t="s">
        <v>189</v>
      </c>
    </row>
    <row r="153" s="2" customFormat="1" ht="16.5" customHeight="1">
      <c r="A153" s="35"/>
      <c r="B153" s="36"/>
      <c r="C153" s="245" t="s">
        <v>163</v>
      </c>
      <c r="D153" s="245" t="s">
        <v>224</v>
      </c>
      <c r="E153" s="246" t="s">
        <v>245</v>
      </c>
      <c r="F153" s="247" t="s">
        <v>246</v>
      </c>
      <c r="G153" s="248" t="s">
        <v>137</v>
      </c>
      <c r="H153" s="249">
        <v>0.14699999999999999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38</v>
      </c>
      <c r="O153" s="94"/>
      <c r="P153" s="236">
        <f>O153*H153</f>
        <v>0</v>
      </c>
      <c r="Q153" s="236">
        <v>1</v>
      </c>
      <c r="R153" s="236">
        <f>Q153*H153</f>
        <v>0.14699999999999999</v>
      </c>
      <c r="S153" s="236">
        <v>0</v>
      </c>
      <c r="T153" s="23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8" t="s">
        <v>185</v>
      </c>
      <c r="AT153" s="238" t="s">
        <v>224</v>
      </c>
      <c r="AU153" s="238" t="s">
        <v>120</v>
      </c>
      <c r="AY153" s="14" t="s">
        <v>112</v>
      </c>
      <c r="BE153" s="239">
        <f>IF(N153="základná",J153,0)</f>
        <v>0</v>
      </c>
      <c r="BF153" s="239">
        <f>IF(N153="znížená",J153,0)</f>
        <v>0</v>
      </c>
      <c r="BG153" s="239">
        <f>IF(N153="zákl. prenesená",J153,0)</f>
        <v>0</v>
      </c>
      <c r="BH153" s="239">
        <f>IF(N153="zníž. prenesená",J153,0)</f>
        <v>0</v>
      </c>
      <c r="BI153" s="239">
        <f>IF(N153="nulová",J153,0)</f>
        <v>0</v>
      </c>
      <c r="BJ153" s="14" t="s">
        <v>120</v>
      </c>
      <c r="BK153" s="239">
        <f>ROUND(I153*H153,2)</f>
        <v>0</v>
      </c>
      <c r="BL153" s="14" t="s">
        <v>160</v>
      </c>
      <c r="BM153" s="238" t="s">
        <v>192</v>
      </c>
    </row>
    <row r="154" s="2" customFormat="1" ht="24.15" customHeight="1">
      <c r="A154" s="35"/>
      <c r="B154" s="36"/>
      <c r="C154" s="226" t="s">
        <v>247</v>
      </c>
      <c r="D154" s="226" t="s">
        <v>115</v>
      </c>
      <c r="E154" s="227" t="s">
        <v>248</v>
      </c>
      <c r="F154" s="228" t="s">
        <v>249</v>
      </c>
      <c r="G154" s="229" t="s">
        <v>118</v>
      </c>
      <c r="H154" s="230">
        <v>195.72</v>
      </c>
      <c r="I154" s="231"/>
      <c r="J154" s="232">
        <f>ROUND(I154*H154,2)</f>
        <v>0</v>
      </c>
      <c r="K154" s="233"/>
      <c r="L154" s="41"/>
      <c r="M154" s="234" t="s">
        <v>1</v>
      </c>
      <c r="N154" s="235" t="s">
        <v>38</v>
      </c>
      <c r="O154" s="94"/>
      <c r="P154" s="236">
        <f>O154*H154</f>
        <v>0</v>
      </c>
      <c r="Q154" s="236">
        <v>0.00054000613120784796</v>
      </c>
      <c r="R154" s="236">
        <f>Q154*H154</f>
        <v>0.10569000000000001</v>
      </c>
      <c r="S154" s="236">
        <v>0</v>
      </c>
      <c r="T154" s="23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8" t="s">
        <v>160</v>
      </c>
      <c r="AT154" s="238" t="s">
        <v>115</v>
      </c>
      <c r="AU154" s="238" t="s">
        <v>120</v>
      </c>
      <c r="AY154" s="14" t="s">
        <v>112</v>
      </c>
      <c r="BE154" s="239">
        <f>IF(N154="základná",J154,0)</f>
        <v>0</v>
      </c>
      <c r="BF154" s="239">
        <f>IF(N154="znížená",J154,0)</f>
        <v>0</v>
      </c>
      <c r="BG154" s="239">
        <f>IF(N154="zákl. prenesená",J154,0)</f>
        <v>0</v>
      </c>
      <c r="BH154" s="239">
        <f>IF(N154="zníž. prenesená",J154,0)</f>
        <v>0</v>
      </c>
      <c r="BI154" s="239">
        <f>IF(N154="nulová",J154,0)</f>
        <v>0</v>
      </c>
      <c r="BJ154" s="14" t="s">
        <v>120</v>
      </c>
      <c r="BK154" s="239">
        <f>ROUND(I154*H154,2)</f>
        <v>0</v>
      </c>
      <c r="BL154" s="14" t="s">
        <v>160</v>
      </c>
      <c r="BM154" s="238" t="s">
        <v>250</v>
      </c>
    </row>
    <row r="155" s="2" customFormat="1" ht="24.15" customHeight="1">
      <c r="A155" s="35"/>
      <c r="B155" s="36"/>
      <c r="C155" s="245" t="s">
        <v>7</v>
      </c>
      <c r="D155" s="245" t="s">
        <v>224</v>
      </c>
      <c r="E155" s="246" t="s">
        <v>251</v>
      </c>
      <c r="F155" s="247" t="s">
        <v>252</v>
      </c>
      <c r="G155" s="248" t="s">
        <v>118</v>
      </c>
      <c r="H155" s="249">
        <v>225.078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38</v>
      </c>
      <c r="O155" s="94"/>
      <c r="P155" s="236">
        <f>O155*H155</f>
        <v>0</v>
      </c>
      <c r="Q155" s="236">
        <v>0.0042499933356436401</v>
      </c>
      <c r="R155" s="236">
        <f>Q155*H155</f>
        <v>0.95657999999999921</v>
      </c>
      <c r="S155" s="236">
        <v>0</v>
      </c>
      <c r="T155" s="23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8" t="s">
        <v>185</v>
      </c>
      <c r="AT155" s="238" t="s">
        <v>224</v>
      </c>
      <c r="AU155" s="238" t="s">
        <v>120</v>
      </c>
      <c r="AY155" s="14" t="s">
        <v>112</v>
      </c>
      <c r="BE155" s="239">
        <f>IF(N155="základná",J155,0)</f>
        <v>0</v>
      </c>
      <c r="BF155" s="239">
        <f>IF(N155="znížená",J155,0)</f>
        <v>0</v>
      </c>
      <c r="BG155" s="239">
        <f>IF(N155="zákl. prenesená",J155,0)</f>
        <v>0</v>
      </c>
      <c r="BH155" s="239">
        <f>IF(N155="zníž. prenesená",J155,0)</f>
        <v>0</v>
      </c>
      <c r="BI155" s="239">
        <f>IF(N155="nulová",J155,0)</f>
        <v>0</v>
      </c>
      <c r="BJ155" s="14" t="s">
        <v>120</v>
      </c>
      <c r="BK155" s="239">
        <f>ROUND(I155*H155,2)</f>
        <v>0</v>
      </c>
      <c r="BL155" s="14" t="s">
        <v>160</v>
      </c>
      <c r="BM155" s="238" t="s">
        <v>253</v>
      </c>
    </row>
    <row r="156" s="2" customFormat="1" ht="24.15" customHeight="1">
      <c r="A156" s="35"/>
      <c r="B156" s="36"/>
      <c r="C156" s="226" t="s">
        <v>254</v>
      </c>
      <c r="D156" s="226" t="s">
        <v>115</v>
      </c>
      <c r="E156" s="227" t="s">
        <v>255</v>
      </c>
      <c r="F156" s="228" t="s">
        <v>256</v>
      </c>
      <c r="G156" s="229" t="s">
        <v>137</v>
      </c>
      <c r="H156" s="230">
        <v>1.2090000000000001</v>
      </c>
      <c r="I156" s="231"/>
      <c r="J156" s="232">
        <f>ROUND(I156*H156,2)</f>
        <v>0</v>
      </c>
      <c r="K156" s="233"/>
      <c r="L156" s="41"/>
      <c r="M156" s="234" t="s">
        <v>1</v>
      </c>
      <c r="N156" s="235" t="s">
        <v>38</v>
      </c>
      <c r="O156" s="94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8" t="s">
        <v>160</v>
      </c>
      <c r="AT156" s="238" t="s">
        <v>115</v>
      </c>
      <c r="AU156" s="238" t="s">
        <v>120</v>
      </c>
      <c r="AY156" s="14" t="s">
        <v>112</v>
      </c>
      <c r="BE156" s="239">
        <f>IF(N156="základná",J156,0)</f>
        <v>0</v>
      </c>
      <c r="BF156" s="239">
        <f>IF(N156="znížená",J156,0)</f>
        <v>0</v>
      </c>
      <c r="BG156" s="239">
        <f>IF(N156="zákl. prenesená",J156,0)</f>
        <v>0</v>
      </c>
      <c r="BH156" s="239">
        <f>IF(N156="zníž. prenesená",J156,0)</f>
        <v>0</v>
      </c>
      <c r="BI156" s="239">
        <f>IF(N156="nulová",J156,0)</f>
        <v>0</v>
      </c>
      <c r="BJ156" s="14" t="s">
        <v>120</v>
      </c>
      <c r="BK156" s="239">
        <f>ROUND(I156*H156,2)</f>
        <v>0</v>
      </c>
      <c r="BL156" s="14" t="s">
        <v>160</v>
      </c>
      <c r="BM156" s="238" t="s">
        <v>257</v>
      </c>
    </row>
    <row r="157" s="12" customFormat="1" ht="22.8" customHeight="1">
      <c r="A157" s="12"/>
      <c r="B157" s="210"/>
      <c r="C157" s="211"/>
      <c r="D157" s="212" t="s">
        <v>71</v>
      </c>
      <c r="E157" s="224" t="s">
        <v>258</v>
      </c>
      <c r="F157" s="224" t="s">
        <v>259</v>
      </c>
      <c r="G157" s="211"/>
      <c r="H157" s="211"/>
      <c r="I157" s="214"/>
      <c r="J157" s="225">
        <f>BK157</f>
        <v>0</v>
      </c>
      <c r="K157" s="211"/>
      <c r="L157" s="216"/>
      <c r="M157" s="217"/>
      <c r="N157" s="218"/>
      <c r="O157" s="218"/>
      <c r="P157" s="219">
        <f>SUM(P158:P162)</f>
        <v>0</v>
      </c>
      <c r="Q157" s="218"/>
      <c r="R157" s="219">
        <f>SUM(R158:R162)</f>
        <v>2.6270799999999972</v>
      </c>
      <c r="S157" s="218"/>
      <c r="T157" s="220">
        <f>SUM(T158:T162)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1" t="s">
        <v>120</v>
      </c>
      <c r="AT157" s="222" t="s">
        <v>71</v>
      </c>
      <c r="AU157" s="222" t="s">
        <v>80</v>
      </c>
      <c r="AY157" s="221" t="s">
        <v>112</v>
      </c>
      <c r="BK157" s="223">
        <f>SUM(BK158:BK162)</f>
        <v>0</v>
      </c>
    </row>
    <row r="158" s="2" customFormat="1" ht="24.15" customHeight="1">
      <c r="A158" s="35"/>
      <c r="B158" s="36"/>
      <c r="C158" s="226" t="s">
        <v>168</v>
      </c>
      <c r="D158" s="226" t="s">
        <v>115</v>
      </c>
      <c r="E158" s="227" t="s">
        <v>260</v>
      </c>
      <c r="F158" s="228" t="s">
        <v>261</v>
      </c>
      <c r="G158" s="229" t="s">
        <v>118</v>
      </c>
      <c r="H158" s="230">
        <v>195.72</v>
      </c>
      <c r="I158" s="231"/>
      <c r="J158" s="232">
        <f>ROUND(I158*H158,2)</f>
        <v>0</v>
      </c>
      <c r="K158" s="233"/>
      <c r="L158" s="41"/>
      <c r="M158" s="234" t="s">
        <v>1</v>
      </c>
      <c r="N158" s="235" t="s">
        <v>38</v>
      </c>
      <c r="O158" s="94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8" t="s">
        <v>160</v>
      </c>
      <c r="AT158" s="238" t="s">
        <v>115</v>
      </c>
      <c r="AU158" s="238" t="s">
        <v>120</v>
      </c>
      <c r="AY158" s="14" t="s">
        <v>112</v>
      </c>
      <c r="BE158" s="239">
        <f>IF(N158="základná",J158,0)</f>
        <v>0</v>
      </c>
      <c r="BF158" s="239">
        <f>IF(N158="znížená",J158,0)</f>
        <v>0</v>
      </c>
      <c r="BG158" s="239">
        <f>IF(N158="zákl. prenesená",J158,0)</f>
        <v>0</v>
      </c>
      <c r="BH158" s="239">
        <f>IF(N158="zníž. prenesená",J158,0)</f>
        <v>0</v>
      </c>
      <c r="BI158" s="239">
        <f>IF(N158="nulová",J158,0)</f>
        <v>0</v>
      </c>
      <c r="BJ158" s="14" t="s">
        <v>120</v>
      </c>
      <c r="BK158" s="239">
        <f>ROUND(I158*H158,2)</f>
        <v>0</v>
      </c>
      <c r="BL158" s="14" t="s">
        <v>160</v>
      </c>
      <c r="BM158" s="238" t="s">
        <v>262</v>
      </c>
    </row>
    <row r="159" s="2" customFormat="1" ht="24.15" customHeight="1">
      <c r="A159" s="35"/>
      <c r="B159" s="36"/>
      <c r="C159" s="245" t="s">
        <v>263</v>
      </c>
      <c r="D159" s="245" t="s">
        <v>224</v>
      </c>
      <c r="E159" s="246" t="s">
        <v>264</v>
      </c>
      <c r="F159" s="247" t="s">
        <v>265</v>
      </c>
      <c r="G159" s="248" t="s">
        <v>118</v>
      </c>
      <c r="H159" s="249">
        <v>199.63399999999999</v>
      </c>
      <c r="I159" s="250"/>
      <c r="J159" s="251">
        <f>ROUND(I159*H159,2)</f>
        <v>0</v>
      </c>
      <c r="K159" s="252"/>
      <c r="L159" s="253"/>
      <c r="M159" s="254" t="s">
        <v>1</v>
      </c>
      <c r="N159" s="255" t="s">
        <v>38</v>
      </c>
      <c r="O159" s="94"/>
      <c r="P159" s="236">
        <f>O159*H159</f>
        <v>0</v>
      </c>
      <c r="Q159" s="236">
        <v>0.0026399811655329298</v>
      </c>
      <c r="R159" s="236">
        <f>Q159*H159</f>
        <v>0.52703000000000089</v>
      </c>
      <c r="S159" s="236">
        <v>0</v>
      </c>
      <c r="T159" s="23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8" t="s">
        <v>185</v>
      </c>
      <c r="AT159" s="238" t="s">
        <v>224</v>
      </c>
      <c r="AU159" s="238" t="s">
        <v>120</v>
      </c>
      <c r="AY159" s="14" t="s">
        <v>112</v>
      </c>
      <c r="BE159" s="239">
        <f>IF(N159="základná",J159,0)</f>
        <v>0</v>
      </c>
      <c r="BF159" s="239">
        <f>IF(N159="znížená",J159,0)</f>
        <v>0</v>
      </c>
      <c r="BG159" s="239">
        <f>IF(N159="zákl. prenesená",J159,0)</f>
        <v>0</v>
      </c>
      <c r="BH159" s="239">
        <f>IF(N159="zníž. prenesená",J159,0)</f>
        <v>0</v>
      </c>
      <c r="BI159" s="239">
        <f>IF(N159="nulová",J159,0)</f>
        <v>0</v>
      </c>
      <c r="BJ159" s="14" t="s">
        <v>120</v>
      </c>
      <c r="BK159" s="239">
        <f>ROUND(I159*H159,2)</f>
        <v>0</v>
      </c>
      <c r="BL159" s="14" t="s">
        <v>160</v>
      </c>
      <c r="BM159" s="238" t="s">
        <v>266</v>
      </c>
    </row>
    <row r="160" s="2" customFormat="1" ht="24.15" customHeight="1">
      <c r="A160" s="35"/>
      <c r="B160" s="36"/>
      <c r="C160" s="226" t="s">
        <v>171</v>
      </c>
      <c r="D160" s="226" t="s">
        <v>115</v>
      </c>
      <c r="E160" s="227" t="s">
        <v>267</v>
      </c>
      <c r="F160" s="228" t="s">
        <v>268</v>
      </c>
      <c r="G160" s="229" t="s">
        <v>118</v>
      </c>
      <c r="H160" s="230">
        <v>137.25800000000001</v>
      </c>
      <c r="I160" s="231"/>
      <c r="J160" s="232">
        <f>ROUND(I160*H160,2)</f>
        <v>0</v>
      </c>
      <c r="K160" s="233"/>
      <c r="L160" s="41"/>
      <c r="M160" s="234" t="s">
        <v>1</v>
      </c>
      <c r="N160" s="235" t="s">
        <v>38</v>
      </c>
      <c r="O160" s="94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8" t="s">
        <v>160</v>
      </c>
      <c r="AT160" s="238" t="s">
        <v>115</v>
      </c>
      <c r="AU160" s="238" t="s">
        <v>120</v>
      </c>
      <c r="AY160" s="14" t="s">
        <v>112</v>
      </c>
      <c r="BE160" s="239">
        <f>IF(N160="základná",J160,0)</f>
        <v>0</v>
      </c>
      <c r="BF160" s="239">
        <f>IF(N160="znížená",J160,0)</f>
        <v>0</v>
      </c>
      <c r="BG160" s="239">
        <f>IF(N160="zákl. prenesená",J160,0)</f>
        <v>0</v>
      </c>
      <c r="BH160" s="239">
        <f>IF(N160="zníž. prenesená",J160,0)</f>
        <v>0</v>
      </c>
      <c r="BI160" s="239">
        <f>IF(N160="nulová",J160,0)</f>
        <v>0</v>
      </c>
      <c r="BJ160" s="14" t="s">
        <v>120</v>
      </c>
      <c r="BK160" s="239">
        <f>ROUND(I160*H160,2)</f>
        <v>0</v>
      </c>
      <c r="BL160" s="14" t="s">
        <v>160</v>
      </c>
      <c r="BM160" s="238" t="s">
        <v>269</v>
      </c>
    </row>
    <row r="161" s="2" customFormat="1" ht="24.15" customHeight="1">
      <c r="A161" s="35"/>
      <c r="B161" s="36"/>
      <c r="C161" s="245" t="s">
        <v>270</v>
      </c>
      <c r="D161" s="245" t="s">
        <v>224</v>
      </c>
      <c r="E161" s="246" t="s">
        <v>271</v>
      </c>
      <c r="F161" s="247" t="s">
        <v>272</v>
      </c>
      <c r="G161" s="248" t="s">
        <v>118</v>
      </c>
      <c r="H161" s="249">
        <v>140.00299999999999</v>
      </c>
      <c r="I161" s="250"/>
      <c r="J161" s="251">
        <f>ROUND(I161*H161,2)</f>
        <v>0</v>
      </c>
      <c r="K161" s="252"/>
      <c r="L161" s="253"/>
      <c r="M161" s="254" t="s">
        <v>1</v>
      </c>
      <c r="N161" s="255" t="s">
        <v>38</v>
      </c>
      <c r="O161" s="94"/>
      <c r="P161" s="236">
        <f>O161*H161</f>
        <v>0</v>
      </c>
      <c r="Q161" s="236">
        <v>0.015000035713520401</v>
      </c>
      <c r="R161" s="236">
        <f>Q161*H161</f>
        <v>2.1000499999999964</v>
      </c>
      <c r="S161" s="236">
        <v>0</v>
      </c>
      <c r="T161" s="23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8" t="s">
        <v>185</v>
      </c>
      <c r="AT161" s="238" t="s">
        <v>224</v>
      </c>
      <c r="AU161" s="238" t="s">
        <v>120</v>
      </c>
      <c r="AY161" s="14" t="s">
        <v>112</v>
      </c>
      <c r="BE161" s="239">
        <f>IF(N161="základná",J161,0)</f>
        <v>0</v>
      </c>
      <c r="BF161" s="239">
        <f>IF(N161="znížená",J161,0)</f>
        <v>0</v>
      </c>
      <c r="BG161" s="239">
        <f>IF(N161="zákl. prenesená",J161,0)</f>
        <v>0</v>
      </c>
      <c r="BH161" s="239">
        <f>IF(N161="zníž. prenesená",J161,0)</f>
        <v>0</v>
      </c>
      <c r="BI161" s="239">
        <f>IF(N161="nulová",J161,0)</f>
        <v>0</v>
      </c>
      <c r="BJ161" s="14" t="s">
        <v>120</v>
      </c>
      <c r="BK161" s="239">
        <f>ROUND(I161*H161,2)</f>
        <v>0</v>
      </c>
      <c r="BL161" s="14" t="s">
        <v>160</v>
      </c>
      <c r="BM161" s="238" t="s">
        <v>273</v>
      </c>
    </row>
    <row r="162" s="2" customFormat="1" ht="24.15" customHeight="1">
      <c r="A162" s="35"/>
      <c r="B162" s="36"/>
      <c r="C162" s="226" t="s">
        <v>175</v>
      </c>
      <c r="D162" s="226" t="s">
        <v>115</v>
      </c>
      <c r="E162" s="227" t="s">
        <v>274</v>
      </c>
      <c r="F162" s="228" t="s">
        <v>275</v>
      </c>
      <c r="G162" s="229" t="s">
        <v>137</v>
      </c>
      <c r="H162" s="230">
        <v>2.6269999999999998</v>
      </c>
      <c r="I162" s="231"/>
      <c r="J162" s="232">
        <f>ROUND(I162*H162,2)</f>
        <v>0</v>
      </c>
      <c r="K162" s="233"/>
      <c r="L162" s="41"/>
      <c r="M162" s="234" t="s">
        <v>1</v>
      </c>
      <c r="N162" s="235" t="s">
        <v>38</v>
      </c>
      <c r="O162" s="94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8" t="s">
        <v>160</v>
      </c>
      <c r="AT162" s="238" t="s">
        <v>115</v>
      </c>
      <c r="AU162" s="238" t="s">
        <v>120</v>
      </c>
      <c r="AY162" s="14" t="s">
        <v>112</v>
      </c>
      <c r="BE162" s="239">
        <f>IF(N162="základná",J162,0)</f>
        <v>0</v>
      </c>
      <c r="BF162" s="239">
        <f>IF(N162="znížená",J162,0)</f>
        <v>0</v>
      </c>
      <c r="BG162" s="239">
        <f>IF(N162="zákl. prenesená",J162,0)</f>
        <v>0</v>
      </c>
      <c r="BH162" s="239">
        <f>IF(N162="zníž. prenesená",J162,0)</f>
        <v>0</v>
      </c>
      <c r="BI162" s="239">
        <f>IF(N162="nulová",J162,0)</f>
        <v>0</v>
      </c>
      <c r="BJ162" s="14" t="s">
        <v>120</v>
      </c>
      <c r="BK162" s="239">
        <f>ROUND(I162*H162,2)</f>
        <v>0</v>
      </c>
      <c r="BL162" s="14" t="s">
        <v>160</v>
      </c>
      <c r="BM162" s="238" t="s">
        <v>276</v>
      </c>
    </row>
    <row r="163" s="12" customFormat="1" ht="22.8" customHeight="1">
      <c r="A163" s="12"/>
      <c r="B163" s="210"/>
      <c r="C163" s="211"/>
      <c r="D163" s="212" t="s">
        <v>71</v>
      </c>
      <c r="E163" s="224" t="s">
        <v>277</v>
      </c>
      <c r="F163" s="224" t="s">
        <v>278</v>
      </c>
      <c r="G163" s="211"/>
      <c r="H163" s="211"/>
      <c r="I163" s="214"/>
      <c r="J163" s="225">
        <f>BK163</f>
        <v>0</v>
      </c>
      <c r="K163" s="211"/>
      <c r="L163" s="216"/>
      <c r="M163" s="217"/>
      <c r="N163" s="218"/>
      <c r="O163" s="218"/>
      <c r="P163" s="219">
        <f>SUM(P164:P165)</f>
        <v>0</v>
      </c>
      <c r="Q163" s="218"/>
      <c r="R163" s="219">
        <f>SUM(R164:R165)</f>
        <v>1.6364100000000017</v>
      </c>
      <c r="S163" s="218"/>
      <c r="T163" s="220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1" t="s">
        <v>120</v>
      </c>
      <c r="AT163" s="222" t="s">
        <v>71</v>
      </c>
      <c r="AU163" s="222" t="s">
        <v>80</v>
      </c>
      <c r="AY163" s="221" t="s">
        <v>112</v>
      </c>
      <c r="BK163" s="223">
        <f>SUM(BK164:BK165)</f>
        <v>0</v>
      </c>
    </row>
    <row r="164" s="2" customFormat="1" ht="37.8" customHeight="1">
      <c r="A164" s="35"/>
      <c r="B164" s="36"/>
      <c r="C164" s="226" t="s">
        <v>279</v>
      </c>
      <c r="D164" s="226" t="s">
        <v>115</v>
      </c>
      <c r="E164" s="227" t="s">
        <v>280</v>
      </c>
      <c r="F164" s="228" t="s">
        <v>281</v>
      </c>
      <c r="G164" s="229" t="s">
        <v>118</v>
      </c>
      <c r="H164" s="230">
        <v>137.25800000000001</v>
      </c>
      <c r="I164" s="231"/>
      <c r="J164" s="232">
        <f>ROUND(I164*H164,2)</f>
        <v>0</v>
      </c>
      <c r="K164" s="233"/>
      <c r="L164" s="41"/>
      <c r="M164" s="234" t="s">
        <v>1</v>
      </c>
      <c r="N164" s="235" t="s">
        <v>38</v>
      </c>
      <c r="O164" s="94"/>
      <c r="P164" s="236">
        <f>O164*H164</f>
        <v>0</v>
      </c>
      <c r="Q164" s="236">
        <v>0.011922146614405001</v>
      </c>
      <c r="R164" s="236">
        <f>Q164*H164</f>
        <v>1.6364100000000017</v>
      </c>
      <c r="S164" s="236">
        <v>0</v>
      </c>
      <c r="T164" s="23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8" t="s">
        <v>160</v>
      </c>
      <c r="AT164" s="238" t="s">
        <v>115</v>
      </c>
      <c r="AU164" s="238" t="s">
        <v>120</v>
      </c>
      <c r="AY164" s="14" t="s">
        <v>112</v>
      </c>
      <c r="BE164" s="239">
        <f>IF(N164="základná",J164,0)</f>
        <v>0</v>
      </c>
      <c r="BF164" s="239">
        <f>IF(N164="znížená",J164,0)</f>
        <v>0</v>
      </c>
      <c r="BG164" s="239">
        <f>IF(N164="zákl. prenesená",J164,0)</f>
        <v>0</v>
      </c>
      <c r="BH164" s="239">
        <f>IF(N164="zníž. prenesená",J164,0)</f>
        <v>0</v>
      </c>
      <c r="BI164" s="239">
        <f>IF(N164="nulová",J164,0)</f>
        <v>0</v>
      </c>
      <c r="BJ164" s="14" t="s">
        <v>120</v>
      </c>
      <c r="BK164" s="239">
        <f>ROUND(I164*H164,2)</f>
        <v>0</v>
      </c>
      <c r="BL164" s="14" t="s">
        <v>160</v>
      </c>
      <c r="BM164" s="238" t="s">
        <v>282</v>
      </c>
    </row>
    <row r="165" s="2" customFormat="1" ht="24.15" customHeight="1">
      <c r="A165" s="35"/>
      <c r="B165" s="36"/>
      <c r="C165" s="226" t="s">
        <v>178</v>
      </c>
      <c r="D165" s="226" t="s">
        <v>115</v>
      </c>
      <c r="E165" s="227" t="s">
        <v>283</v>
      </c>
      <c r="F165" s="228" t="s">
        <v>284</v>
      </c>
      <c r="G165" s="229" t="s">
        <v>137</v>
      </c>
      <c r="H165" s="230">
        <v>1.6359999999999999</v>
      </c>
      <c r="I165" s="231"/>
      <c r="J165" s="232">
        <f>ROUND(I165*H165,2)</f>
        <v>0</v>
      </c>
      <c r="K165" s="233"/>
      <c r="L165" s="41"/>
      <c r="M165" s="234" t="s">
        <v>1</v>
      </c>
      <c r="N165" s="235" t="s">
        <v>38</v>
      </c>
      <c r="O165" s="94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8" t="s">
        <v>160</v>
      </c>
      <c r="AT165" s="238" t="s">
        <v>115</v>
      </c>
      <c r="AU165" s="238" t="s">
        <v>120</v>
      </c>
      <c r="AY165" s="14" t="s">
        <v>112</v>
      </c>
      <c r="BE165" s="239">
        <f>IF(N165="základná",J165,0)</f>
        <v>0</v>
      </c>
      <c r="BF165" s="239">
        <f>IF(N165="znížená",J165,0)</f>
        <v>0</v>
      </c>
      <c r="BG165" s="239">
        <f>IF(N165="zákl. prenesená",J165,0)</f>
        <v>0</v>
      </c>
      <c r="BH165" s="239">
        <f>IF(N165="zníž. prenesená",J165,0)</f>
        <v>0</v>
      </c>
      <c r="BI165" s="239">
        <f>IF(N165="nulová",J165,0)</f>
        <v>0</v>
      </c>
      <c r="BJ165" s="14" t="s">
        <v>120</v>
      </c>
      <c r="BK165" s="239">
        <f>ROUND(I165*H165,2)</f>
        <v>0</v>
      </c>
      <c r="BL165" s="14" t="s">
        <v>160</v>
      </c>
      <c r="BM165" s="238" t="s">
        <v>285</v>
      </c>
    </row>
    <row r="166" s="12" customFormat="1" ht="22.8" customHeight="1">
      <c r="A166" s="12"/>
      <c r="B166" s="210"/>
      <c r="C166" s="211"/>
      <c r="D166" s="212" t="s">
        <v>71</v>
      </c>
      <c r="E166" s="224" t="s">
        <v>286</v>
      </c>
      <c r="F166" s="224" t="s">
        <v>287</v>
      </c>
      <c r="G166" s="211"/>
      <c r="H166" s="211"/>
      <c r="I166" s="214"/>
      <c r="J166" s="225">
        <f>BK166</f>
        <v>0</v>
      </c>
      <c r="K166" s="211"/>
      <c r="L166" s="216"/>
      <c r="M166" s="217"/>
      <c r="N166" s="218"/>
      <c r="O166" s="218"/>
      <c r="P166" s="219">
        <f>SUM(P167:P168)</f>
        <v>0</v>
      </c>
      <c r="Q166" s="218"/>
      <c r="R166" s="219">
        <f>SUM(R167:R168)</f>
        <v>0.055029999999999954</v>
      </c>
      <c r="S166" s="218"/>
      <c r="T166" s="220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1" t="s">
        <v>120</v>
      </c>
      <c r="AT166" s="222" t="s">
        <v>71</v>
      </c>
      <c r="AU166" s="222" t="s">
        <v>80</v>
      </c>
      <c r="AY166" s="221" t="s">
        <v>112</v>
      </c>
      <c r="BK166" s="223">
        <f>SUM(BK167:BK168)</f>
        <v>0</v>
      </c>
    </row>
    <row r="167" s="2" customFormat="1" ht="33" customHeight="1">
      <c r="A167" s="35"/>
      <c r="B167" s="36"/>
      <c r="C167" s="226" t="s">
        <v>288</v>
      </c>
      <c r="D167" s="226" t="s">
        <v>115</v>
      </c>
      <c r="E167" s="227" t="s">
        <v>289</v>
      </c>
      <c r="F167" s="228" t="s">
        <v>290</v>
      </c>
      <c r="G167" s="229" t="s">
        <v>159</v>
      </c>
      <c r="H167" s="230">
        <v>32</v>
      </c>
      <c r="I167" s="231"/>
      <c r="J167" s="232">
        <f>ROUND(I167*H167,2)</f>
        <v>0</v>
      </c>
      <c r="K167" s="233"/>
      <c r="L167" s="41"/>
      <c r="M167" s="234" t="s">
        <v>1</v>
      </c>
      <c r="N167" s="235" t="s">
        <v>38</v>
      </c>
      <c r="O167" s="94"/>
      <c r="P167" s="236">
        <f>O167*H167</f>
        <v>0</v>
      </c>
      <c r="Q167" s="236">
        <v>4.0000000000000003E-05</v>
      </c>
      <c r="R167" s="236">
        <f>Q167*H167</f>
        <v>0.0012800000000000001</v>
      </c>
      <c r="S167" s="236">
        <v>0</v>
      </c>
      <c r="T167" s="23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8" t="s">
        <v>160</v>
      </c>
      <c r="AT167" s="238" t="s">
        <v>115</v>
      </c>
      <c r="AU167" s="238" t="s">
        <v>120</v>
      </c>
      <c r="AY167" s="14" t="s">
        <v>112</v>
      </c>
      <c r="BE167" s="239">
        <f>IF(N167="základná",J167,0)</f>
        <v>0</v>
      </c>
      <c r="BF167" s="239">
        <f>IF(N167="znížená",J167,0)</f>
        <v>0</v>
      </c>
      <c r="BG167" s="239">
        <f>IF(N167="zákl. prenesená",J167,0)</f>
        <v>0</v>
      </c>
      <c r="BH167" s="239">
        <f>IF(N167="zníž. prenesená",J167,0)</f>
        <v>0</v>
      </c>
      <c r="BI167" s="239">
        <f>IF(N167="nulová",J167,0)</f>
        <v>0</v>
      </c>
      <c r="BJ167" s="14" t="s">
        <v>120</v>
      </c>
      <c r="BK167" s="239">
        <f>ROUND(I167*H167,2)</f>
        <v>0</v>
      </c>
      <c r="BL167" s="14" t="s">
        <v>160</v>
      </c>
      <c r="BM167" s="238" t="s">
        <v>291</v>
      </c>
    </row>
    <row r="168" s="2" customFormat="1" ht="16.5" customHeight="1">
      <c r="A168" s="35"/>
      <c r="B168" s="36"/>
      <c r="C168" s="245" t="s">
        <v>182</v>
      </c>
      <c r="D168" s="245" t="s">
        <v>224</v>
      </c>
      <c r="E168" s="246" t="s">
        <v>292</v>
      </c>
      <c r="F168" s="247" t="s">
        <v>293</v>
      </c>
      <c r="G168" s="248" t="s">
        <v>118</v>
      </c>
      <c r="H168" s="249">
        <v>11.436999999999999</v>
      </c>
      <c r="I168" s="250"/>
      <c r="J168" s="251">
        <f>ROUND(I168*H168,2)</f>
        <v>0</v>
      </c>
      <c r="K168" s="252"/>
      <c r="L168" s="253"/>
      <c r="M168" s="254" t="s">
        <v>1</v>
      </c>
      <c r="N168" s="255" t="s">
        <v>38</v>
      </c>
      <c r="O168" s="94"/>
      <c r="P168" s="236">
        <f>O168*H168</f>
        <v>0</v>
      </c>
      <c r="Q168" s="236">
        <v>0.0046996590014863997</v>
      </c>
      <c r="R168" s="236">
        <f>Q168*H168</f>
        <v>0.053749999999999951</v>
      </c>
      <c r="S168" s="236">
        <v>0</v>
      </c>
      <c r="T168" s="23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8" t="s">
        <v>185</v>
      </c>
      <c r="AT168" s="238" t="s">
        <v>224</v>
      </c>
      <c r="AU168" s="238" t="s">
        <v>120</v>
      </c>
      <c r="AY168" s="14" t="s">
        <v>112</v>
      </c>
      <c r="BE168" s="239">
        <f>IF(N168="základná",J168,0)</f>
        <v>0</v>
      </c>
      <c r="BF168" s="239">
        <f>IF(N168="znížená",J168,0)</f>
        <v>0</v>
      </c>
      <c r="BG168" s="239">
        <f>IF(N168="zákl. prenesená",J168,0)</f>
        <v>0</v>
      </c>
      <c r="BH168" s="239">
        <f>IF(N168="zníž. prenesená",J168,0)</f>
        <v>0</v>
      </c>
      <c r="BI168" s="239">
        <f>IF(N168="nulová",J168,0)</f>
        <v>0</v>
      </c>
      <c r="BJ168" s="14" t="s">
        <v>120</v>
      </c>
      <c r="BK168" s="239">
        <f>ROUND(I168*H168,2)</f>
        <v>0</v>
      </c>
      <c r="BL168" s="14" t="s">
        <v>160</v>
      </c>
      <c r="BM168" s="238" t="s">
        <v>294</v>
      </c>
    </row>
    <row r="169" s="12" customFormat="1" ht="22.8" customHeight="1">
      <c r="A169" s="12"/>
      <c r="B169" s="210"/>
      <c r="C169" s="211"/>
      <c r="D169" s="212" t="s">
        <v>71</v>
      </c>
      <c r="E169" s="224" t="s">
        <v>295</v>
      </c>
      <c r="F169" s="224" t="s">
        <v>296</v>
      </c>
      <c r="G169" s="211"/>
      <c r="H169" s="211"/>
      <c r="I169" s="214"/>
      <c r="J169" s="225">
        <f>BK169</f>
        <v>0</v>
      </c>
      <c r="K169" s="211"/>
      <c r="L169" s="216"/>
      <c r="M169" s="217"/>
      <c r="N169" s="218"/>
      <c r="O169" s="218"/>
      <c r="P169" s="219">
        <f>SUM(P170:P173)</f>
        <v>0</v>
      </c>
      <c r="Q169" s="218"/>
      <c r="R169" s="219">
        <f>SUM(R170:R173)</f>
        <v>6.4329999999999998</v>
      </c>
      <c r="S169" s="218"/>
      <c r="T169" s="220">
        <f>SUM(T170:T173)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1" t="s">
        <v>120</v>
      </c>
      <c r="AT169" s="222" t="s">
        <v>71</v>
      </c>
      <c r="AU169" s="222" t="s">
        <v>80</v>
      </c>
      <c r="AY169" s="221" t="s">
        <v>112</v>
      </c>
      <c r="BK169" s="223">
        <f>SUM(BK170:BK173)</f>
        <v>0</v>
      </c>
    </row>
    <row r="170" s="2" customFormat="1" ht="16.5" customHeight="1">
      <c r="A170" s="35"/>
      <c r="B170" s="36"/>
      <c r="C170" s="226" t="s">
        <v>297</v>
      </c>
      <c r="D170" s="226" t="s">
        <v>115</v>
      </c>
      <c r="E170" s="227" t="s">
        <v>298</v>
      </c>
      <c r="F170" s="228" t="s">
        <v>299</v>
      </c>
      <c r="G170" s="229" t="s">
        <v>159</v>
      </c>
      <c r="H170" s="230">
        <v>1</v>
      </c>
      <c r="I170" s="231"/>
      <c r="J170" s="232">
        <f>ROUND(I170*H170,2)</f>
        <v>0</v>
      </c>
      <c r="K170" s="233"/>
      <c r="L170" s="41"/>
      <c r="M170" s="234" t="s">
        <v>1</v>
      </c>
      <c r="N170" s="235" t="s">
        <v>38</v>
      </c>
      <c r="O170" s="94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8" t="s">
        <v>160</v>
      </c>
      <c r="AT170" s="238" t="s">
        <v>115</v>
      </c>
      <c r="AU170" s="238" t="s">
        <v>120</v>
      </c>
      <c r="AY170" s="14" t="s">
        <v>112</v>
      </c>
      <c r="BE170" s="239">
        <f>IF(N170="základná",J170,0)</f>
        <v>0</v>
      </c>
      <c r="BF170" s="239">
        <f>IF(N170="znížená",J170,0)</f>
        <v>0</v>
      </c>
      <c r="BG170" s="239">
        <f>IF(N170="zákl. prenesená",J170,0)</f>
        <v>0</v>
      </c>
      <c r="BH170" s="239">
        <f>IF(N170="zníž. prenesená",J170,0)</f>
        <v>0</v>
      </c>
      <c r="BI170" s="239">
        <f>IF(N170="nulová",J170,0)</f>
        <v>0</v>
      </c>
      <c r="BJ170" s="14" t="s">
        <v>120</v>
      </c>
      <c r="BK170" s="239">
        <f>ROUND(I170*H170,2)</f>
        <v>0</v>
      </c>
      <c r="BL170" s="14" t="s">
        <v>160</v>
      </c>
      <c r="BM170" s="238" t="s">
        <v>300</v>
      </c>
    </row>
    <row r="171" s="2" customFormat="1" ht="24.15" customHeight="1">
      <c r="A171" s="35"/>
      <c r="B171" s="36"/>
      <c r="C171" s="226" t="s">
        <v>185</v>
      </c>
      <c r="D171" s="226" t="s">
        <v>115</v>
      </c>
      <c r="E171" s="227" t="s">
        <v>301</v>
      </c>
      <c r="F171" s="228" t="s">
        <v>302</v>
      </c>
      <c r="G171" s="229" t="s">
        <v>303</v>
      </c>
      <c r="H171" s="230">
        <v>1</v>
      </c>
      <c r="I171" s="231"/>
      <c r="J171" s="232">
        <f>ROUND(I171*H171,2)</f>
        <v>0</v>
      </c>
      <c r="K171" s="233"/>
      <c r="L171" s="41"/>
      <c r="M171" s="234" t="s">
        <v>1</v>
      </c>
      <c r="N171" s="235" t="s">
        <v>38</v>
      </c>
      <c r="O171" s="94"/>
      <c r="P171" s="236">
        <f>O171*H171</f>
        <v>0</v>
      </c>
      <c r="Q171" s="236">
        <v>0.155</v>
      </c>
      <c r="R171" s="236">
        <f>Q171*H171</f>
        <v>0.155</v>
      </c>
      <c r="S171" s="236">
        <v>0</v>
      </c>
      <c r="T171" s="23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8" t="s">
        <v>160</v>
      </c>
      <c r="AT171" s="238" t="s">
        <v>115</v>
      </c>
      <c r="AU171" s="238" t="s">
        <v>120</v>
      </c>
      <c r="AY171" s="14" t="s">
        <v>112</v>
      </c>
      <c r="BE171" s="239">
        <f>IF(N171="základná",J171,0)</f>
        <v>0</v>
      </c>
      <c r="BF171" s="239">
        <f>IF(N171="znížená",J171,0)</f>
        <v>0</v>
      </c>
      <c r="BG171" s="239">
        <f>IF(N171="zákl. prenesená",J171,0)</f>
        <v>0</v>
      </c>
      <c r="BH171" s="239">
        <f>IF(N171="zníž. prenesená",J171,0)</f>
        <v>0</v>
      </c>
      <c r="BI171" s="239">
        <f>IF(N171="nulová",J171,0)</f>
        <v>0</v>
      </c>
      <c r="BJ171" s="14" t="s">
        <v>120</v>
      </c>
      <c r="BK171" s="239">
        <f>ROUND(I171*H171,2)</f>
        <v>0</v>
      </c>
      <c r="BL171" s="14" t="s">
        <v>160</v>
      </c>
      <c r="BM171" s="238" t="s">
        <v>304</v>
      </c>
    </row>
    <row r="172" s="2" customFormat="1" ht="24.15" customHeight="1">
      <c r="A172" s="35"/>
      <c r="B172" s="36"/>
      <c r="C172" s="245" t="s">
        <v>305</v>
      </c>
      <c r="D172" s="245" t="s">
        <v>224</v>
      </c>
      <c r="E172" s="246" t="s">
        <v>306</v>
      </c>
      <c r="F172" s="247" t="s">
        <v>307</v>
      </c>
      <c r="G172" s="248" t="s">
        <v>303</v>
      </c>
      <c r="H172" s="249">
        <v>1</v>
      </c>
      <c r="I172" s="250"/>
      <c r="J172" s="251">
        <f>ROUND(I172*H172,2)</f>
        <v>0</v>
      </c>
      <c r="K172" s="252"/>
      <c r="L172" s="253"/>
      <c r="M172" s="254" t="s">
        <v>1</v>
      </c>
      <c r="N172" s="255" t="s">
        <v>38</v>
      </c>
      <c r="O172" s="94"/>
      <c r="P172" s="236">
        <f>O172*H172</f>
        <v>0</v>
      </c>
      <c r="Q172" s="236">
        <v>2.6280000000000001</v>
      </c>
      <c r="R172" s="236">
        <f>Q172*H172</f>
        <v>2.6280000000000001</v>
      </c>
      <c r="S172" s="236">
        <v>0</v>
      </c>
      <c r="T172" s="23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8" t="s">
        <v>185</v>
      </c>
      <c r="AT172" s="238" t="s">
        <v>224</v>
      </c>
      <c r="AU172" s="238" t="s">
        <v>120</v>
      </c>
      <c r="AY172" s="14" t="s">
        <v>112</v>
      </c>
      <c r="BE172" s="239">
        <f>IF(N172="základná",J172,0)</f>
        <v>0</v>
      </c>
      <c r="BF172" s="239">
        <f>IF(N172="znížená",J172,0)</f>
        <v>0</v>
      </c>
      <c r="BG172" s="239">
        <f>IF(N172="zákl. prenesená",J172,0)</f>
        <v>0</v>
      </c>
      <c r="BH172" s="239">
        <f>IF(N172="zníž. prenesená",J172,0)</f>
        <v>0</v>
      </c>
      <c r="BI172" s="239">
        <f>IF(N172="nulová",J172,0)</f>
        <v>0</v>
      </c>
      <c r="BJ172" s="14" t="s">
        <v>120</v>
      </c>
      <c r="BK172" s="239">
        <f>ROUND(I172*H172,2)</f>
        <v>0</v>
      </c>
      <c r="BL172" s="14" t="s">
        <v>160</v>
      </c>
      <c r="BM172" s="238" t="s">
        <v>308</v>
      </c>
    </row>
    <row r="173" s="2" customFormat="1" ht="24.15" customHeight="1">
      <c r="A173" s="35"/>
      <c r="B173" s="36"/>
      <c r="C173" s="245" t="s">
        <v>189</v>
      </c>
      <c r="D173" s="245" t="s">
        <v>224</v>
      </c>
      <c r="E173" s="246" t="s">
        <v>309</v>
      </c>
      <c r="F173" s="247" t="s">
        <v>310</v>
      </c>
      <c r="G173" s="248" t="s">
        <v>303</v>
      </c>
      <c r="H173" s="249">
        <v>1</v>
      </c>
      <c r="I173" s="250"/>
      <c r="J173" s="251">
        <f>ROUND(I173*H173,2)</f>
        <v>0</v>
      </c>
      <c r="K173" s="252"/>
      <c r="L173" s="253"/>
      <c r="M173" s="254" t="s">
        <v>1</v>
      </c>
      <c r="N173" s="255" t="s">
        <v>38</v>
      </c>
      <c r="O173" s="94"/>
      <c r="P173" s="236">
        <f>O173*H173</f>
        <v>0</v>
      </c>
      <c r="Q173" s="236">
        <v>3.6499999999999999</v>
      </c>
      <c r="R173" s="236">
        <f>Q173*H173</f>
        <v>3.6499999999999999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8" t="s">
        <v>185</v>
      </c>
      <c r="AT173" s="238" t="s">
        <v>224</v>
      </c>
      <c r="AU173" s="238" t="s">
        <v>120</v>
      </c>
      <c r="AY173" s="14" t="s">
        <v>112</v>
      </c>
      <c r="BE173" s="239">
        <f>IF(N173="základná",J173,0)</f>
        <v>0</v>
      </c>
      <c r="BF173" s="239">
        <f>IF(N173="znížená",J173,0)</f>
        <v>0</v>
      </c>
      <c r="BG173" s="239">
        <f>IF(N173="zákl. prenesená",J173,0)</f>
        <v>0</v>
      </c>
      <c r="BH173" s="239">
        <f>IF(N173="zníž. prenesená",J173,0)</f>
        <v>0</v>
      </c>
      <c r="BI173" s="239">
        <f>IF(N173="nulová",J173,0)</f>
        <v>0</v>
      </c>
      <c r="BJ173" s="14" t="s">
        <v>120</v>
      </c>
      <c r="BK173" s="239">
        <f>ROUND(I173*H173,2)</f>
        <v>0</v>
      </c>
      <c r="BL173" s="14" t="s">
        <v>160</v>
      </c>
      <c r="BM173" s="238" t="s">
        <v>311</v>
      </c>
    </row>
    <row r="174" s="12" customFormat="1" ht="22.8" customHeight="1">
      <c r="A174" s="12"/>
      <c r="B174" s="210"/>
      <c r="C174" s="211"/>
      <c r="D174" s="212" t="s">
        <v>71</v>
      </c>
      <c r="E174" s="224" t="s">
        <v>312</v>
      </c>
      <c r="F174" s="224" t="s">
        <v>313</v>
      </c>
      <c r="G174" s="211"/>
      <c r="H174" s="211"/>
      <c r="I174" s="214"/>
      <c r="J174" s="225">
        <f>BK174</f>
        <v>0</v>
      </c>
      <c r="K174" s="211"/>
      <c r="L174" s="216"/>
      <c r="M174" s="217"/>
      <c r="N174" s="218"/>
      <c r="O174" s="218"/>
      <c r="P174" s="219">
        <f>SUM(P175:P179)</f>
        <v>0</v>
      </c>
      <c r="Q174" s="218"/>
      <c r="R174" s="219">
        <f>SUM(R175:R179)</f>
        <v>27.808540000000001</v>
      </c>
      <c r="S174" s="218"/>
      <c r="T174" s="220">
        <f>SUM(T175:T179)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1" t="s">
        <v>120</v>
      </c>
      <c r="AT174" s="222" t="s">
        <v>71</v>
      </c>
      <c r="AU174" s="222" t="s">
        <v>80</v>
      </c>
      <c r="AY174" s="221" t="s">
        <v>112</v>
      </c>
      <c r="BK174" s="223">
        <f>SUM(BK175:BK179)</f>
        <v>0</v>
      </c>
    </row>
    <row r="175" s="2" customFormat="1" ht="24.15" customHeight="1">
      <c r="A175" s="35"/>
      <c r="B175" s="36"/>
      <c r="C175" s="226" t="s">
        <v>314</v>
      </c>
      <c r="D175" s="226" t="s">
        <v>115</v>
      </c>
      <c r="E175" s="227" t="s">
        <v>315</v>
      </c>
      <c r="F175" s="228" t="s">
        <v>316</v>
      </c>
      <c r="G175" s="229" t="s">
        <v>152</v>
      </c>
      <c r="H175" s="230">
        <v>142.44</v>
      </c>
      <c r="I175" s="231"/>
      <c r="J175" s="232">
        <f>ROUND(I175*H175,2)</f>
        <v>0</v>
      </c>
      <c r="K175" s="233"/>
      <c r="L175" s="41"/>
      <c r="M175" s="234" t="s">
        <v>1</v>
      </c>
      <c r="N175" s="235" t="s">
        <v>38</v>
      </c>
      <c r="O175" s="94"/>
      <c r="P175" s="236">
        <f>O175*H175</f>
        <v>0</v>
      </c>
      <c r="Q175" s="236">
        <v>0.00311998034260039</v>
      </c>
      <c r="R175" s="236">
        <f>Q175*H175</f>
        <v>0.44440999999999953</v>
      </c>
      <c r="S175" s="236">
        <v>0</v>
      </c>
      <c r="T175" s="23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8" t="s">
        <v>160</v>
      </c>
      <c r="AT175" s="238" t="s">
        <v>115</v>
      </c>
      <c r="AU175" s="238" t="s">
        <v>120</v>
      </c>
      <c r="AY175" s="14" t="s">
        <v>112</v>
      </c>
      <c r="BE175" s="239">
        <f>IF(N175="základná",J175,0)</f>
        <v>0</v>
      </c>
      <c r="BF175" s="239">
        <f>IF(N175="znížená",J175,0)</f>
        <v>0</v>
      </c>
      <c r="BG175" s="239">
        <f>IF(N175="zákl. prenesená",J175,0)</f>
        <v>0</v>
      </c>
      <c r="BH175" s="239">
        <f>IF(N175="zníž. prenesená",J175,0)</f>
        <v>0</v>
      </c>
      <c r="BI175" s="239">
        <f>IF(N175="nulová",J175,0)</f>
        <v>0</v>
      </c>
      <c r="BJ175" s="14" t="s">
        <v>120</v>
      </c>
      <c r="BK175" s="239">
        <f>ROUND(I175*H175,2)</f>
        <v>0</v>
      </c>
      <c r="BL175" s="14" t="s">
        <v>160</v>
      </c>
      <c r="BM175" s="238" t="s">
        <v>317</v>
      </c>
    </row>
    <row r="176" s="2" customFormat="1" ht="16.5" customHeight="1">
      <c r="A176" s="35"/>
      <c r="B176" s="36"/>
      <c r="C176" s="245" t="s">
        <v>192</v>
      </c>
      <c r="D176" s="245" t="s">
        <v>224</v>
      </c>
      <c r="E176" s="246" t="s">
        <v>318</v>
      </c>
      <c r="F176" s="247" t="s">
        <v>319</v>
      </c>
      <c r="G176" s="248" t="s">
        <v>159</v>
      </c>
      <c r="H176" s="249">
        <v>493.839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38</v>
      </c>
      <c r="O176" s="94"/>
      <c r="P176" s="236">
        <f>O176*H176</f>
        <v>0</v>
      </c>
      <c r="Q176" s="236">
        <v>0.00045000496113105701</v>
      </c>
      <c r="R176" s="236">
        <f>Q176*H176</f>
        <v>0.22223000000000007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8" t="s">
        <v>185</v>
      </c>
      <c r="AT176" s="238" t="s">
        <v>224</v>
      </c>
      <c r="AU176" s="238" t="s">
        <v>120</v>
      </c>
      <c r="AY176" s="14" t="s">
        <v>112</v>
      </c>
      <c r="BE176" s="239">
        <f>IF(N176="základná",J176,0)</f>
        <v>0</v>
      </c>
      <c r="BF176" s="239">
        <f>IF(N176="znížená",J176,0)</f>
        <v>0</v>
      </c>
      <c r="BG176" s="239">
        <f>IF(N176="zákl. prenesená",J176,0)</f>
        <v>0</v>
      </c>
      <c r="BH176" s="239">
        <f>IF(N176="zníž. prenesená",J176,0)</f>
        <v>0</v>
      </c>
      <c r="BI176" s="239">
        <f>IF(N176="nulová",J176,0)</f>
        <v>0</v>
      </c>
      <c r="BJ176" s="14" t="s">
        <v>120</v>
      </c>
      <c r="BK176" s="239">
        <f>ROUND(I176*H176,2)</f>
        <v>0</v>
      </c>
      <c r="BL176" s="14" t="s">
        <v>160</v>
      </c>
      <c r="BM176" s="238" t="s">
        <v>320</v>
      </c>
    </row>
    <row r="177" s="2" customFormat="1" ht="24.15" customHeight="1">
      <c r="A177" s="35"/>
      <c r="B177" s="36"/>
      <c r="C177" s="226" t="s">
        <v>321</v>
      </c>
      <c r="D177" s="226" t="s">
        <v>115</v>
      </c>
      <c r="E177" s="227" t="s">
        <v>322</v>
      </c>
      <c r="F177" s="228" t="s">
        <v>323</v>
      </c>
      <c r="G177" s="229" t="s">
        <v>118</v>
      </c>
      <c r="H177" s="230">
        <v>195.72</v>
      </c>
      <c r="I177" s="231"/>
      <c r="J177" s="232">
        <f>ROUND(I177*H177,2)</f>
        <v>0</v>
      </c>
      <c r="K177" s="233"/>
      <c r="L177" s="41"/>
      <c r="M177" s="234" t="s">
        <v>1</v>
      </c>
      <c r="N177" s="235" t="s">
        <v>38</v>
      </c>
      <c r="O177" s="94"/>
      <c r="P177" s="236">
        <f>O177*H177</f>
        <v>0</v>
      </c>
      <c r="Q177" s="236">
        <v>0.053580012262415697</v>
      </c>
      <c r="R177" s="236">
        <f>Q177*H177</f>
        <v>10.48668</v>
      </c>
      <c r="S177" s="236">
        <v>0</v>
      </c>
      <c r="T177" s="23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8" t="s">
        <v>160</v>
      </c>
      <c r="AT177" s="238" t="s">
        <v>115</v>
      </c>
      <c r="AU177" s="238" t="s">
        <v>120</v>
      </c>
      <c r="AY177" s="14" t="s">
        <v>112</v>
      </c>
      <c r="BE177" s="239">
        <f>IF(N177="základná",J177,0)</f>
        <v>0</v>
      </c>
      <c r="BF177" s="239">
        <f>IF(N177="znížená",J177,0)</f>
        <v>0</v>
      </c>
      <c r="BG177" s="239">
        <f>IF(N177="zákl. prenesená",J177,0)</f>
        <v>0</v>
      </c>
      <c r="BH177" s="239">
        <f>IF(N177="zníž. prenesená",J177,0)</f>
        <v>0</v>
      </c>
      <c r="BI177" s="239">
        <f>IF(N177="nulová",J177,0)</f>
        <v>0</v>
      </c>
      <c r="BJ177" s="14" t="s">
        <v>120</v>
      </c>
      <c r="BK177" s="239">
        <f>ROUND(I177*H177,2)</f>
        <v>0</v>
      </c>
      <c r="BL177" s="14" t="s">
        <v>160</v>
      </c>
      <c r="BM177" s="238" t="s">
        <v>324</v>
      </c>
    </row>
    <row r="178" s="2" customFormat="1" ht="16.5" customHeight="1">
      <c r="A178" s="35"/>
      <c r="B178" s="36"/>
      <c r="C178" s="245" t="s">
        <v>250</v>
      </c>
      <c r="D178" s="245" t="s">
        <v>224</v>
      </c>
      <c r="E178" s="246" t="s">
        <v>325</v>
      </c>
      <c r="F178" s="247" t="s">
        <v>326</v>
      </c>
      <c r="G178" s="248" t="s">
        <v>118</v>
      </c>
      <c r="H178" s="249">
        <v>205.62000000000001</v>
      </c>
      <c r="I178" s="250"/>
      <c r="J178" s="251">
        <f>ROUND(I178*H178,2)</f>
        <v>0</v>
      </c>
      <c r="K178" s="252"/>
      <c r="L178" s="253"/>
      <c r="M178" s="254" t="s">
        <v>1</v>
      </c>
      <c r="N178" s="255" t="s">
        <v>38</v>
      </c>
      <c r="O178" s="94"/>
      <c r="P178" s="236">
        <f>O178*H178</f>
        <v>0</v>
      </c>
      <c r="Q178" s="236">
        <v>0.081000000000000003</v>
      </c>
      <c r="R178" s="236">
        <f>Q178*H178</f>
        <v>16.65522</v>
      </c>
      <c r="S178" s="236">
        <v>0</v>
      </c>
      <c r="T178" s="23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8" t="s">
        <v>185</v>
      </c>
      <c r="AT178" s="238" t="s">
        <v>224</v>
      </c>
      <c r="AU178" s="238" t="s">
        <v>120</v>
      </c>
      <c r="AY178" s="14" t="s">
        <v>112</v>
      </c>
      <c r="BE178" s="239">
        <f>IF(N178="základná",J178,0)</f>
        <v>0</v>
      </c>
      <c r="BF178" s="239">
        <f>IF(N178="znížená",J178,0)</f>
        <v>0</v>
      </c>
      <c r="BG178" s="239">
        <f>IF(N178="zákl. prenesená",J178,0)</f>
        <v>0</v>
      </c>
      <c r="BH178" s="239">
        <f>IF(N178="zníž. prenesená",J178,0)</f>
        <v>0</v>
      </c>
      <c r="BI178" s="239">
        <f>IF(N178="nulová",J178,0)</f>
        <v>0</v>
      </c>
      <c r="BJ178" s="14" t="s">
        <v>120</v>
      </c>
      <c r="BK178" s="239">
        <f>ROUND(I178*H178,2)</f>
        <v>0</v>
      </c>
      <c r="BL178" s="14" t="s">
        <v>160</v>
      </c>
      <c r="BM178" s="238" t="s">
        <v>327</v>
      </c>
    </row>
    <row r="179" s="2" customFormat="1" ht="24.15" customHeight="1">
      <c r="A179" s="35"/>
      <c r="B179" s="36"/>
      <c r="C179" s="226" t="s">
        <v>328</v>
      </c>
      <c r="D179" s="226" t="s">
        <v>115</v>
      </c>
      <c r="E179" s="227" t="s">
        <v>329</v>
      </c>
      <c r="F179" s="228" t="s">
        <v>330</v>
      </c>
      <c r="G179" s="229" t="s">
        <v>137</v>
      </c>
      <c r="H179" s="230">
        <v>27.809000000000001</v>
      </c>
      <c r="I179" s="231"/>
      <c r="J179" s="232">
        <f>ROUND(I179*H179,2)</f>
        <v>0</v>
      </c>
      <c r="K179" s="233"/>
      <c r="L179" s="41"/>
      <c r="M179" s="234" t="s">
        <v>1</v>
      </c>
      <c r="N179" s="235" t="s">
        <v>38</v>
      </c>
      <c r="O179" s="94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8" t="s">
        <v>160</v>
      </c>
      <c r="AT179" s="238" t="s">
        <v>115</v>
      </c>
      <c r="AU179" s="238" t="s">
        <v>120</v>
      </c>
      <c r="AY179" s="14" t="s">
        <v>112</v>
      </c>
      <c r="BE179" s="239">
        <f>IF(N179="základná",J179,0)</f>
        <v>0</v>
      </c>
      <c r="BF179" s="239">
        <f>IF(N179="znížená",J179,0)</f>
        <v>0</v>
      </c>
      <c r="BG179" s="239">
        <f>IF(N179="zákl. prenesená",J179,0)</f>
        <v>0</v>
      </c>
      <c r="BH179" s="239">
        <f>IF(N179="zníž. prenesená",J179,0)</f>
        <v>0</v>
      </c>
      <c r="BI179" s="239">
        <f>IF(N179="nulová",J179,0)</f>
        <v>0</v>
      </c>
      <c r="BJ179" s="14" t="s">
        <v>120</v>
      </c>
      <c r="BK179" s="239">
        <f>ROUND(I179*H179,2)</f>
        <v>0</v>
      </c>
      <c r="BL179" s="14" t="s">
        <v>160</v>
      </c>
      <c r="BM179" s="238" t="s">
        <v>331</v>
      </c>
    </row>
    <row r="180" s="12" customFormat="1" ht="22.8" customHeight="1">
      <c r="A180" s="12"/>
      <c r="B180" s="210"/>
      <c r="C180" s="211"/>
      <c r="D180" s="212" t="s">
        <v>71</v>
      </c>
      <c r="E180" s="224" t="s">
        <v>332</v>
      </c>
      <c r="F180" s="224" t="s">
        <v>333</v>
      </c>
      <c r="G180" s="211"/>
      <c r="H180" s="211"/>
      <c r="I180" s="214"/>
      <c r="J180" s="225">
        <f>BK180</f>
        <v>0</v>
      </c>
      <c r="K180" s="211"/>
      <c r="L180" s="216"/>
      <c r="M180" s="217"/>
      <c r="N180" s="218"/>
      <c r="O180" s="218"/>
      <c r="P180" s="219">
        <f>SUM(P181:P183)</f>
        <v>0</v>
      </c>
      <c r="Q180" s="218"/>
      <c r="R180" s="219">
        <f>SUM(R181:R183)</f>
        <v>0.35780000000000001</v>
      </c>
      <c r="S180" s="218"/>
      <c r="T180" s="220">
        <f>SUM(T181:T183)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1" t="s">
        <v>120</v>
      </c>
      <c r="AT180" s="222" t="s">
        <v>71</v>
      </c>
      <c r="AU180" s="222" t="s">
        <v>80</v>
      </c>
      <c r="AY180" s="221" t="s">
        <v>112</v>
      </c>
      <c r="BK180" s="223">
        <f>SUM(BK181:BK183)</f>
        <v>0</v>
      </c>
    </row>
    <row r="181" s="2" customFormat="1" ht="24.15" customHeight="1">
      <c r="A181" s="35"/>
      <c r="B181" s="36"/>
      <c r="C181" s="226" t="s">
        <v>253</v>
      </c>
      <c r="D181" s="226" t="s">
        <v>115</v>
      </c>
      <c r="E181" s="227" t="s">
        <v>334</v>
      </c>
      <c r="F181" s="228" t="s">
        <v>335</v>
      </c>
      <c r="G181" s="229" t="s">
        <v>118</v>
      </c>
      <c r="H181" s="230">
        <v>112.375</v>
      </c>
      <c r="I181" s="231"/>
      <c r="J181" s="232">
        <f>ROUND(I181*H181,2)</f>
        <v>0</v>
      </c>
      <c r="K181" s="233"/>
      <c r="L181" s="41"/>
      <c r="M181" s="234" t="s">
        <v>1</v>
      </c>
      <c r="N181" s="235" t="s">
        <v>38</v>
      </c>
      <c r="O181" s="94"/>
      <c r="P181" s="236">
        <f>O181*H181</f>
        <v>0</v>
      </c>
      <c r="Q181" s="236">
        <v>0.000299977753058954</v>
      </c>
      <c r="R181" s="236">
        <f>Q181*H181</f>
        <v>0.033709999999999955</v>
      </c>
      <c r="S181" s="236">
        <v>0</v>
      </c>
      <c r="T181" s="23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8" t="s">
        <v>160</v>
      </c>
      <c r="AT181" s="238" t="s">
        <v>115</v>
      </c>
      <c r="AU181" s="238" t="s">
        <v>120</v>
      </c>
      <c r="AY181" s="14" t="s">
        <v>112</v>
      </c>
      <c r="BE181" s="239">
        <f>IF(N181="základná",J181,0)</f>
        <v>0</v>
      </c>
      <c r="BF181" s="239">
        <f>IF(N181="znížená",J181,0)</f>
        <v>0</v>
      </c>
      <c r="BG181" s="239">
        <f>IF(N181="zákl. prenesená",J181,0)</f>
        <v>0</v>
      </c>
      <c r="BH181" s="239">
        <f>IF(N181="zníž. prenesená",J181,0)</f>
        <v>0</v>
      </c>
      <c r="BI181" s="239">
        <f>IF(N181="nulová",J181,0)</f>
        <v>0</v>
      </c>
      <c r="BJ181" s="14" t="s">
        <v>120</v>
      </c>
      <c r="BK181" s="239">
        <f>ROUND(I181*H181,2)</f>
        <v>0</v>
      </c>
      <c r="BL181" s="14" t="s">
        <v>160</v>
      </c>
      <c r="BM181" s="238" t="s">
        <v>336</v>
      </c>
    </row>
    <row r="182" s="2" customFormat="1" ht="33" customHeight="1">
      <c r="A182" s="35"/>
      <c r="B182" s="36"/>
      <c r="C182" s="245" t="s">
        <v>337</v>
      </c>
      <c r="D182" s="245" t="s">
        <v>224</v>
      </c>
      <c r="E182" s="246" t="s">
        <v>338</v>
      </c>
      <c r="F182" s="247" t="s">
        <v>339</v>
      </c>
      <c r="G182" s="248" t="s">
        <v>118</v>
      </c>
      <c r="H182" s="249">
        <v>115.746</v>
      </c>
      <c r="I182" s="250"/>
      <c r="J182" s="251">
        <f>ROUND(I182*H182,2)</f>
        <v>0</v>
      </c>
      <c r="K182" s="252"/>
      <c r="L182" s="253"/>
      <c r="M182" s="254" t="s">
        <v>1</v>
      </c>
      <c r="N182" s="255" t="s">
        <v>38</v>
      </c>
      <c r="O182" s="94"/>
      <c r="P182" s="236">
        <f>O182*H182</f>
        <v>0</v>
      </c>
      <c r="Q182" s="236">
        <v>0.0028000103675289</v>
      </c>
      <c r="R182" s="236">
        <f>Q182*H182</f>
        <v>0.32409000000000004</v>
      </c>
      <c r="S182" s="236">
        <v>0</v>
      </c>
      <c r="T182" s="23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8" t="s">
        <v>185</v>
      </c>
      <c r="AT182" s="238" t="s">
        <v>224</v>
      </c>
      <c r="AU182" s="238" t="s">
        <v>120</v>
      </c>
      <c r="AY182" s="14" t="s">
        <v>112</v>
      </c>
      <c r="BE182" s="239">
        <f>IF(N182="základná",J182,0)</f>
        <v>0</v>
      </c>
      <c r="BF182" s="239">
        <f>IF(N182="znížená",J182,0)</f>
        <v>0</v>
      </c>
      <c r="BG182" s="239">
        <f>IF(N182="zákl. prenesená",J182,0)</f>
        <v>0</v>
      </c>
      <c r="BH182" s="239">
        <f>IF(N182="zníž. prenesená",J182,0)</f>
        <v>0</v>
      </c>
      <c r="BI182" s="239">
        <f>IF(N182="nulová",J182,0)</f>
        <v>0</v>
      </c>
      <c r="BJ182" s="14" t="s">
        <v>120</v>
      </c>
      <c r="BK182" s="239">
        <f>ROUND(I182*H182,2)</f>
        <v>0</v>
      </c>
      <c r="BL182" s="14" t="s">
        <v>160</v>
      </c>
      <c r="BM182" s="238" t="s">
        <v>340</v>
      </c>
    </row>
    <row r="183" s="2" customFormat="1" ht="24.15" customHeight="1">
      <c r="A183" s="35"/>
      <c r="B183" s="36"/>
      <c r="C183" s="226" t="s">
        <v>257</v>
      </c>
      <c r="D183" s="226" t="s">
        <v>115</v>
      </c>
      <c r="E183" s="227" t="s">
        <v>341</v>
      </c>
      <c r="F183" s="228" t="s">
        <v>342</v>
      </c>
      <c r="G183" s="229" t="s">
        <v>137</v>
      </c>
      <c r="H183" s="230">
        <v>0.35799999999999998</v>
      </c>
      <c r="I183" s="231"/>
      <c r="J183" s="232">
        <f>ROUND(I183*H183,2)</f>
        <v>0</v>
      </c>
      <c r="K183" s="233"/>
      <c r="L183" s="41"/>
      <c r="M183" s="234" t="s">
        <v>1</v>
      </c>
      <c r="N183" s="235" t="s">
        <v>38</v>
      </c>
      <c r="O183" s="94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8" t="s">
        <v>160</v>
      </c>
      <c r="AT183" s="238" t="s">
        <v>115</v>
      </c>
      <c r="AU183" s="238" t="s">
        <v>120</v>
      </c>
      <c r="AY183" s="14" t="s">
        <v>112</v>
      </c>
      <c r="BE183" s="239">
        <f>IF(N183="základná",J183,0)</f>
        <v>0</v>
      </c>
      <c r="BF183" s="239">
        <f>IF(N183="znížená",J183,0)</f>
        <v>0</v>
      </c>
      <c r="BG183" s="239">
        <f>IF(N183="zákl. prenesená",J183,0)</f>
        <v>0</v>
      </c>
      <c r="BH183" s="239">
        <f>IF(N183="zníž. prenesená",J183,0)</f>
        <v>0</v>
      </c>
      <c r="BI183" s="239">
        <f>IF(N183="nulová",J183,0)</f>
        <v>0</v>
      </c>
      <c r="BJ183" s="14" t="s">
        <v>120</v>
      </c>
      <c r="BK183" s="239">
        <f>ROUND(I183*H183,2)</f>
        <v>0</v>
      </c>
      <c r="BL183" s="14" t="s">
        <v>160</v>
      </c>
      <c r="BM183" s="238" t="s">
        <v>343</v>
      </c>
    </row>
    <row r="184" s="12" customFormat="1" ht="22.8" customHeight="1">
      <c r="A184" s="12"/>
      <c r="B184" s="210"/>
      <c r="C184" s="211"/>
      <c r="D184" s="212" t="s">
        <v>71</v>
      </c>
      <c r="E184" s="224" t="s">
        <v>344</v>
      </c>
      <c r="F184" s="224" t="s">
        <v>345</v>
      </c>
      <c r="G184" s="211"/>
      <c r="H184" s="211"/>
      <c r="I184" s="214"/>
      <c r="J184" s="225">
        <f>BK184</f>
        <v>0</v>
      </c>
      <c r="K184" s="211"/>
      <c r="L184" s="216"/>
      <c r="M184" s="217"/>
      <c r="N184" s="218"/>
      <c r="O184" s="218"/>
      <c r="P184" s="219">
        <f>SUM(P185:P186)</f>
        <v>0</v>
      </c>
      <c r="Q184" s="218"/>
      <c r="R184" s="219">
        <f>SUM(R185:R186)</f>
        <v>0</v>
      </c>
      <c r="S184" s="218"/>
      <c r="T184" s="220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1" t="s">
        <v>120</v>
      </c>
      <c r="AT184" s="222" t="s">
        <v>71</v>
      </c>
      <c r="AU184" s="222" t="s">
        <v>80</v>
      </c>
      <c r="AY184" s="221" t="s">
        <v>112</v>
      </c>
      <c r="BK184" s="223">
        <f>SUM(BK185:BK186)</f>
        <v>0</v>
      </c>
    </row>
    <row r="185" s="2" customFormat="1" ht="33" customHeight="1">
      <c r="A185" s="35"/>
      <c r="B185" s="36"/>
      <c r="C185" s="226" t="s">
        <v>346</v>
      </c>
      <c r="D185" s="226" t="s">
        <v>115</v>
      </c>
      <c r="E185" s="227" t="s">
        <v>347</v>
      </c>
      <c r="F185" s="228" t="s">
        <v>348</v>
      </c>
      <c r="G185" s="229" t="s">
        <v>118</v>
      </c>
      <c r="H185" s="230">
        <v>137.25800000000001</v>
      </c>
      <c r="I185" s="231"/>
      <c r="J185" s="232">
        <f>ROUND(I185*H185,2)</f>
        <v>0</v>
      </c>
      <c r="K185" s="233"/>
      <c r="L185" s="41"/>
      <c r="M185" s="234" t="s">
        <v>1</v>
      </c>
      <c r="N185" s="235" t="s">
        <v>38</v>
      </c>
      <c r="O185" s="94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8" t="s">
        <v>160</v>
      </c>
      <c r="AT185" s="238" t="s">
        <v>115</v>
      </c>
      <c r="AU185" s="238" t="s">
        <v>120</v>
      </c>
      <c r="AY185" s="14" t="s">
        <v>112</v>
      </c>
      <c r="BE185" s="239">
        <f>IF(N185="základná",J185,0)</f>
        <v>0</v>
      </c>
      <c r="BF185" s="239">
        <f>IF(N185="znížená",J185,0)</f>
        <v>0</v>
      </c>
      <c r="BG185" s="239">
        <f>IF(N185="zákl. prenesená",J185,0)</f>
        <v>0</v>
      </c>
      <c r="BH185" s="239">
        <f>IF(N185="zníž. prenesená",J185,0)</f>
        <v>0</v>
      </c>
      <c r="BI185" s="239">
        <f>IF(N185="nulová",J185,0)</f>
        <v>0</v>
      </c>
      <c r="BJ185" s="14" t="s">
        <v>120</v>
      </c>
      <c r="BK185" s="239">
        <f>ROUND(I185*H185,2)</f>
        <v>0</v>
      </c>
      <c r="BL185" s="14" t="s">
        <v>160</v>
      </c>
      <c r="BM185" s="238" t="s">
        <v>349</v>
      </c>
    </row>
    <row r="186" s="2" customFormat="1" ht="37.8" customHeight="1">
      <c r="A186" s="35"/>
      <c r="B186" s="36"/>
      <c r="C186" s="226" t="s">
        <v>262</v>
      </c>
      <c r="D186" s="226" t="s">
        <v>115</v>
      </c>
      <c r="E186" s="227" t="s">
        <v>350</v>
      </c>
      <c r="F186" s="228" t="s">
        <v>351</v>
      </c>
      <c r="G186" s="229" t="s">
        <v>118</v>
      </c>
      <c r="H186" s="230">
        <v>79.765000000000001</v>
      </c>
      <c r="I186" s="231"/>
      <c r="J186" s="232">
        <f>ROUND(I186*H186,2)</f>
        <v>0</v>
      </c>
      <c r="K186" s="233"/>
      <c r="L186" s="41"/>
      <c r="M186" s="240" t="s">
        <v>1</v>
      </c>
      <c r="N186" s="241" t="s">
        <v>38</v>
      </c>
      <c r="O186" s="242"/>
      <c r="P186" s="243">
        <f>O186*H186</f>
        <v>0</v>
      </c>
      <c r="Q186" s="243">
        <v>0</v>
      </c>
      <c r="R186" s="243">
        <f>Q186*H186</f>
        <v>0</v>
      </c>
      <c r="S186" s="243">
        <v>0</v>
      </c>
      <c r="T186" s="24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8" t="s">
        <v>160</v>
      </c>
      <c r="AT186" s="238" t="s">
        <v>115</v>
      </c>
      <c r="AU186" s="238" t="s">
        <v>120</v>
      </c>
      <c r="AY186" s="14" t="s">
        <v>112</v>
      </c>
      <c r="BE186" s="239">
        <f>IF(N186="základná",J186,0)</f>
        <v>0</v>
      </c>
      <c r="BF186" s="239">
        <f>IF(N186="znížená",J186,0)</f>
        <v>0</v>
      </c>
      <c r="BG186" s="239">
        <f>IF(N186="zákl. prenesená",J186,0)</f>
        <v>0</v>
      </c>
      <c r="BH186" s="239">
        <f>IF(N186="zníž. prenesená",J186,0)</f>
        <v>0</v>
      </c>
      <c r="BI186" s="239">
        <f>IF(N186="nulová",J186,0)</f>
        <v>0</v>
      </c>
      <c r="BJ186" s="14" t="s">
        <v>120</v>
      </c>
      <c r="BK186" s="239">
        <f>ROUND(I186*H186,2)</f>
        <v>0</v>
      </c>
      <c r="BL186" s="14" t="s">
        <v>160</v>
      </c>
      <c r="BM186" s="238" t="s">
        <v>352</v>
      </c>
    </row>
    <row r="187" s="2" customFormat="1" ht="6.96" customHeight="1">
      <c r="A187" s="35"/>
      <c r="B187" s="69"/>
      <c r="C187" s="70"/>
      <c r="D187" s="70"/>
      <c r="E187" s="70"/>
      <c r="F187" s="70"/>
      <c r="G187" s="70"/>
      <c r="H187" s="70"/>
      <c r="I187" s="70"/>
      <c r="J187" s="70"/>
      <c r="K187" s="70"/>
      <c r="L187" s="41"/>
      <c r="M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</row>
  </sheetData>
  <sheetProtection sheet="1" autoFilter="0" formatColumns="0" formatRows="0" objects="1" scenarios="1" spinCount="100000" saltValue="IrXEj1R3qltr2bYxTBEUIqFH4nfSI0ks9yXWq4m82cZFtmwsW92mSL3Zw4Ag/kASdN/w4SXHVamssi0fYXARLA==" hashValue="VSBlXCoqVP38IWcDS4HXRdjV2nsaQNpHLIiESqNKtQnBzntWaDlCdOpOFBiodv/2xqvSB3PZldgm2kpkx41zmQ==" algorithmName="SHA-512" password="CC35"/>
  <autoFilter ref="C128:K186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DESKTOP-LRT6RBJ\Anicka</dc:creator>
  <cp:lastModifiedBy>DESKTOP-LRT6RBJ\Anicka</cp:lastModifiedBy>
  <dcterms:created xsi:type="dcterms:W3CDTF">2022-08-05T14:19:01Z</dcterms:created>
  <dcterms:modified xsi:type="dcterms:W3CDTF">2022-08-05T14:19:06Z</dcterms:modified>
</cp:coreProperties>
</file>