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775" windowHeight="14520" activeTab="0"/>
  </bookViews>
  <sheets>
    <sheet name="Výkaz_výmer" sheetId="1" r:id="rId1"/>
    <sheet name="Výkaz_výmer_optika" sheetId="2" r:id="rId2"/>
  </sheets>
  <definedNames>
    <definedName name="Cena">#REF!</definedName>
    <definedName name="CU">#REF!</definedName>
    <definedName name="KCN">#REF!</definedName>
    <definedName name="KodPolozky">#REF!</definedName>
    <definedName name="MC">#REF!</definedName>
    <definedName name="MJ">#REF!</definedName>
    <definedName name="_xlnm.Print_Area" localSheetId="0">'Výkaz_výmer'!$A$1:$H$76</definedName>
    <definedName name="_xlnm.Print_Area" localSheetId="1">'Výkaz_výmer_optika'!$A$1:$H$65</definedName>
    <definedName name="PopisPolozky">#REF!</definedName>
    <definedName name="PorCislo">#REF!</definedName>
    <definedName name="Pracnost">#REF!</definedName>
    <definedName name="Zdroj">#REF!</definedName>
  </definedNames>
  <calcPr fullCalcOnLoad="1"/>
</workbook>
</file>

<file path=xl/sharedStrings.xml><?xml version="1.0" encoding="utf-8"?>
<sst xmlns="http://schemas.openxmlformats.org/spreadsheetml/2006/main" count="295" uniqueCount="106">
  <si>
    <t>Stavba :</t>
  </si>
  <si>
    <t>Objekt :</t>
  </si>
  <si>
    <t>...</t>
  </si>
  <si>
    <t>P.č.</t>
  </si>
  <si>
    <t>MJ</t>
  </si>
  <si>
    <t>Počet</t>
  </si>
  <si>
    <t>MC</t>
  </si>
  <si>
    <t>CENA</t>
  </si>
  <si>
    <t>%</t>
  </si>
  <si>
    <t>spolu</t>
  </si>
  <si>
    <t>Celkom (bez DPH)</t>
  </si>
  <si>
    <t>Celkom (vrátane DPH)</t>
  </si>
  <si>
    <t>HZS a revízia</t>
  </si>
  <si>
    <t>&gt;</t>
  </si>
  <si>
    <t>CENOVÁ PONUKA - REKAPITULÁCIA</t>
  </si>
  <si>
    <t>KCN</t>
  </si>
  <si>
    <t>Kód Položky</t>
  </si>
  <si>
    <t>Popis Položky</t>
  </si>
  <si>
    <t>ks</t>
  </si>
  <si>
    <t>Mat</t>
  </si>
  <si>
    <t>hod</t>
  </si>
  <si>
    <t>€</t>
  </si>
  <si>
    <t>DPH</t>
  </si>
  <si>
    <t>m</t>
  </si>
  <si>
    <t>Materiál a práca</t>
  </si>
  <si>
    <t>Spojkovanie kábla AYKFY 1x500 vrátane materiálu spojky</t>
  </si>
  <si>
    <t>Identifikácia káblov DPB, a.s.</t>
  </si>
  <si>
    <t>Zarezanie asfaltu do hrúbky 5 cm</t>
  </si>
  <si>
    <t>Búranie asfaltu do hrúbky 5 cm</t>
  </si>
  <si>
    <r>
      <t>m</t>
    </r>
    <r>
      <rPr>
        <i/>
        <vertAlign val="superscript"/>
        <sz val="10"/>
        <rFont val="Tahoma"/>
        <family val="2"/>
      </rPr>
      <t>2</t>
    </r>
  </si>
  <si>
    <r>
      <t>m</t>
    </r>
    <r>
      <rPr>
        <i/>
        <vertAlign val="superscript"/>
        <sz val="10"/>
        <rFont val="Tahoma"/>
        <family val="2"/>
      </rPr>
      <t>3</t>
    </r>
  </si>
  <si>
    <t>ukončenie trakčného kábla AYKCY 1x500 okom vrátane dodávky oka a zapojenia</t>
  </si>
  <si>
    <t>Práca elektromontéra všeobecne</t>
  </si>
  <si>
    <t>Rozoberanie a opätovné uloženie zámkovej dlažby</t>
  </si>
  <si>
    <t>Odvoz a likvidácia odpadu - betón</t>
  </si>
  <si>
    <t>Odvoz a likvidácia odpadu - asfalt</t>
  </si>
  <si>
    <t>Odvoz a likvidácia odpadu - zemina</t>
  </si>
  <si>
    <t>t</t>
  </si>
  <si>
    <t>Zabezpečenie výkonu úradnej skúšky pre UTZE v zmysle zákona č. 513/2009 Z.z.</t>
  </si>
  <si>
    <t>Geodetické zameranie úložných zariadení v systéme SJTSK</t>
  </si>
  <si>
    <t>Osadenie trakčného rozvádzača komplet vrátane dodávky TRP(TRM) so 6-mi odpojovačmi</t>
  </si>
  <si>
    <t>položenie trakčného kábla AYKCY 1x500 vrátane dodávky kábla a ziadenia pieskového lôžka</t>
  </si>
  <si>
    <t>Osadenie ochranných trubiek na TS napájacieho bodu vrátane pripáskovania systémom Bandimex</t>
  </si>
  <si>
    <t>Východisková revízia</t>
  </si>
  <si>
    <t>Vytýčenie káblov DPB, a.s.</t>
  </si>
  <si>
    <t>Káblová šachta s otvorom 600x600 mm hĺbka 600mm pochôdzna - OKŠ</t>
  </si>
  <si>
    <t>PD v stupni DSRS</t>
  </si>
  <si>
    <t>Vyhotovenie PD stupni DSP/DRS vrátane posúdenia PPO</t>
  </si>
  <si>
    <t>Vonkajší optický kábel SM 96 vláknový</t>
  </si>
  <si>
    <t>Zafúknutie 1x optického kábla</t>
  </si>
  <si>
    <t>Chránička HDPE 40/33 + 7x10/8</t>
  </si>
  <si>
    <t>Priechodky, spojky a iný spojovací materiál pre HDPE chráničku</t>
  </si>
  <si>
    <t>set</t>
  </si>
  <si>
    <t>Montáž rozvádzača OR</t>
  </si>
  <si>
    <t>Montáž rámu pre optickú rezervu</t>
  </si>
  <si>
    <t>Montáž (navinutie) optickej rezervy na rám optickej rezervy</t>
  </si>
  <si>
    <t>Patch panel pre 24 ukončení E2000/APC, komplet vybavený (pigtaily, kazety, ochrany zvarov)</t>
  </si>
  <si>
    <t>Spájanie optických vlákien zvarovaním</t>
  </si>
  <si>
    <t>Meranie optického vlákna počasmontáže po zafúknutí - 1310 nm</t>
  </si>
  <si>
    <t>Záverečné meranie opto kábla z oboch strán priamou metódou a metódou spätného rozptylu - 1310 a 1550 nm</t>
  </si>
  <si>
    <t>hod.</t>
  </si>
  <si>
    <t>Vyhotovenie PD stupni DSP/DRS</t>
  </si>
  <si>
    <t>Práca elektromontéra nepredvídaná</t>
  </si>
  <si>
    <t>Kríž na stožiar/stenu pre optickú rezervu v dĺžke 30 m, montážny úchyt</t>
  </si>
  <si>
    <t>Prepojovací patch kábel SM E2000/APC, 1m</t>
  </si>
  <si>
    <t>Pigtail SM E2000/APC</t>
  </si>
  <si>
    <t>Montáž pigtail-u</t>
  </si>
  <si>
    <t>Zmrašťovacie trubičky spojov 40 mm</t>
  </si>
  <si>
    <t>Montáž Patch panelu</t>
  </si>
  <si>
    <t>Rozvádzač na stenu pre optické prepoje - OR 2x96 vlákien</t>
  </si>
  <si>
    <t>Výkaz - Výmer</t>
  </si>
  <si>
    <t>Manipulácie v trakčnej sieti - B - príkaz</t>
  </si>
  <si>
    <t>vyspravenie existujúceho základu pre trakčný rozvádzač - TRP, TRM</t>
  </si>
  <si>
    <t>Zarezanie betónu do hrúbky 10 cm - chodník</t>
  </si>
  <si>
    <t>Búranie betónu do hrúbky 10 cm - chodník</t>
  </si>
  <si>
    <t>Zarezanie asfaltu do hrúbky 7 cm-cesta</t>
  </si>
  <si>
    <t>Búranie asfaltu do hrúbky 7cm-cesta</t>
  </si>
  <si>
    <t>Zarezanie betónu do hrúbky 20 cm-cesta</t>
  </si>
  <si>
    <t>Búranie betónu do hrúbky 20 cm-cesta</t>
  </si>
  <si>
    <t>Betónovanie všeobecne - cesta</t>
  </si>
  <si>
    <t>Betónovanie všeobecne - chodník</t>
  </si>
  <si>
    <t>Asfaltovanie do hrúbky 5 cm - chodník</t>
  </si>
  <si>
    <t>Asfaltovanie do hrúbky 7 cm - cesta</t>
  </si>
  <si>
    <t>Výkop ryhy 0,9 x 0,9 m ručne v zeleni</t>
  </si>
  <si>
    <t>Výkop ryhy 0,9 x 0,5 m ručne chodnik dlažba</t>
  </si>
  <si>
    <t>Výkop ryhy 0,9 x 0,5 m ručne chodnik asfalt</t>
  </si>
  <si>
    <t>Výkop ryhy 0,8 x ,8 m ručne cesta B-B a C-C</t>
  </si>
  <si>
    <t>Výkop ryhy 0,9 x ,8 m ručne cesta D-D a E-E</t>
  </si>
  <si>
    <t>Osadenie KARI rohože</t>
  </si>
  <si>
    <t>m2</t>
  </si>
  <si>
    <t>Mechanická ochrana</t>
  </si>
  <si>
    <t>Výstražná folia</t>
  </si>
  <si>
    <t xml:space="preserve">Zához ryhy 0,9 x 0,9 m ručne v zeleni </t>
  </si>
  <si>
    <t>Zához ryhy 0,9 x 0,5 m ručne chodnik dlažba</t>
  </si>
  <si>
    <t>Zához ryhy 0,9 x 0,5 m ručne chodnik asfalt</t>
  </si>
  <si>
    <t>Zához ryhy 0,8 x ,8 m ručne cesta B-B a C-C</t>
  </si>
  <si>
    <t>Zához ryhy 0,9 x ,8 m ručne cesta D-D a E-E</t>
  </si>
  <si>
    <t>Výkop ryhy 1,05 x ,8 m ručne cesta F-F,G-G</t>
  </si>
  <si>
    <t>Zához ryhy 1,05 x ,8 m ručne cesta F-F,G-G</t>
  </si>
  <si>
    <t>Chránička FX-KVS D110 vrátane uloženia a obetónovania</t>
  </si>
  <si>
    <t>Zakrytie výkopu železnou platňou</t>
  </si>
  <si>
    <t>Dočasné dopravné značenie</t>
  </si>
  <si>
    <t xml:space="preserve">Odstránenie porastu </t>
  </si>
  <si>
    <t>MODERNIZÁCIA ROZVODOV TRAKČNÝCH KÁBLOV DPB, a.s. - DOLNÉ HONY</t>
  </si>
  <si>
    <t>SO-01 Modernizácia rozvodov trakčných káblov DPB, a.s. - Dolné hony - 1. ETAPA</t>
  </si>
  <si>
    <t>SO-02 - Optická sieť DPB, a.s. - Dolné hony - 1. ETAPA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</si>
</sst>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&quot;zł&quot;_-;\-* #,##0\ &quot;zł&quot;_-;_-* &quot;-&quot;\ &quot;zł&quot;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.00\ _z_ł_-;\-* #,##0.00\ _z_ł_-;_-* &quot;-&quot;??\ _z_ł_-;_-@_-"/>
    <numFmt numFmtId="176" formatCode="#,##0_ ;\-#,##0\ "/>
    <numFmt numFmtId="177" formatCode="#,##0.0"/>
    <numFmt numFmtId="178" formatCode="_-* #,##0.00\ [$€-1]_-;\-* #,##0.00\ [$€-1]_-;_-* &quot;-&quot;??\ [$€-1]_-;_-@_-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 PL"/>
      <family val="0"/>
    </font>
    <font>
      <u val="single"/>
      <sz val="10"/>
      <color indexed="36"/>
      <name val="Arial CE"/>
      <family val="0"/>
    </font>
    <font>
      <i/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i/>
      <sz val="8"/>
      <name val="Tahoma"/>
      <family val="2"/>
    </font>
    <font>
      <i/>
      <sz val="14"/>
      <name val="Tahoma"/>
      <family val="2"/>
    </font>
    <font>
      <i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6" fillId="0" borderId="0" xfId="0" applyNumberFormat="1" applyFont="1" applyBorder="1" applyAlignment="1" applyProtection="1">
      <alignment vertical="center"/>
      <protection hidden="1" locked="0"/>
    </xf>
    <xf numFmtId="4" fontId="6" fillId="0" borderId="0" xfId="0" applyNumberFormat="1" applyFont="1" applyBorder="1" applyAlignment="1" applyProtection="1">
      <alignment vertical="center"/>
      <protection hidden="1"/>
    </xf>
    <xf numFmtId="176" fontId="6" fillId="0" borderId="10" xfId="0" applyNumberFormat="1" applyFont="1" applyBorder="1" applyAlignment="1" applyProtection="1">
      <alignment vertical="center"/>
      <protection hidden="1" locked="0"/>
    </xf>
    <xf numFmtId="4" fontId="6" fillId="0" borderId="10" xfId="0" applyNumberFormat="1" applyFont="1" applyBorder="1" applyAlignment="1" applyProtection="1">
      <alignment vertical="center"/>
      <protection hidden="1"/>
    </xf>
    <xf numFmtId="4" fontId="7" fillId="0" borderId="1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 locked="0"/>
    </xf>
    <xf numFmtId="0" fontId="6" fillId="0" borderId="0" xfId="0" applyFont="1" applyBorder="1" applyAlignment="1" applyProtection="1">
      <alignment vertical="center"/>
      <protection hidden="1" locked="0"/>
    </xf>
    <xf numFmtId="0" fontId="7" fillId="0" borderId="10" xfId="0" applyFont="1" applyBorder="1" applyAlignment="1" applyProtection="1">
      <alignment vertical="center" wrapText="1"/>
      <protection hidden="1" locked="0"/>
    </xf>
    <xf numFmtId="0" fontId="6" fillId="0" borderId="10" xfId="0" applyFont="1" applyBorder="1" applyAlignment="1" applyProtection="1">
      <alignment vertical="center"/>
      <protection hidden="1" locked="0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hidden="1"/>
    </xf>
    <xf numFmtId="177" fontId="6" fillId="0" borderId="10" xfId="0" applyNumberFormat="1" applyFont="1" applyBorder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hidden="1" locked="0"/>
    </xf>
    <xf numFmtId="4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hidden="1"/>
    </xf>
    <xf numFmtId="177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7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/>
    </xf>
    <xf numFmtId="178" fontId="4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vertical="center"/>
      <protection hidden="1" locked="0"/>
    </xf>
    <xf numFmtId="4" fontId="6" fillId="0" borderId="10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ziesiętny [0]_Cennik_A" xfId="36"/>
    <cellStyle name="Dziesiętny_Cennik_A" xfId="37"/>
    <cellStyle name="Hiperłącze_Cennik_A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alny_Arkusz1_LATO99" xfId="48"/>
    <cellStyle name="Odwiedzone hiperłącze_Cennik_A" xfId="49"/>
    <cellStyle name="Percent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Walutowy [0]_Cennik_A" xfId="59"/>
    <cellStyle name="Walutowy_Cennik_A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/>
  <cols>
    <col min="1" max="2" width="4.7109375" style="31" customWidth="1"/>
    <col min="3" max="3" width="11.140625" style="22" bestFit="1" customWidth="1"/>
    <col min="4" max="4" width="83.8515625" style="23" bestFit="1" customWidth="1"/>
    <col min="5" max="5" width="5.7109375" style="22" customWidth="1"/>
    <col min="6" max="6" width="7.7109375" style="22" customWidth="1"/>
    <col min="7" max="7" width="11.7109375" style="24" customWidth="1"/>
    <col min="8" max="8" width="12.421875" style="22" customWidth="1"/>
    <col min="9" max="16384" width="9.140625" style="22" customWidth="1"/>
  </cols>
  <sheetData>
    <row r="1" ht="18">
      <c r="D1" s="48" t="s">
        <v>70</v>
      </c>
    </row>
    <row r="2" spans="1:8" s="11" customFormat="1" ht="63.75" customHeight="1">
      <c r="A2" s="32"/>
      <c r="B2" s="32"/>
      <c r="C2" s="12" t="s">
        <v>0</v>
      </c>
      <c r="D2" s="13" t="s">
        <v>103</v>
      </c>
      <c r="E2" s="14"/>
      <c r="F2" s="12" t="s">
        <v>1</v>
      </c>
      <c r="G2" s="67" t="s">
        <v>104</v>
      </c>
      <c r="H2" s="67"/>
    </row>
    <row r="3" spans="1:8" s="11" customFormat="1" ht="4.5" customHeight="1">
      <c r="A3" s="32"/>
      <c r="B3" s="32"/>
      <c r="C3" s="17"/>
      <c r="D3" s="18"/>
      <c r="F3" s="15"/>
      <c r="G3" s="25"/>
      <c r="H3" s="16"/>
    </row>
    <row r="4" spans="1:8" s="11" customFormat="1" ht="12.75">
      <c r="A4" s="43" t="s">
        <v>3</v>
      </c>
      <c r="B4" s="43" t="s">
        <v>15</v>
      </c>
      <c r="C4" s="44" t="s">
        <v>16</v>
      </c>
      <c r="D4" s="45" t="s">
        <v>17</v>
      </c>
      <c r="E4" s="43" t="s">
        <v>4</v>
      </c>
      <c r="F4" s="43" t="s">
        <v>5</v>
      </c>
      <c r="G4" s="46" t="s">
        <v>6</v>
      </c>
      <c r="H4" s="47" t="s">
        <v>7</v>
      </c>
    </row>
    <row r="5" spans="1:8" s="11" customFormat="1" ht="4.5" customHeight="1">
      <c r="A5" s="33">
        <f>IF(E5&lt;&gt;"",MAX($A$4:A4)+1,"")</f>
      </c>
      <c r="B5" s="33"/>
      <c r="C5" s="19"/>
      <c r="D5" s="6"/>
      <c r="E5" s="1"/>
      <c r="F5" s="7"/>
      <c r="G5" s="26"/>
      <c r="H5" s="2"/>
    </row>
    <row r="6" spans="1:8" s="11" customFormat="1" ht="12.75" customHeight="1">
      <c r="A6" s="33">
        <f>IF(E6&lt;&gt;"",MAX($A$4:A5)+1,"")</f>
      </c>
      <c r="B6" s="33"/>
      <c r="C6" s="19"/>
      <c r="D6" s="6"/>
      <c r="E6" s="1"/>
      <c r="F6" s="7"/>
      <c r="G6" s="26"/>
      <c r="H6" s="2"/>
    </row>
    <row r="7" spans="1:8" s="11" customFormat="1" ht="12.75">
      <c r="A7" s="33">
        <f>IF(E7&lt;&gt;"",MAX($A$4:A6)+1,"")</f>
      </c>
      <c r="B7" s="34"/>
      <c r="C7" s="20"/>
      <c r="D7" s="8" t="s">
        <v>24</v>
      </c>
      <c r="E7" s="3"/>
      <c r="F7" s="9"/>
      <c r="G7" s="27"/>
      <c r="H7" s="4"/>
    </row>
    <row r="8" spans="1:8" s="39" customFormat="1" ht="12.75">
      <c r="A8" s="33">
        <f>IF(E8&lt;&gt;"",MAX($A$4:A7)+1,"")</f>
        <v>1</v>
      </c>
      <c r="B8" s="40" t="s">
        <v>19</v>
      </c>
      <c r="C8" s="36"/>
      <c r="D8" s="50" t="s">
        <v>25</v>
      </c>
      <c r="E8" s="37" t="s">
        <v>18</v>
      </c>
      <c r="F8" s="54">
        <v>50</v>
      </c>
      <c r="G8" s="56"/>
      <c r="H8" s="38">
        <f aca="true" t="shared" si="0" ref="H8:H46">F8*G8</f>
        <v>0</v>
      </c>
    </row>
    <row r="9" spans="1:8" s="39" customFormat="1" ht="12.75" customHeight="1">
      <c r="A9" s="33">
        <f>IF(E9&lt;&gt;"",MAX($A$4:A8)+1,"")</f>
        <v>2</v>
      </c>
      <c r="B9" s="40" t="s">
        <v>19</v>
      </c>
      <c r="C9" s="36"/>
      <c r="D9" s="51" t="s">
        <v>41</v>
      </c>
      <c r="E9" s="37" t="s">
        <v>23</v>
      </c>
      <c r="F9" s="55">
        <v>15000</v>
      </c>
      <c r="G9" s="57"/>
      <c r="H9" s="38">
        <f t="shared" si="0"/>
        <v>0</v>
      </c>
    </row>
    <row r="10" spans="1:8" s="39" customFormat="1" ht="12.75" customHeight="1">
      <c r="A10" s="33">
        <f>IF(E10&lt;&gt;"",MAX($A$4:A9)+1,"")</f>
        <v>3</v>
      </c>
      <c r="B10" s="40" t="s">
        <v>19</v>
      </c>
      <c r="C10" s="36"/>
      <c r="D10" s="60" t="s">
        <v>31</v>
      </c>
      <c r="E10" s="37" t="s">
        <v>18</v>
      </c>
      <c r="F10" s="55">
        <v>56</v>
      </c>
      <c r="G10" s="57"/>
      <c r="H10" s="38">
        <f t="shared" si="0"/>
        <v>0</v>
      </c>
    </row>
    <row r="11" spans="1:8" s="39" customFormat="1" ht="12.75" customHeight="1">
      <c r="A11" s="33">
        <f>IF(E11&lt;&gt;"",MAX($A$4:A10)+1,"")</f>
        <v>4</v>
      </c>
      <c r="B11" s="40" t="s">
        <v>19</v>
      </c>
      <c r="C11" s="36"/>
      <c r="D11" s="51" t="s">
        <v>72</v>
      </c>
      <c r="E11" s="37" t="s">
        <v>18</v>
      </c>
      <c r="F11" s="55">
        <v>4</v>
      </c>
      <c r="G11" s="57"/>
      <c r="H11" s="38">
        <f t="shared" si="0"/>
        <v>0</v>
      </c>
    </row>
    <row r="12" spans="1:8" s="39" customFormat="1" ht="12.75" customHeight="1">
      <c r="A12" s="33">
        <f>IF(E12&lt;&gt;"",MAX($A$4:A11)+1,"")</f>
        <v>5</v>
      </c>
      <c r="B12" s="40" t="s">
        <v>19</v>
      </c>
      <c r="C12" s="36"/>
      <c r="D12" s="51" t="s">
        <v>40</v>
      </c>
      <c r="E12" s="37" t="s">
        <v>18</v>
      </c>
      <c r="F12" s="55">
        <v>2</v>
      </c>
      <c r="G12" s="57"/>
      <c r="H12" s="38">
        <f t="shared" si="0"/>
        <v>0</v>
      </c>
    </row>
    <row r="13" spans="1:8" s="39" customFormat="1" ht="12.75" customHeight="1">
      <c r="A13" s="33">
        <f>IF(E13&lt;&gt;"",MAX($A$4:A12)+1,"")</f>
        <v>6</v>
      </c>
      <c r="B13" s="40" t="s">
        <v>19</v>
      </c>
      <c r="C13" s="36"/>
      <c r="D13" s="51" t="s">
        <v>42</v>
      </c>
      <c r="E13" s="37" t="s">
        <v>18</v>
      </c>
      <c r="F13" s="55">
        <v>6</v>
      </c>
      <c r="G13" s="57"/>
      <c r="H13" s="38">
        <f t="shared" si="0"/>
        <v>0</v>
      </c>
    </row>
    <row r="14" spans="1:8" s="39" customFormat="1" ht="12.75">
      <c r="A14" s="33">
        <f>IF(E14&lt;&gt;"",MAX($A$4:A13)+1,"")</f>
        <v>7</v>
      </c>
      <c r="B14" s="40" t="s">
        <v>19</v>
      </c>
      <c r="C14" s="36"/>
      <c r="D14" s="51" t="s">
        <v>32</v>
      </c>
      <c r="E14" s="37" t="s">
        <v>20</v>
      </c>
      <c r="F14" s="55">
        <v>250</v>
      </c>
      <c r="G14" s="57"/>
      <c r="H14" s="38">
        <f t="shared" si="0"/>
        <v>0</v>
      </c>
    </row>
    <row r="15" spans="1:8" s="66" customFormat="1" ht="12.75" customHeight="1">
      <c r="A15" s="33">
        <f>IF(E15&lt;&gt;"",MAX($A$4:A14)+1,"")</f>
        <v>8</v>
      </c>
      <c r="B15" s="62" t="s">
        <v>19</v>
      </c>
      <c r="C15" s="63"/>
      <c r="D15" s="50" t="s">
        <v>83</v>
      </c>
      <c r="E15" s="64" t="s">
        <v>23</v>
      </c>
      <c r="F15" s="54">
        <v>1325</v>
      </c>
      <c r="G15" s="56"/>
      <c r="H15" s="65">
        <f t="shared" si="0"/>
        <v>0</v>
      </c>
    </row>
    <row r="16" spans="1:8" s="66" customFormat="1" ht="12.75" customHeight="1">
      <c r="A16" s="33">
        <f>IF(E16&lt;&gt;"",MAX($A$4:A15)+1,"")</f>
        <v>9</v>
      </c>
      <c r="B16" s="62" t="s">
        <v>19</v>
      </c>
      <c r="C16" s="63"/>
      <c r="D16" s="50" t="s">
        <v>84</v>
      </c>
      <c r="E16" s="64" t="s">
        <v>23</v>
      </c>
      <c r="F16" s="54">
        <v>5</v>
      </c>
      <c r="G16" s="56"/>
      <c r="H16" s="65">
        <f t="shared" si="0"/>
        <v>0</v>
      </c>
    </row>
    <row r="17" spans="1:8" s="66" customFormat="1" ht="12.75" customHeight="1">
      <c r="A17" s="33">
        <f>IF(E17&lt;&gt;"",MAX($A$4:A16)+1,"")</f>
        <v>10</v>
      </c>
      <c r="B17" s="62" t="s">
        <v>19</v>
      </c>
      <c r="C17" s="63"/>
      <c r="D17" s="50" t="s">
        <v>85</v>
      </c>
      <c r="E17" s="64" t="s">
        <v>23</v>
      </c>
      <c r="F17" s="54">
        <v>170</v>
      </c>
      <c r="G17" s="56"/>
      <c r="H17" s="65">
        <f t="shared" si="0"/>
        <v>0</v>
      </c>
    </row>
    <row r="18" spans="1:8" s="66" customFormat="1" ht="12.75" customHeight="1">
      <c r="A18" s="33">
        <f>IF(E18&lt;&gt;"",MAX($A$4:A17)+1,"")</f>
        <v>11</v>
      </c>
      <c r="B18" s="62" t="s">
        <v>19</v>
      </c>
      <c r="C18" s="63"/>
      <c r="D18" s="50" t="s">
        <v>86</v>
      </c>
      <c r="E18" s="64" t="s">
        <v>23</v>
      </c>
      <c r="F18" s="54">
        <v>28</v>
      </c>
      <c r="G18" s="56"/>
      <c r="H18" s="65">
        <f t="shared" si="0"/>
        <v>0</v>
      </c>
    </row>
    <row r="19" spans="1:8" s="66" customFormat="1" ht="12.75" customHeight="1">
      <c r="A19" s="33">
        <f>IF(E19&lt;&gt;"",MAX($A$4:A18)+1,"")</f>
        <v>12</v>
      </c>
      <c r="B19" s="62" t="s">
        <v>19</v>
      </c>
      <c r="C19" s="63"/>
      <c r="D19" s="50" t="s">
        <v>87</v>
      </c>
      <c r="E19" s="64" t="s">
        <v>23</v>
      </c>
      <c r="F19" s="54">
        <v>30</v>
      </c>
      <c r="G19" s="56"/>
      <c r="H19" s="65">
        <f t="shared" si="0"/>
        <v>0</v>
      </c>
    </row>
    <row r="20" spans="1:8" s="66" customFormat="1" ht="12.75" customHeight="1">
      <c r="A20" s="33">
        <f>IF(E20&lt;&gt;"",MAX($A$4:A19)+1,"")</f>
        <v>13</v>
      </c>
      <c r="B20" s="62" t="s">
        <v>19</v>
      </c>
      <c r="C20" s="63"/>
      <c r="D20" s="50" t="s">
        <v>97</v>
      </c>
      <c r="E20" s="64" t="s">
        <v>23</v>
      </c>
      <c r="F20" s="54">
        <v>20</v>
      </c>
      <c r="G20" s="56"/>
      <c r="H20" s="65">
        <f t="shared" si="0"/>
        <v>0</v>
      </c>
    </row>
    <row r="21" spans="1:8" s="66" customFormat="1" ht="12.75" customHeight="1">
      <c r="A21" s="33">
        <f>IF(E21&lt;&gt;"",MAX($A$4:A20)+1,"")</f>
        <v>14</v>
      </c>
      <c r="B21" s="62" t="s">
        <v>19</v>
      </c>
      <c r="C21" s="63"/>
      <c r="D21" s="51" t="s">
        <v>88</v>
      </c>
      <c r="E21" s="64" t="s">
        <v>89</v>
      </c>
      <c r="F21" s="55">
        <f>(28*0.8+30*0.9+20*1.05)*2</f>
        <v>140.8</v>
      </c>
      <c r="G21" s="56"/>
      <c r="H21" s="65">
        <f t="shared" si="0"/>
        <v>0</v>
      </c>
    </row>
    <row r="22" spans="1:8" s="66" customFormat="1" ht="12.75" customHeight="1">
      <c r="A22" s="33">
        <f>IF(E22&lt;&gt;"",MAX($A$4:A21)+1,"")</f>
        <v>15</v>
      </c>
      <c r="B22" s="62" t="s">
        <v>19</v>
      </c>
      <c r="C22" s="63"/>
      <c r="D22" s="51" t="s">
        <v>90</v>
      </c>
      <c r="E22" s="64" t="s">
        <v>23</v>
      </c>
      <c r="F22" s="55">
        <f>(F15+F16+F17)*2</f>
        <v>3000</v>
      </c>
      <c r="G22" s="56"/>
      <c r="H22" s="65">
        <f>F22*G22</f>
        <v>0</v>
      </c>
    </row>
    <row r="23" spans="1:8" s="66" customFormat="1" ht="12.75" customHeight="1">
      <c r="A23" s="33">
        <f>IF(E23&lt;&gt;"",MAX($A$4:A22)+1,"")</f>
        <v>16</v>
      </c>
      <c r="B23" s="62" t="s">
        <v>19</v>
      </c>
      <c r="C23" s="63"/>
      <c r="D23" s="51" t="s">
        <v>91</v>
      </c>
      <c r="E23" s="64" t="s">
        <v>23</v>
      </c>
      <c r="F23" s="55">
        <f>(F15+F16+F17)*3</f>
        <v>4500</v>
      </c>
      <c r="G23" s="56"/>
      <c r="H23" s="65">
        <f>F23*G23</f>
        <v>0</v>
      </c>
    </row>
    <row r="24" spans="1:8" s="66" customFormat="1" ht="12.75" customHeight="1">
      <c r="A24" s="33">
        <f>IF(E24&lt;&gt;"",MAX($A$4:A23)+1,"")</f>
        <v>17</v>
      </c>
      <c r="B24" s="62" t="s">
        <v>19</v>
      </c>
      <c r="C24" s="63"/>
      <c r="D24" s="50" t="s">
        <v>92</v>
      </c>
      <c r="E24" s="64" t="s">
        <v>23</v>
      </c>
      <c r="F24" s="54">
        <v>1325</v>
      </c>
      <c r="G24" s="56"/>
      <c r="H24" s="65">
        <f t="shared" si="0"/>
        <v>0</v>
      </c>
    </row>
    <row r="25" spans="1:8" s="66" customFormat="1" ht="12.75" customHeight="1">
      <c r="A25" s="33">
        <f>IF(E25&lt;&gt;"",MAX($A$4:A24)+1,"")</f>
        <v>18</v>
      </c>
      <c r="B25" s="62" t="s">
        <v>19</v>
      </c>
      <c r="C25" s="63"/>
      <c r="D25" s="50" t="s">
        <v>93</v>
      </c>
      <c r="E25" s="64" t="s">
        <v>23</v>
      </c>
      <c r="F25" s="54">
        <v>5</v>
      </c>
      <c r="G25" s="56"/>
      <c r="H25" s="65">
        <f t="shared" si="0"/>
        <v>0</v>
      </c>
    </row>
    <row r="26" spans="1:8" s="66" customFormat="1" ht="12.75" customHeight="1">
      <c r="A26" s="33">
        <f>IF(E26&lt;&gt;"",MAX($A$4:A25)+1,"")</f>
        <v>19</v>
      </c>
      <c r="B26" s="62" t="s">
        <v>19</v>
      </c>
      <c r="C26" s="63"/>
      <c r="D26" s="50" t="s">
        <v>94</v>
      </c>
      <c r="E26" s="64" t="s">
        <v>23</v>
      </c>
      <c r="F26" s="54">
        <v>170</v>
      </c>
      <c r="G26" s="56"/>
      <c r="H26" s="65">
        <f t="shared" si="0"/>
        <v>0</v>
      </c>
    </row>
    <row r="27" spans="1:8" s="66" customFormat="1" ht="12.75" customHeight="1">
      <c r="A27" s="33">
        <f>IF(E27&lt;&gt;"",MAX($A$4:A26)+1,"")</f>
        <v>20</v>
      </c>
      <c r="B27" s="62" t="s">
        <v>19</v>
      </c>
      <c r="C27" s="63"/>
      <c r="D27" s="50" t="s">
        <v>95</v>
      </c>
      <c r="E27" s="64" t="s">
        <v>23</v>
      </c>
      <c r="F27" s="54">
        <v>28</v>
      </c>
      <c r="G27" s="56"/>
      <c r="H27" s="65">
        <f t="shared" si="0"/>
        <v>0</v>
      </c>
    </row>
    <row r="28" spans="1:8" s="66" customFormat="1" ht="12.75" customHeight="1">
      <c r="A28" s="33">
        <f>IF(E28&lt;&gt;"",MAX($A$4:A27)+1,"")</f>
        <v>21</v>
      </c>
      <c r="B28" s="62" t="s">
        <v>19</v>
      </c>
      <c r="C28" s="63"/>
      <c r="D28" s="50" t="s">
        <v>96</v>
      </c>
      <c r="E28" s="64" t="s">
        <v>23</v>
      </c>
      <c r="F28" s="54">
        <v>30</v>
      </c>
      <c r="G28" s="56"/>
      <c r="H28" s="65">
        <f t="shared" si="0"/>
        <v>0</v>
      </c>
    </row>
    <row r="29" spans="1:8" s="66" customFormat="1" ht="12.75" customHeight="1">
      <c r="A29" s="33">
        <f>IF(E29&lt;&gt;"",MAX($A$4:A28)+1,"")</f>
        <v>22</v>
      </c>
      <c r="B29" s="62" t="s">
        <v>19</v>
      </c>
      <c r="C29" s="63"/>
      <c r="D29" s="50" t="s">
        <v>98</v>
      </c>
      <c r="E29" s="64" t="s">
        <v>23</v>
      </c>
      <c r="F29" s="54">
        <v>20</v>
      </c>
      <c r="G29" s="56"/>
      <c r="H29" s="65">
        <f t="shared" si="0"/>
        <v>0</v>
      </c>
    </row>
    <row r="30" spans="1:8" s="39" customFormat="1" ht="12.75" customHeight="1">
      <c r="A30" s="33">
        <f>IF(E30&lt;&gt;"",MAX($A$4:A29)+1,"")</f>
        <v>23</v>
      </c>
      <c r="B30" s="40" t="s">
        <v>19</v>
      </c>
      <c r="C30" s="36"/>
      <c r="D30" s="51" t="s">
        <v>27</v>
      </c>
      <c r="E30" s="37" t="s">
        <v>23</v>
      </c>
      <c r="F30" s="55">
        <v>130</v>
      </c>
      <c r="G30" s="57"/>
      <c r="H30" s="38">
        <f t="shared" si="0"/>
        <v>0</v>
      </c>
    </row>
    <row r="31" spans="1:8" s="39" customFormat="1" ht="12.75" customHeight="1">
      <c r="A31" s="33">
        <f>IF(E31&lt;&gt;"",MAX($A$4:A30)+1,"")</f>
        <v>24</v>
      </c>
      <c r="B31" s="40" t="s">
        <v>19</v>
      </c>
      <c r="C31" s="36"/>
      <c r="D31" s="51" t="s">
        <v>28</v>
      </c>
      <c r="E31" s="37" t="s">
        <v>29</v>
      </c>
      <c r="F31" s="55">
        <v>485</v>
      </c>
      <c r="G31" s="57"/>
      <c r="H31" s="38">
        <f t="shared" si="0"/>
        <v>0</v>
      </c>
    </row>
    <row r="32" spans="1:8" s="39" customFormat="1" ht="12.75" customHeight="1">
      <c r="A32" s="33">
        <f>IF(E32&lt;&gt;"",MAX($A$4:A31)+1,"")</f>
        <v>25</v>
      </c>
      <c r="B32" s="40" t="s">
        <v>19</v>
      </c>
      <c r="C32" s="36"/>
      <c r="D32" s="51" t="s">
        <v>73</v>
      </c>
      <c r="E32" s="37" t="s">
        <v>23</v>
      </c>
      <c r="F32" s="55">
        <v>130</v>
      </c>
      <c r="G32" s="57"/>
      <c r="H32" s="38">
        <f t="shared" si="0"/>
        <v>0</v>
      </c>
    </row>
    <row r="33" spans="1:8" s="39" customFormat="1" ht="12.75" customHeight="1">
      <c r="A33" s="33">
        <f>IF(E33&lt;&gt;"",MAX($A$4:A32)+1,"")</f>
        <v>26</v>
      </c>
      <c r="B33" s="40" t="s">
        <v>19</v>
      </c>
      <c r="C33" s="36"/>
      <c r="D33" s="51" t="s">
        <v>74</v>
      </c>
      <c r="E33" s="37" t="s">
        <v>29</v>
      </c>
      <c r="F33" s="55">
        <v>255</v>
      </c>
      <c r="G33" s="57"/>
      <c r="H33" s="38">
        <f t="shared" si="0"/>
        <v>0</v>
      </c>
    </row>
    <row r="34" spans="1:8" s="66" customFormat="1" ht="12.75" customHeight="1">
      <c r="A34" s="33">
        <f>IF(E34&lt;&gt;"",MAX($A$4:A33)+1,"")</f>
        <v>27</v>
      </c>
      <c r="B34" s="62" t="s">
        <v>19</v>
      </c>
      <c r="C34" s="63"/>
      <c r="D34" s="51" t="s">
        <v>75</v>
      </c>
      <c r="E34" s="64" t="s">
        <v>23</v>
      </c>
      <c r="F34" s="55">
        <v>85</v>
      </c>
      <c r="G34" s="56"/>
      <c r="H34" s="65">
        <f t="shared" si="0"/>
        <v>0</v>
      </c>
    </row>
    <row r="35" spans="1:8" s="66" customFormat="1" ht="12.75" customHeight="1">
      <c r="A35" s="33">
        <f>IF(E35&lt;&gt;"",MAX($A$4:A34)+1,"")</f>
        <v>28</v>
      </c>
      <c r="B35" s="62" t="s">
        <v>19</v>
      </c>
      <c r="C35" s="63"/>
      <c r="D35" s="51" t="s">
        <v>76</v>
      </c>
      <c r="E35" s="64" t="s">
        <v>29</v>
      </c>
      <c r="F35" s="55">
        <v>120</v>
      </c>
      <c r="G35" s="56"/>
      <c r="H35" s="65">
        <f t="shared" si="0"/>
        <v>0</v>
      </c>
    </row>
    <row r="36" spans="1:8" s="66" customFormat="1" ht="12.75" customHeight="1">
      <c r="A36" s="33">
        <f>IF(E36&lt;&gt;"",MAX($A$4:A35)+1,"")</f>
        <v>29</v>
      </c>
      <c r="B36" s="62" t="s">
        <v>19</v>
      </c>
      <c r="C36" s="63"/>
      <c r="D36" s="51" t="s">
        <v>77</v>
      </c>
      <c r="E36" s="64" t="s">
        <v>23</v>
      </c>
      <c r="F36" s="55">
        <v>85</v>
      </c>
      <c r="G36" s="56"/>
      <c r="H36" s="65">
        <f t="shared" si="0"/>
        <v>0</v>
      </c>
    </row>
    <row r="37" spans="1:8" s="66" customFormat="1" ht="12.75" customHeight="1">
      <c r="A37" s="33">
        <f>IF(E37&lt;&gt;"",MAX($A$4:A36)+1,"")</f>
        <v>30</v>
      </c>
      <c r="B37" s="62" t="s">
        <v>19</v>
      </c>
      <c r="C37" s="63"/>
      <c r="D37" s="51" t="s">
        <v>78</v>
      </c>
      <c r="E37" s="64" t="s">
        <v>29</v>
      </c>
      <c r="F37" s="55">
        <v>86</v>
      </c>
      <c r="G37" s="56"/>
      <c r="H37" s="65">
        <f t="shared" si="0"/>
        <v>0</v>
      </c>
    </row>
    <row r="38" spans="1:8" s="39" customFormat="1" ht="12.75" customHeight="1">
      <c r="A38" s="33">
        <f>IF(E38&lt;&gt;"",MAX($A$4:A37)+1,"")</f>
        <v>31</v>
      </c>
      <c r="B38" s="40" t="s">
        <v>19</v>
      </c>
      <c r="C38" s="36"/>
      <c r="D38" s="51" t="s">
        <v>79</v>
      </c>
      <c r="E38" s="37" t="s">
        <v>30</v>
      </c>
      <c r="F38" s="55">
        <v>17</v>
      </c>
      <c r="G38" s="57"/>
      <c r="H38" s="38">
        <f t="shared" si="0"/>
        <v>0</v>
      </c>
    </row>
    <row r="39" spans="1:8" s="39" customFormat="1" ht="12.75" customHeight="1">
      <c r="A39" s="33">
        <f>IF(E39&lt;&gt;"",MAX($A$4:A38)+1,"")</f>
        <v>32</v>
      </c>
      <c r="B39" s="40" t="s">
        <v>19</v>
      </c>
      <c r="C39" s="36"/>
      <c r="D39" s="51" t="s">
        <v>80</v>
      </c>
      <c r="E39" s="37" t="s">
        <v>30</v>
      </c>
      <c r="F39" s="55">
        <v>25.5</v>
      </c>
      <c r="G39" s="57"/>
      <c r="H39" s="38">
        <f t="shared" si="0"/>
        <v>0</v>
      </c>
    </row>
    <row r="40" spans="1:8" s="39" customFormat="1" ht="12.75" customHeight="1">
      <c r="A40" s="33">
        <f>IF(E40&lt;&gt;"",MAX($A$4:A39)+1,"")</f>
        <v>33</v>
      </c>
      <c r="B40" s="40" t="s">
        <v>19</v>
      </c>
      <c r="C40" s="36"/>
      <c r="D40" s="51" t="s">
        <v>81</v>
      </c>
      <c r="E40" s="37" t="s">
        <v>29</v>
      </c>
      <c r="F40" s="55">
        <v>485</v>
      </c>
      <c r="G40" s="57"/>
      <c r="H40" s="38">
        <f t="shared" si="0"/>
        <v>0</v>
      </c>
    </row>
    <row r="41" spans="1:8" s="39" customFormat="1" ht="12.75" customHeight="1">
      <c r="A41" s="33">
        <f>IF(E41&lt;&gt;"",MAX($A$4:A40)+1,"")</f>
        <v>34</v>
      </c>
      <c r="B41" s="40" t="s">
        <v>19</v>
      </c>
      <c r="C41" s="36"/>
      <c r="D41" s="51" t="s">
        <v>82</v>
      </c>
      <c r="E41" s="37" t="s">
        <v>29</v>
      </c>
      <c r="F41" s="55">
        <v>120</v>
      </c>
      <c r="G41" s="57"/>
      <c r="H41" s="38">
        <f t="shared" si="0"/>
        <v>0</v>
      </c>
    </row>
    <row r="42" spans="1:8" s="39" customFormat="1" ht="12.75" customHeight="1">
      <c r="A42" s="33">
        <f>IF(E42&lt;&gt;"",MAX($A$4:A41)+1,"")</f>
        <v>35</v>
      </c>
      <c r="B42" s="40" t="s">
        <v>19</v>
      </c>
      <c r="C42" s="36"/>
      <c r="D42" s="51" t="s">
        <v>33</v>
      </c>
      <c r="E42" s="37" t="s">
        <v>29</v>
      </c>
      <c r="F42" s="55">
        <v>8</v>
      </c>
      <c r="G42" s="57"/>
      <c r="H42" s="38">
        <f t="shared" si="0"/>
        <v>0</v>
      </c>
    </row>
    <row r="43" spans="1:8" s="39" customFormat="1" ht="12.75" customHeight="1">
      <c r="A43" s="33">
        <f>IF(E43&lt;&gt;"",MAX($A$4:A42)+1,"")</f>
        <v>36</v>
      </c>
      <c r="B43" s="40" t="s">
        <v>19</v>
      </c>
      <c r="C43" s="36"/>
      <c r="D43" s="51" t="s">
        <v>34</v>
      </c>
      <c r="E43" s="37" t="s">
        <v>37</v>
      </c>
      <c r="F43" s="55">
        <v>29</v>
      </c>
      <c r="G43" s="57"/>
      <c r="H43" s="38">
        <f t="shared" si="0"/>
        <v>0</v>
      </c>
    </row>
    <row r="44" spans="1:8" s="39" customFormat="1" ht="12.75" customHeight="1">
      <c r="A44" s="33">
        <f>IF(E44&lt;&gt;"",MAX($A$4:A43)+1,"")</f>
        <v>37</v>
      </c>
      <c r="B44" s="40" t="s">
        <v>19</v>
      </c>
      <c r="C44" s="36"/>
      <c r="D44" s="51" t="s">
        <v>35</v>
      </c>
      <c r="E44" s="37" t="s">
        <v>37</v>
      </c>
      <c r="F44" s="55">
        <v>7</v>
      </c>
      <c r="G44" s="57"/>
      <c r="H44" s="38">
        <f t="shared" si="0"/>
        <v>0</v>
      </c>
    </row>
    <row r="45" spans="1:8" s="39" customFormat="1" ht="12.75" customHeight="1">
      <c r="A45" s="33">
        <f>IF(E45&lt;&gt;"",MAX($A$4:A44)+1,"")</f>
        <v>38</v>
      </c>
      <c r="B45" s="40" t="s">
        <v>19</v>
      </c>
      <c r="C45" s="36"/>
      <c r="D45" s="51" t="s">
        <v>36</v>
      </c>
      <c r="E45" s="37" t="s">
        <v>37</v>
      </c>
      <c r="F45" s="55">
        <v>125</v>
      </c>
      <c r="G45" s="57"/>
      <c r="H45" s="38">
        <f t="shared" si="0"/>
        <v>0</v>
      </c>
    </row>
    <row r="46" spans="1:8" s="39" customFormat="1" ht="12.75" customHeight="1">
      <c r="A46" s="33">
        <f>IF(E46&lt;&gt;"",MAX($A$4:A45)+1,"")</f>
        <v>39</v>
      </c>
      <c r="B46" s="40" t="s">
        <v>19</v>
      </c>
      <c r="C46" s="36"/>
      <c r="D46" s="51" t="s">
        <v>99</v>
      </c>
      <c r="E46" s="37" t="s">
        <v>23</v>
      </c>
      <c r="F46" s="55">
        <v>1284</v>
      </c>
      <c r="G46" s="57"/>
      <c r="H46" s="38">
        <f t="shared" si="0"/>
        <v>0</v>
      </c>
    </row>
    <row r="47" spans="1:8" s="39" customFormat="1" ht="12.75" customHeight="1">
      <c r="A47" s="33">
        <f>IF(E47&lt;&gt;"",MAX($A$4:A46)+1,"")</f>
        <v>40</v>
      </c>
      <c r="B47" s="40" t="s">
        <v>19</v>
      </c>
      <c r="C47" s="36"/>
      <c r="D47" s="51" t="s">
        <v>47</v>
      </c>
      <c r="E47" s="37" t="s">
        <v>18</v>
      </c>
      <c r="F47" s="55">
        <v>1</v>
      </c>
      <c r="G47" s="57"/>
      <c r="H47" s="38">
        <f aca="true" t="shared" si="1" ref="H47:H53">F47*G47</f>
        <v>0</v>
      </c>
    </row>
    <row r="48" spans="1:8" s="39" customFormat="1" ht="12.75">
      <c r="A48" s="33">
        <f>IF(E48&lt;&gt;"",MAX($A$4:A47)+1,"")</f>
        <v>41</v>
      </c>
      <c r="B48" s="40" t="s">
        <v>19</v>
      </c>
      <c r="C48" s="36"/>
      <c r="D48" s="51" t="s">
        <v>26</v>
      </c>
      <c r="E48" s="37" t="s">
        <v>18</v>
      </c>
      <c r="F48" s="55">
        <v>60</v>
      </c>
      <c r="G48" s="57"/>
      <c r="H48" s="38">
        <f t="shared" si="1"/>
        <v>0</v>
      </c>
    </row>
    <row r="49" spans="1:8" s="39" customFormat="1" ht="12.75">
      <c r="A49" s="33">
        <f>IF(E49&lt;&gt;"",MAX($A$4:A48)+1,"")</f>
        <v>42</v>
      </c>
      <c r="B49" s="40" t="s">
        <v>19</v>
      </c>
      <c r="C49" s="36"/>
      <c r="D49" s="51" t="s">
        <v>44</v>
      </c>
      <c r="E49" s="37" t="s">
        <v>18</v>
      </c>
      <c r="F49" s="55">
        <v>40</v>
      </c>
      <c r="G49" s="57"/>
      <c r="H49" s="38">
        <f t="shared" si="1"/>
        <v>0</v>
      </c>
    </row>
    <row r="50" spans="1:8" s="66" customFormat="1" ht="12.75" customHeight="1">
      <c r="A50" s="61">
        <f>IF(E50&lt;&gt;"",MAX($A$4:A49)+1,"")</f>
        <v>43</v>
      </c>
      <c r="B50" s="62" t="s">
        <v>19</v>
      </c>
      <c r="C50" s="63"/>
      <c r="D50" s="51" t="s">
        <v>100</v>
      </c>
      <c r="E50" s="64" t="s">
        <v>18</v>
      </c>
      <c r="F50" s="55">
        <v>8</v>
      </c>
      <c r="G50" s="56"/>
      <c r="H50" s="65">
        <f t="shared" si="1"/>
        <v>0</v>
      </c>
    </row>
    <row r="51" spans="1:8" s="66" customFormat="1" ht="12.75" customHeight="1">
      <c r="A51" s="61">
        <f>IF(E51&lt;&gt;"",MAX($A$4:A50)+1,"")</f>
        <v>44</v>
      </c>
      <c r="B51" s="62" t="s">
        <v>19</v>
      </c>
      <c r="C51" s="63"/>
      <c r="D51" s="51" t="s">
        <v>101</v>
      </c>
      <c r="E51" s="64" t="s">
        <v>18</v>
      </c>
      <c r="F51" s="55">
        <v>1</v>
      </c>
      <c r="G51" s="56"/>
      <c r="H51" s="65">
        <f t="shared" si="1"/>
        <v>0</v>
      </c>
    </row>
    <row r="52" spans="1:8" s="66" customFormat="1" ht="12.75" customHeight="1">
      <c r="A52" s="61">
        <f>IF(E52&lt;&gt;"",MAX($A$4:A51)+1,"")</f>
        <v>45</v>
      </c>
      <c r="B52" s="62" t="s">
        <v>19</v>
      </c>
      <c r="C52" s="63"/>
      <c r="D52" s="51" t="s">
        <v>102</v>
      </c>
      <c r="E52" s="64" t="s">
        <v>89</v>
      </c>
      <c r="F52" s="55">
        <v>50</v>
      </c>
      <c r="G52" s="56"/>
      <c r="H52" s="65">
        <f t="shared" si="1"/>
        <v>0</v>
      </c>
    </row>
    <row r="53" spans="1:8" s="39" customFormat="1" ht="12.75">
      <c r="A53" s="61">
        <f>IF(E53&lt;&gt;"",MAX($A$4:A52)+1,"")</f>
        <v>46</v>
      </c>
      <c r="B53" s="40" t="s">
        <v>19</v>
      </c>
      <c r="C53" s="36"/>
      <c r="D53" s="51" t="s">
        <v>71</v>
      </c>
      <c r="E53" s="37" t="s">
        <v>18</v>
      </c>
      <c r="F53" s="55">
        <v>12</v>
      </c>
      <c r="G53" s="57"/>
      <c r="H53" s="38">
        <f t="shared" si="1"/>
        <v>0</v>
      </c>
    </row>
    <row r="54" spans="1:8" s="39" customFormat="1" ht="12.75">
      <c r="A54" s="33">
        <f>IF(E54&lt;&gt;"",MAX($A$4:A53)+1,"")</f>
      </c>
      <c r="B54" s="40" t="s">
        <v>19</v>
      </c>
      <c r="C54" s="36"/>
      <c r="D54" s="51"/>
      <c r="E54" s="37"/>
      <c r="F54" s="55"/>
      <c r="G54" s="57"/>
      <c r="H54" s="38"/>
    </row>
    <row r="55" spans="1:8" s="39" customFormat="1" ht="12.75">
      <c r="A55" s="33"/>
      <c r="B55" s="40"/>
      <c r="C55" s="36"/>
      <c r="D55" s="49"/>
      <c r="E55" s="37"/>
      <c r="F55" s="54"/>
      <c r="G55" s="56"/>
      <c r="H55" s="38"/>
    </row>
    <row r="56" spans="1:8" s="39" customFormat="1" ht="12.75">
      <c r="A56" s="33"/>
      <c r="B56" s="40"/>
      <c r="C56" s="36"/>
      <c r="D56" s="49"/>
      <c r="E56" s="37"/>
      <c r="F56" s="54"/>
      <c r="G56" s="56"/>
      <c r="H56" s="38"/>
    </row>
    <row r="57" spans="1:8" s="11" customFormat="1" ht="12.75">
      <c r="A57" s="33">
        <f>IF(E57&lt;&gt;"",MAX($A$4:A56)+1,"")</f>
      </c>
      <c r="B57" s="34"/>
      <c r="C57" s="20" t="s">
        <v>13</v>
      </c>
      <c r="D57" s="10"/>
      <c r="E57" s="3"/>
      <c r="F57" s="9"/>
      <c r="G57" s="41"/>
      <c r="H57" s="4"/>
    </row>
    <row r="58" spans="1:8" s="11" customFormat="1" ht="12.75">
      <c r="A58" s="33">
        <f>IF(E58&lt;&gt;"",MAX($A$4:A57)+1,"")</f>
      </c>
      <c r="B58" s="34"/>
      <c r="C58" s="20"/>
      <c r="D58" s="10" t="s">
        <v>9</v>
      </c>
      <c r="E58" s="3"/>
      <c r="F58" s="9"/>
      <c r="G58" s="27"/>
      <c r="H58" s="4">
        <f>ROUND(SUM(H7:H57),1)</f>
        <v>0</v>
      </c>
    </row>
    <row r="59" spans="1:8" s="11" customFormat="1" ht="12.75">
      <c r="A59" s="33"/>
      <c r="B59" s="34"/>
      <c r="C59" s="20"/>
      <c r="D59" s="10"/>
      <c r="E59" s="3"/>
      <c r="F59" s="9"/>
      <c r="G59" s="27"/>
      <c r="H59" s="4"/>
    </row>
    <row r="60" spans="1:8" ht="12.75">
      <c r="A60" s="33">
        <f>IF(E60&lt;&gt;"",MAX($A$4:A58)+1,"")</f>
      </c>
      <c r="B60" s="34"/>
      <c r="C60" s="21"/>
      <c r="D60" s="8" t="str">
        <f>CONCATENATE(D7," spolu")</f>
        <v>Materiál a práca spolu</v>
      </c>
      <c r="E60" s="3"/>
      <c r="F60" s="9"/>
      <c r="G60" s="27"/>
      <c r="H60" s="5">
        <f>SUM(H58:H58)</f>
        <v>0</v>
      </c>
    </row>
    <row r="61" spans="1:8" s="11" customFormat="1" ht="12.75">
      <c r="A61" s="33">
        <f>IF(E61&lt;&gt;"",MAX($A$4:A60)+1,"")</f>
      </c>
      <c r="B61" s="34"/>
      <c r="C61" s="20"/>
      <c r="D61" s="10"/>
      <c r="E61" s="3"/>
      <c r="F61" s="9"/>
      <c r="G61" s="27"/>
      <c r="H61" s="4"/>
    </row>
    <row r="62" spans="1:8" s="11" customFormat="1" ht="12.75">
      <c r="A62" s="33">
        <f>IF(E62&lt;&gt;"",MAX($A$4:A61)+1,"")</f>
      </c>
      <c r="B62" s="34"/>
      <c r="C62" s="20"/>
      <c r="D62" s="8" t="s">
        <v>12</v>
      </c>
      <c r="E62" s="3"/>
      <c r="F62" s="9"/>
      <c r="G62" s="27"/>
      <c r="H62" s="38"/>
    </row>
    <row r="63" spans="1:8" s="11" customFormat="1" ht="12.75" customHeight="1">
      <c r="A63" s="33">
        <f>IF(E63&lt;&gt;"",MAX($A$4:A62)+1,"")</f>
        <v>47</v>
      </c>
      <c r="B63" s="34"/>
      <c r="C63" s="20"/>
      <c r="D63" s="42" t="s">
        <v>43</v>
      </c>
      <c r="E63" s="3" t="s">
        <v>20</v>
      </c>
      <c r="F63" s="9">
        <v>50</v>
      </c>
      <c r="G63" s="27"/>
      <c r="H63" s="38">
        <f>F63*G63</f>
        <v>0</v>
      </c>
    </row>
    <row r="64" spans="1:8" s="11" customFormat="1" ht="12.75">
      <c r="A64" s="33">
        <f>IF(E64&lt;&gt;"",MAX($A$4:A63)+1,"")</f>
        <v>48</v>
      </c>
      <c r="B64" s="34"/>
      <c r="C64" s="20"/>
      <c r="D64" s="42" t="s">
        <v>46</v>
      </c>
      <c r="E64" s="3" t="s">
        <v>20</v>
      </c>
      <c r="F64" s="9">
        <v>50</v>
      </c>
      <c r="G64" s="27"/>
      <c r="H64" s="38">
        <f>F64*G64</f>
        <v>0</v>
      </c>
    </row>
    <row r="65" spans="1:8" s="11" customFormat="1" ht="12.75">
      <c r="A65" s="33">
        <f>IF(E65&lt;&gt;"",MAX($A$4:A64)+1,"")</f>
        <v>49</v>
      </c>
      <c r="B65" s="34"/>
      <c r="C65" s="20"/>
      <c r="D65" s="51" t="s">
        <v>38</v>
      </c>
      <c r="E65" s="3" t="s">
        <v>20</v>
      </c>
      <c r="F65" s="9">
        <v>25</v>
      </c>
      <c r="G65" s="27"/>
      <c r="H65" s="38">
        <f>F65*G65</f>
        <v>0</v>
      </c>
    </row>
    <row r="66" spans="1:8" s="11" customFormat="1" ht="12.75">
      <c r="A66" s="33">
        <f>IF(E66&lt;&gt;"",MAX($A$4:A65)+1,"")</f>
        <v>50</v>
      </c>
      <c r="B66" s="34"/>
      <c r="C66" s="20"/>
      <c r="D66" s="51" t="s">
        <v>39</v>
      </c>
      <c r="E66" s="3" t="s">
        <v>20</v>
      </c>
      <c r="F66" s="9">
        <v>50</v>
      </c>
      <c r="G66" s="27"/>
      <c r="H66" s="38">
        <f>F66*G66</f>
        <v>0</v>
      </c>
    </row>
    <row r="67" spans="1:8" ht="12.75">
      <c r="A67" s="33">
        <f>IF(E67&lt;&gt;"",MAX($A$4:A66)+1,"")</f>
      </c>
      <c r="B67" s="34"/>
      <c r="C67" s="21" t="s">
        <v>13</v>
      </c>
      <c r="D67" s="10"/>
      <c r="E67" s="3"/>
      <c r="F67" s="9"/>
      <c r="G67" s="27"/>
      <c r="H67" s="4"/>
    </row>
    <row r="68" spans="1:8" ht="12.75">
      <c r="A68" s="33">
        <f>IF(E68&lt;&gt;"",MAX($A$4:A67)+1,"")</f>
      </c>
      <c r="B68" s="34"/>
      <c r="C68" s="21"/>
      <c r="D68" s="8" t="str">
        <f>CONCATENATE(D62," spolu")</f>
        <v>HZS a revízia spolu</v>
      </c>
      <c r="E68" s="3"/>
      <c r="F68" s="9"/>
      <c r="G68" s="27"/>
      <c r="H68" s="5">
        <f>SUM(H62:H67)</f>
        <v>0</v>
      </c>
    </row>
    <row r="71" spans="1:7" ht="12.75">
      <c r="A71" s="33">
        <f>IF(E71&lt;&gt;"",MAX($A$5:A58)+1,"")</f>
      </c>
      <c r="B71" s="33"/>
      <c r="D71" s="28" t="s">
        <v>14</v>
      </c>
      <c r="G71" s="22"/>
    </row>
    <row r="72" spans="1:8" ht="12.75">
      <c r="A72" s="33">
        <f>IF(E72&lt;&gt;"",MAX($A$71:A71)+1,"")</f>
        <v>1</v>
      </c>
      <c r="B72" s="33"/>
      <c r="D72" s="23" t="s">
        <v>24</v>
      </c>
      <c r="E72" s="22" t="s">
        <v>21</v>
      </c>
      <c r="F72" s="22" t="s">
        <v>2</v>
      </c>
      <c r="G72" s="22" t="s">
        <v>2</v>
      </c>
      <c r="H72" s="29">
        <f>H60</f>
        <v>0</v>
      </c>
    </row>
    <row r="73" spans="1:8" ht="12.75">
      <c r="A73" s="33">
        <f>IF(E73&lt;&gt;"",MAX($A$71:A72)+1,"")</f>
        <v>2</v>
      </c>
      <c r="B73" s="33"/>
      <c r="D73" s="23" t="s">
        <v>12</v>
      </c>
      <c r="E73" s="22" t="s">
        <v>21</v>
      </c>
      <c r="F73" s="22" t="s">
        <v>2</v>
      </c>
      <c r="G73" s="22" t="s">
        <v>2</v>
      </c>
      <c r="H73" s="29">
        <f>H68</f>
        <v>0</v>
      </c>
    </row>
    <row r="74" spans="1:8" ht="12.75">
      <c r="A74" s="33">
        <f>IF(E74&lt;&gt;"",MAX($A$71:A73)+1,"")</f>
        <v>3</v>
      </c>
      <c r="B74" s="33"/>
      <c r="D74" s="28" t="s">
        <v>10</v>
      </c>
      <c r="E74" s="22" t="s">
        <v>21</v>
      </c>
      <c r="F74" s="22" t="s">
        <v>2</v>
      </c>
      <c r="G74" s="22" t="s">
        <v>2</v>
      </c>
      <c r="H74" s="30">
        <f>SUM(H71:H73)</f>
        <v>0</v>
      </c>
    </row>
    <row r="75" spans="1:8" ht="12.75">
      <c r="A75" s="33">
        <f>IF(E75&lt;&gt;"",MAX($A$71:A74)+1,"")</f>
        <v>4</v>
      </c>
      <c r="B75" s="33"/>
      <c r="D75" s="23" t="s">
        <v>22</v>
      </c>
      <c r="E75" s="22" t="s">
        <v>8</v>
      </c>
      <c r="F75" s="31">
        <v>20</v>
      </c>
      <c r="G75" s="22" t="s">
        <v>2</v>
      </c>
      <c r="H75" s="29">
        <f>ROUND(H74/100*F75,2)</f>
        <v>0</v>
      </c>
    </row>
    <row r="76" spans="1:8" ht="12.75">
      <c r="A76" s="33">
        <f>IF(E76&lt;&gt;"",MAX($A$71:A75)+1,"")</f>
        <v>5</v>
      </c>
      <c r="B76" s="33"/>
      <c r="D76" s="52" t="s">
        <v>11</v>
      </c>
      <c r="E76" s="22" t="s">
        <v>21</v>
      </c>
      <c r="F76" s="22" t="s">
        <v>2</v>
      </c>
      <c r="G76" s="22" t="s">
        <v>2</v>
      </c>
      <c r="H76" s="53">
        <f>SUM(H74:H75)</f>
        <v>0</v>
      </c>
    </row>
    <row r="77" spans="4:8" ht="12.75">
      <c r="D77" s="58"/>
      <c r="G77" s="22"/>
      <c r="H77" s="30"/>
    </row>
    <row r="78" spans="1:8" ht="12.75">
      <c r="A78" s="22"/>
      <c r="D78" s="28"/>
      <c r="G78" s="22"/>
      <c r="H78" s="30"/>
    </row>
    <row r="79" spans="1:7" ht="12.75">
      <c r="A79" s="22"/>
      <c r="B79" s="35"/>
      <c r="E79" s="35"/>
      <c r="G79" s="22"/>
    </row>
    <row r="80" spans="1:7" ht="12.75">
      <c r="A80" s="22"/>
      <c r="C80" s="23"/>
      <c r="E80" s="23"/>
      <c r="G80" s="22"/>
    </row>
    <row r="81" spans="1:7" ht="12.75">
      <c r="A81" s="22"/>
      <c r="C81" s="23"/>
      <c r="D81" s="59"/>
      <c r="G81" s="22"/>
    </row>
    <row r="82" spans="1:7" ht="12.75">
      <c r="A82" s="22"/>
      <c r="G82" s="22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2" width="4.7109375" style="31" customWidth="1"/>
    <col min="3" max="3" width="11.140625" style="22" bestFit="1" customWidth="1"/>
    <col min="4" max="4" width="83.8515625" style="23" bestFit="1" customWidth="1"/>
    <col min="5" max="5" width="5.7109375" style="22" customWidth="1"/>
    <col min="6" max="6" width="7.7109375" style="22" customWidth="1"/>
    <col min="7" max="7" width="11.7109375" style="24" customWidth="1"/>
    <col min="8" max="8" width="14.8515625" style="22" bestFit="1" customWidth="1"/>
    <col min="9" max="16384" width="9.140625" style="22" customWidth="1"/>
  </cols>
  <sheetData>
    <row r="1" ht="18">
      <c r="D1" s="48" t="s">
        <v>70</v>
      </c>
    </row>
    <row r="2" spans="1:8" s="11" customFormat="1" ht="63.75" customHeight="1">
      <c r="A2" s="32"/>
      <c r="B2" s="32"/>
      <c r="C2" s="12" t="s">
        <v>0</v>
      </c>
      <c r="D2" s="13" t="s">
        <v>103</v>
      </c>
      <c r="E2" s="14"/>
      <c r="F2" s="12" t="s">
        <v>1</v>
      </c>
      <c r="G2" s="67" t="s">
        <v>105</v>
      </c>
      <c r="H2" s="67"/>
    </row>
    <row r="3" spans="1:8" s="11" customFormat="1" ht="4.5" customHeight="1">
      <c r="A3" s="32"/>
      <c r="B3" s="32"/>
      <c r="C3" s="17"/>
      <c r="D3" s="18"/>
      <c r="F3" s="15"/>
      <c r="G3" s="25"/>
      <c r="H3" s="16"/>
    </row>
    <row r="4" spans="1:8" s="11" customFormat="1" ht="12.75">
      <c r="A4" s="43" t="s">
        <v>3</v>
      </c>
      <c r="B4" s="43" t="s">
        <v>15</v>
      </c>
      <c r="C4" s="44" t="s">
        <v>16</v>
      </c>
      <c r="D4" s="45" t="s">
        <v>17</v>
      </c>
      <c r="E4" s="43" t="s">
        <v>4</v>
      </c>
      <c r="F4" s="43" t="s">
        <v>5</v>
      </c>
      <c r="G4" s="46" t="s">
        <v>6</v>
      </c>
      <c r="H4" s="47" t="s">
        <v>7</v>
      </c>
    </row>
    <row r="5" spans="1:8" s="11" customFormat="1" ht="4.5" customHeight="1">
      <c r="A5" s="33">
        <f>IF(E5&lt;&gt;"",MAX($A$4:A4)+1,"")</f>
      </c>
      <c r="B5" s="33"/>
      <c r="C5" s="19"/>
      <c r="D5" s="6"/>
      <c r="E5" s="1"/>
      <c r="F5" s="7"/>
      <c r="G5" s="26"/>
      <c r="H5" s="2"/>
    </row>
    <row r="6" spans="1:8" s="11" customFormat="1" ht="12.75" customHeight="1">
      <c r="A6" s="33">
        <f>IF(E6&lt;&gt;"",MAX($A$4:A5)+1,"")</f>
      </c>
      <c r="B6" s="33"/>
      <c r="C6" s="19"/>
      <c r="D6" s="6"/>
      <c r="E6" s="1"/>
      <c r="F6" s="7"/>
      <c r="G6" s="26"/>
      <c r="H6" s="2"/>
    </row>
    <row r="7" spans="1:8" s="11" customFormat="1" ht="12.75">
      <c r="A7" s="33">
        <f>IF(E7&lt;&gt;"",MAX($A$4:A6)+1,"")</f>
      </c>
      <c r="B7" s="34"/>
      <c r="C7" s="20"/>
      <c r="D7" s="8" t="s">
        <v>24</v>
      </c>
      <c r="E7" s="3"/>
      <c r="F7" s="9"/>
      <c r="G7" s="27"/>
      <c r="H7" s="4"/>
    </row>
    <row r="8" spans="1:8" s="39" customFormat="1" ht="12.75">
      <c r="A8" s="33">
        <f>IF(E8&lt;&gt;"",MAX($A$4:A7)+1,"")</f>
        <v>1</v>
      </c>
      <c r="B8" s="40" t="s">
        <v>19</v>
      </c>
      <c r="C8" s="36"/>
      <c r="D8" s="50" t="s">
        <v>48</v>
      </c>
      <c r="E8" s="37" t="s">
        <v>23</v>
      </c>
      <c r="F8" s="54">
        <v>1700</v>
      </c>
      <c r="G8" s="56"/>
      <c r="H8" s="38">
        <f aca="true" t="shared" si="0" ref="H8:H25">F8*G8</f>
        <v>0</v>
      </c>
    </row>
    <row r="9" spans="1:8" s="39" customFormat="1" ht="12.75" customHeight="1">
      <c r="A9" s="33">
        <f>IF(E9&lt;&gt;"",MAX($A$4:A8)+1,"")</f>
        <v>2</v>
      </c>
      <c r="B9" s="40" t="s">
        <v>19</v>
      </c>
      <c r="C9" s="36"/>
      <c r="D9" s="51" t="s">
        <v>49</v>
      </c>
      <c r="E9" s="37" t="s">
        <v>23</v>
      </c>
      <c r="F9" s="55">
        <v>1700</v>
      </c>
      <c r="G9" s="57"/>
      <c r="H9" s="38">
        <f t="shared" si="0"/>
        <v>0</v>
      </c>
    </row>
    <row r="10" spans="1:8" s="39" customFormat="1" ht="12.75" customHeight="1">
      <c r="A10" s="33">
        <f>IF(E10&lt;&gt;"",MAX($A$4:A9)+1,"")</f>
        <v>3</v>
      </c>
      <c r="B10" s="40" t="s">
        <v>19</v>
      </c>
      <c r="C10" s="36"/>
      <c r="D10" s="60" t="s">
        <v>50</v>
      </c>
      <c r="E10" s="37" t="s">
        <v>23</v>
      </c>
      <c r="F10" s="55">
        <v>1500</v>
      </c>
      <c r="G10" s="57"/>
      <c r="H10" s="38">
        <f t="shared" si="0"/>
        <v>0</v>
      </c>
    </row>
    <row r="11" spans="1:8" s="39" customFormat="1" ht="12.75" customHeight="1">
      <c r="A11" s="33">
        <f>IF(E11&lt;&gt;"",MAX($A$4:A10)+1,"")</f>
        <v>4</v>
      </c>
      <c r="B11" s="40" t="s">
        <v>19</v>
      </c>
      <c r="C11" s="36"/>
      <c r="D11" s="51" t="s">
        <v>51</v>
      </c>
      <c r="E11" s="37" t="s">
        <v>52</v>
      </c>
      <c r="F11" s="55">
        <v>3</v>
      </c>
      <c r="G11" s="57"/>
      <c r="H11" s="38">
        <f t="shared" si="0"/>
        <v>0</v>
      </c>
    </row>
    <row r="12" spans="1:8" s="39" customFormat="1" ht="12.75" customHeight="1">
      <c r="A12" s="33">
        <f>IF(E12&lt;&gt;"",MAX($A$4:A11)+1,"")</f>
        <v>5</v>
      </c>
      <c r="B12" s="40" t="s">
        <v>19</v>
      </c>
      <c r="C12" s="36"/>
      <c r="D12" s="51" t="s">
        <v>69</v>
      </c>
      <c r="E12" s="37" t="s">
        <v>18</v>
      </c>
      <c r="F12" s="55">
        <v>1</v>
      </c>
      <c r="G12" s="57"/>
      <c r="H12" s="38">
        <f t="shared" si="0"/>
        <v>0</v>
      </c>
    </row>
    <row r="13" spans="1:8" s="39" customFormat="1" ht="12.75" customHeight="1">
      <c r="A13" s="33">
        <f>IF(E13&lt;&gt;"",MAX($A$4:A12)+1,"")</f>
        <v>6</v>
      </c>
      <c r="B13" s="40" t="s">
        <v>19</v>
      </c>
      <c r="C13" s="36"/>
      <c r="D13" s="51" t="s">
        <v>53</v>
      </c>
      <c r="E13" s="37" t="s">
        <v>18</v>
      </c>
      <c r="F13" s="55">
        <v>1</v>
      </c>
      <c r="G13" s="57"/>
      <c r="H13" s="38">
        <f t="shared" si="0"/>
        <v>0</v>
      </c>
    </row>
    <row r="14" spans="1:8" s="39" customFormat="1" ht="12.75" customHeight="1">
      <c r="A14" s="33">
        <f>IF(E14&lt;&gt;"",MAX($A$4:A13)+1,"")</f>
        <v>7</v>
      </c>
      <c r="B14" s="40" t="s">
        <v>19</v>
      </c>
      <c r="C14" s="36"/>
      <c r="D14" s="51" t="s">
        <v>63</v>
      </c>
      <c r="E14" s="37" t="s">
        <v>18</v>
      </c>
      <c r="F14" s="55">
        <v>2</v>
      </c>
      <c r="G14" s="57"/>
      <c r="H14" s="38">
        <f t="shared" si="0"/>
        <v>0</v>
      </c>
    </row>
    <row r="15" spans="1:8" s="39" customFormat="1" ht="12.75" customHeight="1">
      <c r="A15" s="33">
        <f>IF(E15&lt;&gt;"",MAX($A$4:A14)+1,"")</f>
        <v>8</v>
      </c>
      <c r="B15" s="40" t="s">
        <v>19</v>
      </c>
      <c r="C15" s="36"/>
      <c r="D15" s="51" t="s">
        <v>54</v>
      </c>
      <c r="E15" s="37" t="s">
        <v>18</v>
      </c>
      <c r="F15" s="55">
        <v>2</v>
      </c>
      <c r="G15" s="57"/>
      <c r="H15" s="38">
        <f t="shared" si="0"/>
        <v>0</v>
      </c>
    </row>
    <row r="16" spans="1:8" s="39" customFormat="1" ht="12.75">
      <c r="A16" s="33">
        <f>IF(E16&lt;&gt;"",MAX($A$4:A15)+1,"")</f>
        <v>9</v>
      </c>
      <c r="B16" s="40" t="s">
        <v>19</v>
      </c>
      <c r="C16" s="36"/>
      <c r="D16" s="51" t="s">
        <v>55</v>
      </c>
      <c r="E16" s="37" t="s">
        <v>23</v>
      </c>
      <c r="F16" s="55">
        <v>60</v>
      </c>
      <c r="G16" s="57"/>
      <c r="H16" s="38">
        <f t="shared" si="0"/>
        <v>0</v>
      </c>
    </row>
    <row r="17" spans="1:8" s="39" customFormat="1" ht="12.75" customHeight="1">
      <c r="A17" s="33">
        <f>IF(E17&lt;&gt;"",MAX($A$4:A16)+1,"")</f>
        <v>10</v>
      </c>
      <c r="B17" s="40" t="s">
        <v>19</v>
      </c>
      <c r="C17" s="36"/>
      <c r="D17" s="50" t="s">
        <v>56</v>
      </c>
      <c r="E17" s="37" t="s">
        <v>18</v>
      </c>
      <c r="F17" s="54">
        <v>8</v>
      </c>
      <c r="G17" s="56"/>
      <c r="H17" s="38">
        <f t="shared" si="0"/>
        <v>0</v>
      </c>
    </row>
    <row r="18" spans="1:8" s="39" customFormat="1" ht="12.75" customHeight="1">
      <c r="A18" s="33">
        <f>IF(E18&lt;&gt;"",MAX($A$4:A17)+1,"")</f>
        <v>11</v>
      </c>
      <c r="B18" s="40" t="s">
        <v>19</v>
      </c>
      <c r="C18" s="36"/>
      <c r="D18" s="50" t="s">
        <v>68</v>
      </c>
      <c r="E18" s="37" t="s">
        <v>18</v>
      </c>
      <c r="F18" s="54">
        <v>8</v>
      </c>
      <c r="G18" s="56"/>
      <c r="H18" s="38">
        <f>F18*G18</f>
        <v>0</v>
      </c>
    </row>
    <row r="19" spans="1:8" s="39" customFormat="1" ht="12.75" customHeight="1">
      <c r="A19" s="33">
        <f>IF(E19&lt;&gt;"",MAX($A$4:A18)+1,"")</f>
        <v>12</v>
      </c>
      <c r="B19" s="40" t="s">
        <v>19</v>
      </c>
      <c r="C19" s="36"/>
      <c r="D19" s="51" t="s">
        <v>57</v>
      </c>
      <c r="E19" s="37" t="s">
        <v>18</v>
      </c>
      <c r="F19" s="55">
        <v>96</v>
      </c>
      <c r="G19" s="57"/>
      <c r="H19" s="38">
        <f t="shared" si="0"/>
        <v>0</v>
      </c>
    </row>
    <row r="20" spans="1:8" s="39" customFormat="1" ht="12.75" customHeight="1">
      <c r="A20" s="33">
        <f>IF(E20&lt;&gt;"",MAX($A$4:A19)+1,"")</f>
        <v>13</v>
      </c>
      <c r="B20" s="40" t="s">
        <v>19</v>
      </c>
      <c r="C20" s="36"/>
      <c r="D20" s="51" t="s">
        <v>64</v>
      </c>
      <c r="E20" s="37" t="s">
        <v>18</v>
      </c>
      <c r="F20" s="55">
        <v>96</v>
      </c>
      <c r="G20" s="57"/>
      <c r="H20" s="38">
        <f>F20*G20</f>
        <v>0</v>
      </c>
    </row>
    <row r="21" spans="1:8" s="39" customFormat="1" ht="12.75" customHeight="1">
      <c r="A21" s="33">
        <f>IF(E21&lt;&gt;"",MAX($A$4:A20)+1,"")</f>
        <v>14</v>
      </c>
      <c r="B21" s="40" t="s">
        <v>19</v>
      </c>
      <c r="C21" s="36"/>
      <c r="D21" s="51" t="s">
        <v>65</v>
      </c>
      <c r="E21" s="37" t="s">
        <v>18</v>
      </c>
      <c r="F21" s="55">
        <v>192</v>
      </c>
      <c r="G21" s="57"/>
      <c r="H21" s="38">
        <f>F21*G21</f>
        <v>0</v>
      </c>
    </row>
    <row r="22" spans="1:8" s="39" customFormat="1" ht="12.75" customHeight="1">
      <c r="A22" s="33">
        <f>IF(E22&lt;&gt;"",MAX($A$4:A21)+1,"")</f>
        <v>15</v>
      </c>
      <c r="B22" s="40" t="s">
        <v>19</v>
      </c>
      <c r="C22" s="36"/>
      <c r="D22" s="51" t="s">
        <v>66</v>
      </c>
      <c r="E22" s="37" t="s">
        <v>18</v>
      </c>
      <c r="F22" s="55">
        <v>192</v>
      </c>
      <c r="G22" s="57"/>
      <c r="H22" s="38">
        <f>F22*G22</f>
        <v>0</v>
      </c>
    </row>
    <row r="23" spans="1:8" s="39" customFormat="1" ht="12.75" customHeight="1">
      <c r="A23" s="33">
        <f>IF(E23&lt;&gt;"",MAX($A$4:A22)+1,"")</f>
        <v>16</v>
      </c>
      <c r="B23" s="40" t="s">
        <v>19</v>
      </c>
      <c r="C23" s="36"/>
      <c r="D23" s="51" t="s">
        <v>67</v>
      </c>
      <c r="E23" s="37" t="s">
        <v>18</v>
      </c>
      <c r="F23" s="55">
        <v>96</v>
      </c>
      <c r="G23" s="57"/>
      <c r="H23" s="38">
        <f>F23*G23</f>
        <v>0</v>
      </c>
    </row>
    <row r="24" spans="1:8" s="39" customFormat="1" ht="12.75" customHeight="1">
      <c r="A24" s="33">
        <f>IF(E24&lt;&gt;"",MAX($A$4:A23)+1,"")</f>
        <v>17</v>
      </c>
      <c r="B24" s="40" t="s">
        <v>19</v>
      </c>
      <c r="C24" s="36"/>
      <c r="D24" s="51" t="s">
        <v>58</v>
      </c>
      <c r="E24" s="37" t="s">
        <v>18</v>
      </c>
      <c r="F24" s="55">
        <v>384</v>
      </c>
      <c r="G24" s="57"/>
      <c r="H24" s="38">
        <f t="shared" si="0"/>
        <v>0</v>
      </c>
    </row>
    <row r="25" spans="1:8" s="39" customFormat="1" ht="12.75" customHeight="1">
      <c r="A25" s="33">
        <f>IF(E25&lt;&gt;"",MAX($A$4:A24)+1,"")</f>
        <v>18</v>
      </c>
      <c r="B25" s="40" t="s">
        <v>19</v>
      </c>
      <c r="C25" s="36"/>
      <c r="D25" s="51" t="s">
        <v>59</v>
      </c>
      <c r="E25" s="37" t="s">
        <v>18</v>
      </c>
      <c r="F25" s="55">
        <v>192</v>
      </c>
      <c r="G25" s="57"/>
      <c r="H25" s="38">
        <f t="shared" si="0"/>
        <v>0</v>
      </c>
    </row>
    <row r="26" spans="1:8" s="39" customFormat="1" ht="12.75" customHeight="1">
      <c r="A26" s="33">
        <f>IF(E26&lt;&gt;"",MAX($A$4:A25)+1,"")</f>
        <v>19</v>
      </c>
      <c r="B26" s="40" t="s">
        <v>19</v>
      </c>
      <c r="C26" s="36"/>
      <c r="D26" s="51" t="s">
        <v>45</v>
      </c>
      <c r="E26" s="37" t="s">
        <v>18</v>
      </c>
      <c r="F26" s="55">
        <v>6</v>
      </c>
      <c r="G26" s="57"/>
      <c r="H26" s="38">
        <f>F26*G26</f>
        <v>0</v>
      </c>
    </row>
    <row r="27" spans="1:8" s="39" customFormat="1" ht="12.75">
      <c r="A27" s="33">
        <f>IF(E27&lt;&gt;"",MAX($A$4:A26)+1,"")</f>
        <v>20</v>
      </c>
      <c r="B27" s="40" t="s">
        <v>19</v>
      </c>
      <c r="C27" s="36"/>
      <c r="D27" s="51" t="s">
        <v>61</v>
      </c>
      <c r="E27" s="37" t="s">
        <v>18</v>
      </c>
      <c r="F27" s="55">
        <v>1</v>
      </c>
      <c r="G27" s="57"/>
      <c r="H27" s="38">
        <f>F27*G27</f>
        <v>0</v>
      </c>
    </row>
    <row r="28" spans="1:8" s="39" customFormat="1" ht="12.75">
      <c r="A28" s="33">
        <f>IF(E28&lt;&gt;"",MAX($A$4:A27)+1,"")</f>
        <v>21</v>
      </c>
      <c r="B28" s="40" t="s">
        <v>19</v>
      </c>
      <c r="C28" s="36"/>
      <c r="D28" s="51" t="s">
        <v>62</v>
      </c>
      <c r="E28" s="37" t="s">
        <v>60</v>
      </c>
      <c r="F28" s="55">
        <v>90</v>
      </c>
      <c r="G28" s="57"/>
      <c r="H28" s="38">
        <f>F28*G28</f>
        <v>0</v>
      </c>
    </row>
    <row r="29" spans="1:8" s="39" customFormat="1" ht="12.75">
      <c r="A29" s="33">
        <f>IF(E29&lt;&gt;"",MAX($A$4:A28)+1,"")</f>
      </c>
      <c r="B29" s="40" t="s">
        <v>19</v>
      </c>
      <c r="C29" s="36"/>
      <c r="D29" s="51"/>
      <c r="E29" s="37"/>
      <c r="F29" s="55"/>
      <c r="G29" s="57"/>
      <c r="H29" s="38"/>
    </row>
    <row r="30" spans="1:8" s="39" customFormat="1" ht="12.75">
      <c r="A30" s="33"/>
      <c r="B30" s="40"/>
      <c r="C30" s="36"/>
      <c r="D30" s="49"/>
      <c r="E30" s="37"/>
      <c r="F30" s="54"/>
      <c r="G30" s="56"/>
      <c r="H30" s="38"/>
    </row>
    <row r="31" spans="1:8" s="39" customFormat="1" ht="12.75">
      <c r="A31" s="33"/>
      <c r="B31" s="40"/>
      <c r="C31" s="36"/>
      <c r="D31" s="49"/>
      <c r="E31" s="37"/>
      <c r="F31" s="54"/>
      <c r="G31" s="56"/>
      <c r="H31" s="38"/>
    </row>
    <row r="32" spans="1:8" s="11" customFormat="1" ht="12.75">
      <c r="A32" s="33">
        <f>IF(E32&lt;&gt;"",MAX($A$4:A31)+1,"")</f>
      </c>
      <c r="B32" s="34"/>
      <c r="C32" s="20" t="s">
        <v>13</v>
      </c>
      <c r="D32" s="10"/>
      <c r="E32" s="3"/>
      <c r="F32" s="9"/>
      <c r="G32" s="41"/>
      <c r="H32" s="4"/>
    </row>
    <row r="33" spans="1:8" s="11" customFormat="1" ht="12.75">
      <c r="A33" s="33">
        <f>IF(E33&lt;&gt;"",MAX($A$4:A32)+1,"")</f>
      </c>
      <c r="B33" s="34"/>
      <c r="C33" s="20"/>
      <c r="D33" s="10" t="s">
        <v>9</v>
      </c>
      <c r="E33" s="3"/>
      <c r="F33" s="9"/>
      <c r="G33" s="27"/>
      <c r="H33" s="4">
        <f>ROUND(SUM(H7:H32),1)</f>
        <v>0</v>
      </c>
    </row>
    <row r="34" spans="1:8" s="11" customFormat="1" ht="12.75">
      <c r="A34" s="33"/>
      <c r="B34" s="34"/>
      <c r="C34" s="20"/>
      <c r="D34" s="10"/>
      <c r="E34" s="3"/>
      <c r="F34" s="9"/>
      <c r="G34" s="27"/>
      <c r="H34" s="4"/>
    </row>
    <row r="35" spans="1:8" ht="12.75">
      <c r="A35" s="33">
        <f>IF(E35&lt;&gt;"",MAX($A$4:A33)+1,"")</f>
      </c>
      <c r="B35" s="34"/>
      <c r="C35" s="21"/>
      <c r="D35" s="8" t="str">
        <f>CONCATENATE(D7," spolu")</f>
        <v>Materiál a práca spolu</v>
      </c>
      <c r="E35" s="3"/>
      <c r="F35" s="9"/>
      <c r="G35" s="27"/>
      <c r="H35" s="5">
        <f>SUM(H33:H33)</f>
        <v>0</v>
      </c>
    </row>
    <row r="36" spans="1:8" s="11" customFormat="1" ht="12.75">
      <c r="A36" s="33">
        <f>IF(E36&lt;&gt;"",MAX($A$4:A35)+1,"")</f>
      </c>
      <c r="B36" s="34"/>
      <c r="C36" s="20"/>
      <c r="D36" s="10"/>
      <c r="E36" s="3"/>
      <c r="F36" s="9"/>
      <c r="G36" s="27"/>
      <c r="H36" s="4"/>
    </row>
    <row r="37" spans="1:8" s="11" customFormat="1" ht="12.75">
      <c r="A37" s="33">
        <f>IF(E37&lt;&gt;"",MAX($A$4:A36)+1,"")</f>
      </c>
      <c r="B37" s="34"/>
      <c r="C37" s="20"/>
      <c r="D37" s="8" t="s">
        <v>12</v>
      </c>
      <c r="E37" s="3"/>
      <c r="F37" s="9"/>
      <c r="G37" s="27"/>
      <c r="H37" s="38"/>
    </row>
    <row r="38" spans="1:8" s="11" customFormat="1" ht="12.75" customHeight="1">
      <c r="A38" s="33">
        <f>IF(E38&lt;&gt;"",MAX($A$4:A37)+1,"")</f>
        <v>22</v>
      </c>
      <c r="B38" s="34"/>
      <c r="C38" s="20"/>
      <c r="D38" s="42" t="s">
        <v>43</v>
      </c>
      <c r="E38" s="3" t="s">
        <v>20</v>
      </c>
      <c r="F38" s="9">
        <v>0</v>
      </c>
      <c r="G38" s="27"/>
      <c r="H38" s="38">
        <f>F38*G38</f>
        <v>0</v>
      </c>
    </row>
    <row r="39" spans="1:8" s="11" customFormat="1" ht="12.75">
      <c r="A39" s="33">
        <f>IF(E39&lt;&gt;"",MAX($A$4:A38)+1,"")</f>
        <v>23</v>
      </c>
      <c r="B39" s="34"/>
      <c r="C39" s="20"/>
      <c r="D39" s="42" t="s">
        <v>46</v>
      </c>
      <c r="E39" s="3" t="s">
        <v>20</v>
      </c>
      <c r="F39" s="9">
        <v>20</v>
      </c>
      <c r="G39" s="27"/>
      <c r="H39" s="38">
        <f>F39*G39</f>
        <v>0</v>
      </c>
    </row>
    <row r="40" spans="1:8" s="11" customFormat="1" ht="12.75">
      <c r="A40" s="33">
        <f>IF(E40&lt;&gt;"",MAX($A$4:A39)+1,"")</f>
        <v>24</v>
      </c>
      <c r="B40" s="34"/>
      <c r="C40" s="20"/>
      <c r="D40" s="51" t="s">
        <v>38</v>
      </c>
      <c r="E40" s="3" t="s">
        <v>20</v>
      </c>
      <c r="F40" s="9">
        <v>0</v>
      </c>
      <c r="G40" s="27"/>
      <c r="H40" s="38">
        <f>F40*G40</f>
        <v>0</v>
      </c>
    </row>
    <row r="41" spans="1:8" s="11" customFormat="1" ht="12.75">
      <c r="A41" s="33">
        <f>IF(E41&lt;&gt;"",MAX($A$4:A40)+1,"")</f>
        <v>25</v>
      </c>
      <c r="B41" s="34"/>
      <c r="C41" s="20"/>
      <c r="D41" s="51" t="s">
        <v>39</v>
      </c>
      <c r="E41" s="3" t="s">
        <v>20</v>
      </c>
      <c r="F41" s="9">
        <v>10</v>
      </c>
      <c r="G41" s="27"/>
      <c r="H41" s="38">
        <f>F41*G41</f>
        <v>0</v>
      </c>
    </row>
    <row r="42" spans="1:8" ht="12.75">
      <c r="A42" s="33">
        <f>IF(E42&lt;&gt;"",MAX($A$4:A41)+1,"")</f>
      </c>
      <c r="B42" s="34"/>
      <c r="C42" s="21" t="s">
        <v>13</v>
      </c>
      <c r="D42" s="10"/>
      <c r="E42" s="3"/>
      <c r="F42" s="9"/>
      <c r="G42" s="27"/>
      <c r="H42" s="4"/>
    </row>
    <row r="43" spans="1:8" ht="12.75">
      <c r="A43" s="33">
        <f>IF(E43&lt;&gt;"",MAX($A$4:A42)+1,"")</f>
      </c>
      <c r="B43" s="34"/>
      <c r="C43" s="21"/>
      <c r="D43" s="8" t="str">
        <f>CONCATENATE(D37," spolu")</f>
        <v>HZS a revízia spolu</v>
      </c>
      <c r="E43" s="3"/>
      <c r="F43" s="9"/>
      <c r="G43" s="27"/>
      <c r="H43" s="5">
        <f>SUM(H37:H42)</f>
        <v>0</v>
      </c>
    </row>
    <row r="46" spans="1:7" ht="12.75">
      <c r="A46" s="33">
        <f>IF(E46&lt;&gt;"",MAX($A$5:A33)+1,"")</f>
      </c>
      <c r="B46" s="33"/>
      <c r="D46" s="28" t="s">
        <v>14</v>
      </c>
      <c r="G46" s="22"/>
    </row>
    <row r="47" spans="1:8" ht="12.75">
      <c r="A47" s="33">
        <f>IF(E47&lt;&gt;"",MAX($A$46:A46)+1,"")</f>
        <v>1</v>
      </c>
      <c r="B47" s="33"/>
      <c r="D47" s="23" t="s">
        <v>24</v>
      </c>
      <c r="E47" s="22" t="s">
        <v>21</v>
      </c>
      <c r="F47" s="22" t="s">
        <v>2</v>
      </c>
      <c r="G47" s="22" t="s">
        <v>2</v>
      </c>
      <c r="H47" s="29">
        <f>H35</f>
        <v>0</v>
      </c>
    </row>
    <row r="48" spans="1:8" ht="12.75">
      <c r="A48" s="33">
        <f>IF(E48&lt;&gt;"",MAX($A$46:A47)+1,"")</f>
        <v>2</v>
      </c>
      <c r="B48" s="33"/>
      <c r="D48" s="23" t="s">
        <v>12</v>
      </c>
      <c r="E48" s="22" t="s">
        <v>21</v>
      </c>
      <c r="F48" s="22" t="s">
        <v>2</v>
      </c>
      <c r="G48" s="22" t="s">
        <v>2</v>
      </c>
      <c r="H48" s="29">
        <f>H43</f>
        <v>0</v>
      </c>
    </row>
    <row r="49" spans="1:8" ht="12.75">
      <c r="A49" s="33">
        <f>IF(E49&lt;&gt;"",MAX($A$46:A48)+1,"")</f>
        <v>3</v>
      </c>
      <c r="B49" s="33"/>
      <c r="D49" s="28" t="s">
        <v>10</v>
      </c>
      <c r="E49" s="22" t="s">
        <v>21</v>
      </c>
      <c r="F49" s="22" t="s">
        <v>2</v>
      </c>
      <c r="G49" s="22" t="s">
        <v>2</v>
      </c>
      <c r="H49" s="30">
        <f>SUM(H46:H48)</f>
        <v>0</v>
      </c>
    </row>
    <row r="50" spans="1:8" ht="12.75">
      <c r="A50" s="33">
        <f>IF(E50&lt;&gt;"",MAX($A$46:A49)+1,"")</f>
        <v>4</v>
      </c>
      <c r="B50" s="33"/>
      <c r="D50" s="23" t="s">
        <v>22</v>
      </c>
      <c r="E50" s="22" t="s">
        <v>8</v>
      </c>
      <c r="F50" s="31">
        <v>20</v>
      </c>
      <c r="G50" s="22" t="s">
        <v>2</v>
      </c>
      <c r="H50" s="29">
        <f>ROUND(H49/100*F50,2)</f>
        <v>0</v>
      </c>
    </row>
    <row r="51" spans="1:8" ht="12.75">
      <c r="A51" s="33">
        <f>IF(E51&lt;&gt;"",MAX($A$46:A50)+1,"")</f>
        <v>5</v>
      </c>
      <c r="B51" s="33"/>
      <c r="D51" s="52" t="s">
        <v>11</v>
      </c>
      <c r="E51" s="22" t="s">
        <v>21</v>
      </c>
      <c r="F51" s="22" t="s">
        <v>2</v>
      </c>
      <c r="G51" s="22" t="s">
        <v>2</v>
      </c>
      <c r="H51" s="53">
        <f>SUM(H49:H50)</f>
        <v>0</v>
      </c>
    </row>
    <row r="52" spans="4:8" ht="12.75">
      <c r="D52" s="58"/>
      <c r="G52" s="22"/>
      <c r="H52" s="30"/>
    </row>
    <row r="53" spans="1:8" ht="12.75">
      <c r="A53" s="22"/>
      <c r="D53" s="28"/>
      <c r="G53" s="22"/>
      <c r="H53" s="30"/>
    </row>
    <row r="54" spans="1:7" ht="12.75">
      <c r="A54" s="22"/>
      <c r="B54" s="35"/>
      <c r="E54" s="35"/>
      <c r="G54" s="22"/>
    </row>
    <row r="55" spans="1:7" ht="12.75">
      <c r="A55" s="22"/>
      <c r="C55" s="23"/>
      <c r="E55" s="23"/>
      <c r="G55" s="22"/>
    </row>
    <row r="56" spans="1:7" ht="12.75">
      <c r="A56" s="22"/>
      <c r="C56" s="23"/>
      <c r="D56" s="59"/>
      <c r="G56" s="22"/>
    </row>
    <row r="57" spans="1:7" ht="12.75">
      <c r="A57" s="22"/>
      <c r="G57" s="22"/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 Karol</dc:creator>
  <cp:keywords/>
  <dc:description/>
  <cp:lastModifiedBy>pc</cp:lastModifiedBy>
  <cp:lastPrinted>2022-06-29T10:05:40Z</cp:lastPrinted>
  <dcterms:created xsi:type="dcterms:W3CDTF">2000-09-07T08:41:06Z</dcterms:created>
  <dcterms:modified xsi:type="dcterms:W3CDTF">2022-07-12T09:54:07Z</dcterms:modified>
  <cp:category/>
  <cp:version/>
  <cp:contentType/>
  <cp:contentStatus/>
</cp:coreProperties>
</file>