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28800" windowHeight="12435"/>
  </bookViews>
  <sheets>
    <sheet name="Rekapitulácia stavby" sheetId="1" r:id="rId1"/>
    <sheet name="01 - SO 204 Kanalizácia d..." sheetId="2" r:id="rId2"/>
    <sheet name="02 - SO 402 Verejné osvet..." sheetId="3" r:id="rId3"/>
    <sheet name="03 - SO 601 Miestna komun..." sheetId="4" r:id="rId4"/>
  </sheets>
  <definedNames>
    <definedName name="_xlnm._FilterDatabase" localSheetId="1" hidden="1">'01 - SO 204 Kanalizácia d...'!$C$120:$K$177</definedName>
    <definedName name="_xlnm._FilterDatabase" localSheetId="2" hidden="1">'02 - SO 402 Verejné osvet...'!$C$118:$K$166</definedName>
    <definedName name="_xlnm._FilterDatabase" localSheetId="3" hidden="1">'03 - SO 601 Miestna komun...'!$C$121:$K$247</definedName>
    <definedName name="_xlnm.Print_Titles" localSheetId="1">'01 - SO 204 Kanalizácia d...'!$120:$120</definedName>
    <definedName name="_xlnm.Print_Titles" localSheetId="2">'02 - SO 402 Verejné osvet...'!$118:$118</definedName>
    <definedName name="_xlnm.Print_Titles" localSheetId="3">'03 - SO 601 Miestna komun...'!$121:$121</definedName>
    <definedName name="_xlnm.Print_Titles" localSheetId="0">'Rekapitulácia stavby'!$92:$92</definedName>
    <definedName name="_xlnm.Print_Area" localSheetId="1">'01 - SO 204 Kanalizácia d...'!$C$4:$J$76,'01 - SO 204 Kanalizácia d...'!$C$108:$J$177</definedName>
    <definedName name="_xlnm.Print_Area" localSheetId="2">'02 - SO 402 Verejné osvet...'!$C$4:$J$76,'02 - SO 402 Verejné osvet...'!$C$106:$J$166</definedName>
    <definedName name="_xlnm.Print_Area" localSheetId="3">'03 - SO 601 Miestna komun...'!$C$4:$J$76,'03 - SO 601 Miestna komun...'!$C$109:$J$247</definedName>
    <definedName name="_xlnm.Print_Area" localSheetId="0">'Rekapitulácia stavby'!$D$4:$AO$76,'Rekapitulácia stavby'!$C$82:$AQ$98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2" i="4"/>
  <c r="BH242" i="4"/>
  <c r="BG242" i="4"/>
  <c r="BE242" i="4"/>
  <c r="T242" i="4"/>
  <c r="T241" i="4"/>
  <c r="R242" i="4"/>
  <c r="R241" i="4" s="1"/>
  <c r="P242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1" i="4"/>
  <c r="BH221" i="4"/>
  <c r="BG221" i="4"/>
  <c r="BE221" i="4"/>
  <c r="T221" i="4"/>
  <c r="R221" i="4"/>
  <c r="P221" i="4"/>
  <c r="BI218" i="4"/>
  <c r="BH218" i="4"/>
  <c r="BG218" i="4"/>
  <c r="BE218" i="4"/>
  <c r="T218" i="4"/>
  <c r="R218" i="4"/>
  <c r="P218" i="4"/>
  <c r="BI212" i="4"/>
  <c r="BH212" i="4"/>
  <c r="BG212" i="4"/>
  <c r="BE212" i="4"/>
  <c r="T212" i="4"/>
  <c r="R212" i="4"/>
  <c r="P212" i="4"/>
  <c r="BI206" i="4"/>
  <c r="BH206" i="4"/>
  <c r="BG206" i="4"/>
  <c r="BE206" i="4"/>
  <c r="T206" i="4"/>
  <c r="R206" i="4"/>
  <c r="P206" i="4"/>
  <c r="BI203" i="4"/>
  <c r="BH203" i="4"/>
  <c r="BG203" i="4"/>
  <c r="BE203" i="4"/>
  <c r="T203" i="4"/>
  <c r="R203" i="4"/>
  <c r="P203" i="4"/>
  <c r="BI197" i="4"/>
  <c r="BH197" i="4"/>
  <c r="BG197" i="4"/>
  <c r="BE197" i="4"/>
  <c r="T197" i="4"/>
  <c r="R197" i="4"/>
  <c r="P197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4" i="4"/>
  <c r="BH184" i="4"/>
  <c r="BG184" i="4"/>
  <c r="BE184" i="4"/>
  <c r="T184" i="4"/>
  <c r="R184" i="4"/>
  <c r="P184" i="4"/>
  <c r="BI180" i="4"/>
  <c r="BH180" i="4"/>
  <c r="BG180" i="4"/>
  <c r="BE180" i="4"/>
  <c r="T180" i="4"/>
  <c r="R180" i="4"/>
  <c r="P180" i="4"/>
  <c r="BI175" i="4"/>
  <c r="BH175" i="4"/>
  <c r="BG175" i="4"/>
  <c r="BE175" i="4"/>
  <c r="T175" i="4"/>
  <c r="R175" i="4"/>
  <c r="P175" i="4"/>
  <c r="BI168" i="4"/>
  <c r="BH168" i="4"/>
  <c r="BG168" i="4"/>
  <c r="BE168" i="4"/>
  <c r="T168" i="4"/>
  <c r="R168" i="4"/>
  <c r="P168" i="4"/>
  <c r="BI165" i="4"/>
  <c r="BH165" i="4"/>
  <c r="BG165" i="4"/>
  <c r="BE165" i="4"/>
  <c r="T165" i="4"/>
  <c r="R165" i="4"/>
  <c r="P165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R147" i="4"/>
  <c r="P147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5" i="4"/>
  <c r="BH125" i="4"/>
  <c r="BG125" i="4"/>
  <c r="BE125" i="4"/>
  <c r="T125" i="4"/>
  <c r="R125" i="4"/>
  <c r="P125" i="4"/>
  <c r="J118" i="4"/>
  <c r="F118" i="4"/>
  <c r="F116" i="4"/>
  <c r="E114" i="4"/>
  <c r="J91" i="4"/>
  <c r="F91" i="4"/>
  <c r="F89" i="4"/>
  <c r="E87" i="4"/>
  <c r="J24" i="4"/>
  <c r="E24" i="4"/>
  <c r="J119" i="4" s="1"/>
  <c r="J23" i="4"/>
  <c r="J18" i="4"/>
  <c r="E18" i="4"/>
  <c r="F92" i="4" s="1"/>
  <c r="J17" i="4"/>
  <c r="J12" i="4"/>
  <c r="J89" i="4"/>
  <c r="E7" i="4"/>
  <c r="E85" i="4"/>
  <c r="J37" i="3"/>
  <c r="J36" i="3"/>
  <c r="AY96" i="1" s="1"/>
  <c r="J35" i="3"/>
  <c r="AX96" i="1" s="1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J115" i="3"/>
  <c r="F115" i="3"/>
  <c r="F113" i="3"/>
  <c r="E111" i="3"/>
  <c r="J91" i="3"/>
  <c r="F91" i="3"/>
  <c r="F89" i="3"/>
  <c r="E87" i="3"/>
  <c r="J24" i="3"/>
  <c r="E24" i="3"/>
  <c r="J92" i="3"/>
  <c r="J23" i="3"/>
  <c r="J18" i="3"/>
  <c r="E18" i="3"/>
  <c r="F116" i="3"/>
  <c r="J17" i="3"/>
  <c r="J12" i="3"/>
  <c r="J113" i="3" s="1"/>
  <c r="E7" i="3"/>
  <c r="E109" i="3" s="1"/>
  <c r="J37" i="2"/>
  <c r="J36" i="2"/>
  <c r="AY95" i="1"/>
  <c r="J35" i="2"/>
  <c r="AX95" i="1"/>
  <c r="BI177" i="2"/>
  <c r="BH177" i="2"/>
  <c r="BG177" i="2"/>
  <c r="BE177" i="2"/>
  <c r="T177" i="2"/>
  <c r="T176" i="2"/>
  <c r="R177" i="2"/>
  <c r="R176" i="2" s="1"/>
  <c r="P177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J117" i="2"/>
  <c r="F117" i="2"/>
  <c r="F115" i="2"/>
  <c r="E113" i="2"/>
  <c r="J91" i="2"/>
  <c r="F91" i="2"/>
  <c r="F89" i="2"/>
  <c r="E87" i="2"/>
  <c r="J24" i="2"/>
  <c r="E24" i="2"/>
  <c r="J92" i="2" s="1"/>
  <c r="J23" i="2"/>
  <c r="J18" i="2"/>
  <c r="E18" i="2"/>
  <c r="F118" i="2" s="1"/>
  <c r="J17" i="2"/>
  <c r="J12" i="2"/>
  <c r="J115" i="2"/>
  <c r="E7" i="2"/>
  <c r="E111" i="2"/>
  <c r="L90" i="1"/>
  <c r="AM90" i="1"/>
  <c r="AM89" i="1"/>
  <c r="L89" i="1"/>
  <c r="AM87" i="1"/>
  <c r="L87" i="1"/>
  <c r="L85" i="1"/>
  <c r="BK168" i="2"/>
  <c r="BK143" i="2"/>
  <c r="BK139" i="2"/>
  <c r="BK173" i="2"/>
  <c r="J128" i="2"/>
  <c r="BK170" i="2"/>
  <c r="BK133" i="2"/>
  <c r="J130" i="2"/>
  <c r="J150" i="2"/>
  <c r="J158" i="2"/>
  <c r="BK141" i="2"/>
  <c r="J132" i="2"/>
  <c r="BK139" i="3"/>
  <c r="BK161" i="3"/>
  <c r="BK129" i="3"/>
  <c r="J146" i="3"/>
  <c r="J127" i="3"/>
  <c r="J157" i="3"/>
  <c r="BK160" i="3"/>
  <c r="J140" i="3"/>
  <c r="J132" i="3"/>
  <c r="J153" i="3"/>
  <c r="BK237" i="4"/>
  <c r="BK218" i="4"/>
  <c r="J159" i="4"/>
  <c r="BK141" i="4"/>
  <c r="BK229" i="4"/>
  <c r="BK159" i="4"/>
  <c r="J132" i="4"/>
  <c r="J237" i="4"/>
  <c r="J218" i="4"/>
  <c r="J150" i="4"/>
  <c r="J180" i="4"/>
  <c r="BK125" i="4"/>
  <c r="J177" i="2"/>
  <c r="BK163" i="2"/>
  <c r="BK150" i="2"/>
  <c r="BK158" i="2"/>
  <c r="BK130" i="2"/>
  <c r="BK174" i="2"/>
  <c r="BK165" i="2"/>
  <c r="J127" i="2"/>
  <c r="J169" i="2"/>
  <c r="J156" i="2"/>
  <c r="BK159" i="2"/>
  <c r="J133" i="2"/>
  <c r="BK160" i="2"/>
  <c r="J149" i="2"/>
  <c r="J136" i="2"/>
  <c r="BK140" i="2"/>
  <c r="BK136" i="3"/>
  <c r="BK122" i="3"/>
  <c r="BK137" i="3"/>
  <c r="BK126" i="3"/>
  <c r="J151" i="3"/>
  <c r="BK138" i="3"/>
  <c r="BK164" i="3"/>
  <c r="BK151" i="3"/>
  <c r="J124" i="3"/>
  <c r="BK142" i="3"/>
  <c r="J125" i="3"/>
  <c r="J155" i="3"/>
  <c r="BK154" i="3"/>
  <c r="BK135" i="3"/>
  <c r="J238" i="4"/>
  <c r="BK212" i="4"/>
  <c r="J189" i="4"/>
  <c r="J153" i="4"/>
  <c r="J131" i="4"/>
  <c r="BK180" i="4"/>
  <c r="BK247" i="4"/>
  <c r="J231" i="4"/>
  <c r="J165" i="4"/>
  <c r="BK136" i="4"/>
  <c r="BK147" i="4"/>
  <c r="J212" i="4"/>
  <c r="J170" i="2"/>
  <c r="BK161" i="2"/>
  <c r="J140" i="2"/>
  <c r="J165" i="2"/>
  <c r="BK137" i="2"/>
  <c r="BK177" i="2"/>
  <c r="J166" i="2"/>
  <c r="BK162" i="2"/>
  <c r="BK171" i="2"/>
  <c r="J143" i="2"/>
  <c r="BK155" i="2"/>
  <c r="J157" i="2"/>
  <c r="J139" i="2"/>
  <c r="J159" i="2"/>
  <c r="BK126" i="2"/>
  <c r="BK136" i="2"/>
  <c r="J164" i="3"/>
  <c r="J160" i="3"/>
  <c r="J156" i="3"/>
  <c r="J133" i="3"/>
  <c r="J152" i="3"/>
  <c r="J139" i="3"/>
  <c r="J126" i="3"/>
  <c r="BK159" i="3"/>
  <c r="BK144" i="3"/>
  <c r="BK156" i="3"/>
  <c r="J141" i="3"/>
  <c r="J162" i="3"/>
  <c r="J128" i="3"/>
  <c r="BK146" i="3"/>
  <c r="J123" i="3"/>
  <c r="BK242" i="4"/>
  <c r="BK230" i="4"/>
  <c r="BK191" i="4"/>
  <c r="J156" i="4"/>
  <c r="BK132" i="4"/>
  <c r="J191" i="4"/>
  <c r="BK154" i="4"/>
  <c r="J245" i="4"/>
  <c r="BK235" i="4"/>
  <c r="J175" i="4"/>
  <c r="J137" i="4"/>
  <c r="BK168" i="4"/>
  <c r="J235" i="4"/>
  <c r="BK169" i="2"/>
  <c r="J167" i="2"/>
  <c r="J155" i="2"/>
  <c r="J145" i="2"/>
  <c r="J163" i="2"/>
  <c r="J147" i="2"/>
  <c r="BK128" i="2"/>
  <c r="J175" i="2"/>
  <c r="J172" i="2"/>
  <c r="BK145" i="2"/>
  <c r="BK175" i="2"/>
  <c r="BK167" i="2"/>
  <c r="BK135" i="2"/>
  <c r="J135" i="2"/>
  <c r="BK156" i="2"/>
  <c r="J142" i="2"/>
  <c r="BK125" i="2"/>
  <c r="BK146" i="2"/>
  <c r="J137" i="2"/>
  <c r="J141" i="2"/>
  <c r="BK127" i="2"/>
  <c r="J137" i="3"/>
  <c r="J130" i="3"/>
  <c r="BK165" i="3"/>
  <c r="J144" i="3"/>
  <c r="J131" i="3"/>
  <c r="J159" i="3"/>
  <c r="BK143" i="3"/>
  <c r="J136" i="3"/>
  <c r="BK166" i="3"/>
  <c r="BK155" i="3"/>
  <c r="J149" i="3"/>
  <c r="J122" i="3"/>
  <c r="BK152" i="3"/>
  <c r="BK128" i="3"/>
  <c r="BK158" i="3"/>
  <c r="BK131" i="3"/>
  <c r="J161" i="3"/>
  <c r="J145" i="3"/>
  <c r="BK133" i="3"/>
  <c r="BK245" i="4"/>
  <c r="BK236" i="4"/>
  <c r="J229" i="4"/>
  <c r="J203" i="4"/>
  <c r="BK184" i="4"/>
  <c r="BK158" i="4"/>
  <c r="J135" i="4"/>
  <c r="BK244" i="4"/>
  <c r="BK203" i="4"/>
  <c r="J184" i="4"/>
  <c r="J143" i="4"/>
  <c r="J246" i="4"/>
  <c r="J239" i="4"/>
  <c r="J232" i="4"/>
  <c r="J244" i="4"/>
  <c r="BK156" i="4"/>
  <c r="J147" i="4"/>
  <c r="J125" i="4"/>
  <c r="J155" i="4"/>
  <c r="J136" i="4"/>
  <c r="J206" i="4"/>
  <c r="BK172" i="2"/>
  <c r="J164" i="2"/>
  <c r="BK151" i="2"/>
  <c r="BK134" i="2"/>
  <c r="BK124" i="2"/>
  <c r="J153" i="2"/>
  <c r="BK131" i="2"/>
  <c r="J124" i="2"/>
  <c r="J171" i="2"/>
  <c r="BK152" i="2"/>
  <c r="J126" i="2"/>
  <c r="J162" i="2"/>
  <c r="J154" i="2"/>
  <c r="BK157" i="2"/>
  <c r="BK164" i="2"/>
  <c r="BK154" i="2"/>
  <c r="BK132" i="2"/>
  <c r="J161" i="2"/>
  <c r="BK147" i="2"/>
  <c r="J151" i="2"/>
  <c r="J134" i="2"/>
  <c r="BK157" i="3"/>
  <c r="J143" i="3"/>
  <c r="BK162" i="3"/>
  <c r="BK141" i="3"/>
  <c r="BK130" i="3"/>
  <c r="J154" i="3"/>
  <c r="J148" i="3"/>
  <c r="BK134" i="3"/>
  <c r="J165" i="3"/>
  <c r="BK163" i="3"/>
  <c r="J134" i="3"/>
  <c r="J158" i="3"/>
  <c r="BK145" i="3"/>
  <c r="J138" i="3"/>
  <c r="J166" i="3"/>
  <c r="BK148" i="3"/>
  <c r="BK127" i="3"/>
  <c r="BK150" i="3"/>
  <c r="BK140" i="3"/>
  <c r="J247" i="4"/>
  <c r="J240" i="4"/>
  <c r="BK231" i="4"/>
  <c r="BK197" i="4"/>
  <c r="BK165" i="4"/>
  <c r="J154" i="4"/>
  <c r="BK137" i="4"/>
  <c r="J242" i="4"/>
  <c r="J197" i="4"/>
  <c r="BK150" i="4"/>
  <c r="J141" i="4"/>
  <c r="BK240" i="4"/>
  <c r="J236" i="4"/>
  <c r="BK221" i="4"/>
  <c r="BK189" i="4"/>
  <c r="BK155" i="4"/>
  <c r="BK131" i="4"/>
  <c r="J158" i="4"/>
  <c r="J140" i="4"/>
  <c r="BK246" i="4"/>
  <c r="J174" i="2"/>
  <c r="BK166" i="2"/>
  <c r="BK153" i="2"/>
  <c r="J131" i="2"/>
  <c r="J148" i="2"/>
  <c r="J125" i="2"/>
  <c r="J168" i="2"/>
  <c r="J146" i="2"/>
  <c r="J173" i="2"/>
  <c r="J160" i="2"/>
  <c r="BK129" i="2"/>
  <c r="BK148" i="2"/>
  <c r="J129" i="2"/>
  <c r="J152" i="2"/>
  <c r="BK142" i="2"/>
  <c r="BK149" i="2"/>
  <c r="AS94" i="1"/>
  <c r="J135" i="3"/>
  <c r="BK125" i="3"/>
  <c r="J142" i="3"/>
  <c r="BK132" i="3"/>
  <c r="BK153" i="3"/>
  <c r="BK123" i="3"/>
  <c r="BK149" i="3"/>
  <c r="J129" i="3"/>
  <c r="J150" i="3"/>
  <c r="J163" i="3"/>
  <c r="BK124" i="3"/>
  <c r="BK232" i="4"/>
  <c r="BK206" i="4"/>
  <c r="J168" i="4"/>
  <c r="BK143" i="4"/>
  <c r="J230" i="4"/>
  <c r="BK175" i="4"/>
  <c r="BK135" i="4"/>
  <c r="BK238" i="4"/>
  <c r="J221" i="4"/>
  <c r="BK140" i="4"/>
  <c r="BK153" i="4"/>
  <c r="BK239" i="4"/>
  <c r="P123" i="2" l="1"/>
  <c r="R144" i="2"/>
  <c r="T121" i="3"/>
  <c r="R123" i="2"/>
  <c r="R122" i="2" s="1"/>
  <c r="R121" i="2" s="1"/>
  <c r="BK144" i="2"/>
  <c r="J144" i="2" s="1"/>
  <c r="J100" i="2" s="1"/>
  <c r="R121" i="3"/>
  <c r="R120" i="3"/>
  <c r="R119" i="3"/>
  <c r="BK146" i="4"/>
  <c r="J146" i="4" s="1"/>
  <c r="J99" i="4" s="1"/>
  <c r="T146" i="4"/>
  <c r="R147" i="3"/>
  <c r="T124" i="4"/>
  <c r="T183" i="4"/>
  <c r="BK123" i="2"/>
  <c r="J123" i="2"/>
  <c r="J98" i="2" s="1"/>
  <c r="T144" i="2"/>
  <c r="P121" i="3"/>
  <c r="P146" i="4"/>
  <c r="R146" i="4"/>
  <c r="BK243" i="4"/>
  <c r="J243" i="4" s="1"/>
  <c r="J102" i="4" s="1"/>
  <c r="P144" i="2"/>
  <c r="BK121" i="3"/>
  <c r="T147" i="3"/>
  <c r="R124" i="4"/>
  <c r="R183" i="4"/>
  <c r="P243" i="4"/>
  <c r="T123" i="2"/>
  <c r="P147" i="3"/>
  <c r="BK124" i="4"/>
  <c r="J124" i="4"/>
  <c r="J98" i="4"/>
  <c r="BK183" i="4"/>
  <c r="J183" i="4"/>
  <c r="J100" i="4"/>
  <c r="R243" i="4"/>
  <c r="BK138" i="2"/>
  <c r="J138" i="2"/>
  <c r="J99" i="2"/>
  <c r="P138" i="2"/>
  <c r="R138" i="2"/>
  <c r="T138" i="2"/>
  <c r="BK147" i="3"/>
  <c r="J147" i="3" s="1"/>
  <c r="J99" i="3" s="1"/>
  <c r="P124" i="4"/>
  <c r="P183" i="4"/>
  <c r="T243" i="4"/>
  <c r="BK176" i="2"/>
  <c r="J176" i="2"/>
  <c r="J101" i="2"/>
  <c r="BK241" i="4"/>
  <c r="J241" i="4"/>
  <c r="J101" i="4"/>
  <c r="BF237" i="4"/>
  <c r="J121" i="3"/>
  <c r="J98" i="3" s="1"/>
  <c r="E112" i="4"/>
  <c r="BF143" i="4"/>
  <c r="BF156" i="4"/>
  <c r="BF165" i="4"/>
  <c r="BF175" i="4"/>
  <c r="BF184" i="4"/>
  <c r="BF189" i="4"/>
  <c r="BF221" i="4"/>
  <c r="BF246" i="4"/>
  <c r="J116" i="4"/>
  <c r="BF132" i="4"/>
  <c r="BF136" i="4"/>
  <c r="BF141" i="4"/>
  <c r="BF147" i="4"/>
  <c r="BF150" i="4"/>
  <c r="BF158" i="4"/>
  <c r="BF191" i="4"/>
  <c r="BF197" i="4"/>
  <c r="BF235" i="4"/>
  <c r="J92" i="4"/>
  <c r="BF206" i="4"/>
  <c r="BF212" i="4"/>
  <c r="BF218" i="4"/>
  <c r="BF229" i="4"/>
  <c r="BF232" i="4"/>
  <c r="BF236" i="4"/>
  <c r="BF238" i="4"/>
  <c r="F119" i="4"/>
  <c r="BF131" i="4"/>
  <c r="BF140" i="4"/>
  <c r="BF153" i="4"/>
  <c r="BF168" i="4"/>
  <c r="BF231" i="4"/>
  <c r="BF247" i="4"/>
  <c r="BF125" i="4"/>
  <c r="BF135" i="4"/>
  <c r="BF137" i="4"/>
  <c r="BF154" i="4"/>
  <c r="BF155" i="4"/>
  <c r="BF159" i="4"/>
  <c r="BF180" i="4"/>
  <c r="BF203" i="4"/>
  <c r="BF239" i="4"/>
  <c r="BF240" i="4"/>
  <c r="BF230" i="4"/>
  <c r="BF242" i="4"/>
  <c r="BF244" i="4"/>
  <c r="BF245" i="4"/>
  <c r="J89" i="3"/>
  <c r="BF149" i="3"/>
  <c r="BF163" i="3"/>
  <c r="BF164" i="3"/>
  <c r="BF165" i="3"/>
  <c r="E85" i="3"/>
  <c r="BF137" i="3"/>
  <c r="BF140" i="3"/>
  <c r="BF142" i="3"/>
  <c r="BF153" i="3"/>
  <c r="BF156" i="3"/>
  <c r="BF160" i="3"/>
  <c r="BK122" i="2"/>
  <c r="J122" i="2"/>
  <c r="J97" i="2" s="1"/>
  <c r="BF122" i="3"/>
  <c r="BF130" i="3"/>
  <c r="BF132" i="3"/>
  <c r="BF133" i="3"/>
  <c r="BF135" i="3"/>
  <c r="BF136" i="3"/>
  <c r="BF144" i="3"/>
  <c r="BF150" i="3"/>
  <c r="BF125" i="3"/>
  <c r="BF128" i="3"/>
  <c r="BF138" i="3"/>
  <c r="BF152" i="3"/>
  <c r="BF155" i="3"/>
  <c r="BF157" i="3"/>
  <c r="BF158" i="3"/>
  <c r="BF161" i="3"/>
  <c r="BF162" i="3"/>
  <c r="BF127" i="3"/>
  <c r="BF129" i="3"/>
  <c r="BF145" i="3"/>
  <c r="BF146" i="3"/>
  <c r="F92" i="3"/>
  <c r="J116" i="3"/>
  <c r="BF148" i="3"/>
  <c r="BF159" i="3"/>
  <c r="BF166" i="3"/>
  <c r="BF123" i="3"/>
  <c r="BF131" i="3"/>
  <c r="BF134" i="3"/>
  <c r="BF139" i="3"/>
  <c r="BF141" i="3"/>
  <c r="BF124" i="3"/>
  <c r="BF126" i="3"/>
  <c r="BF143" i="3"/>
  <c r="BF151" i="3"/>
  <c r="BF154" i="3"/>
  <c r="E85" i="2"/>
  <c r="F92" i="2"/>
  <c r="BF146" i="2"/>
  <c r="J118" i="2"/>
  <c r="BF125" i="2"/>
  <c r="BF143" i="2"/>
  <c r="BF134" i="2"/>
  <c r="BF152" i="2"/>
  <c r="BF161" i="2"/>
  <c r="J89" i="2"/>
  <c r="BF127" i="2"/>
  <c r="BF132" i="2"/>
  <c r="BF139" i="2"/>
  <c r="BF141" i="2"/>
  <c r="BF142" i="2"/>
  <c r="BF153" i="2"/>
  <c r="BF126" i="2"/>
  <c r="BF128" i="2"/>
  <c r="BF130" i="2"/>
  <c r="BF131" i="2"/>
  <c r="BF137" i="2"/>
  <c r="BF145" i="2"/>
  <c r="BF155" i="2"/>
  <c r="BF158" i="2"/>
  <c r="BF165" i="2"/>
  <c r="BF167" i="2"/>
  <c r="BF171" i="2"/>
  <c r="BF173" i="2"/>
  <c r="BF175" i="2"/>
  <c r="BF124" i="2"/>
  <c r="BF129" i="2"/>
  <c r="BF135" i="2"/>
  <c r="BF136" i="2"/>
  <c r="BF140" i="2"/>
  <c r="BF148" i="2"/>
  <c r="BF149" i="2"/>
  <c r="BF150" i="2"/>
  <c r="BF154" i="2"/>
  <c r="BF156" i="2"/>
  <c r="BF157" i="2"/>
  <c r="BF163" i="2"/>
  <c r="BF168" i="2"/>
  <c r="BF169" i="2"/>
  <c r="BF177" i="2"/>
  <c r="BF133" i="2"/>
  <c r="BF151" i="2"/>
  <c r="BF147" i="2"/>
  <c r="BF159" i="2"/>
  <c r="BF160" i="2"/>
  <c r="BF162" i="2"/>
  <c r="BF164" i="2"/>
  <c r="BF166" i="2"/>
  <c r="BF170" i="2"/>
  <c r="BF172" i="2"/>
  <c r="BF174" i="2"/>
  <c r="F33" i="2"/>
  <c r="AZ95" i="1"/>
  <c r="J33" i="4"/>
  <c r="AV97" i="1" s="1"/>
  <c r="J33" i="2"/>
  <c r="AV95" i="1" s="1"/>
  <c r="F37" i="3"/>
  <c r="BD96" i="1"/>
  <c r="F35" i="2"/>
  <c r="BB95" i="1"/>
  <c r="F33" i="3"/>
  <c r="AZ96" i="1"/>
  <c r="F35" i="3"/>
  <c r="BB96" i="1" s="1"/>
  <c r="J33" i="3"/>
  <c r="AV96" i="1"/>
  <c r="F37" i="4"/>
  <c r="BD97" i="1" s="1"/>
  <c r="F36" i="3"/>
  <c r="BC96" i="1" s="1"/>
  <c r="F35" i="4"/>
  <c r="BB97" i="1" s="1"/>
  <c r="F37" i="2"/>
  <c r="BD95" i="1"/>
  <c r="F33" i="4"/>
  <c r="AZ97" i="1" s="1"/>
  <c r="F36" i="2"/>
  <c r="BC95" i="1" s="1"/>
  <c r="F36" i="4"/>
  <c r="BC97" i="1" s="1"/>
  <c r="T122" i="2" l="1"/>
  <c r="T121" i="2"/>
  <c r="BK120" i="3"/>
  <c r="J120" i="3"/>
  <c r="J97" i="3"/>
  <c r="P120" i="3"/>
  <c r="P119" i="3"/>
  <c r="AU96" i="1"/>
  <c r="T120" i="3"/>
  <c r="T119" i="3"/>
  <c r="P123" i="4"/>
  <c r="P122" i="4"/>
  <c r="AU97" i="1"/>
  <c r="R123" i="4"/>
  <c r="R122" i="4"/>
  <c r="T123" i="4"/>
  <c r="T122" i="4" s="1"/>
  <c r="P122" i="2"/>
  <c r="P121" i="2"/>
  <c r="AU95" i="1"/>
  <c r="BK123" i="4"/>
  <c r="J123" i="4"/>
  <c r="J97" i="4"/>
  <c r="BK121" i="2"/>
  <c r="J121" i="2" s="1"/>
  <c r="J30" i="2" s="1"/>
  <c r="AG95" i="1" s="1"/>
  <c r="F34" i="3"/>
  <c r="BA96" i="1"/>
  <c r="BD94" i="1"/>
  <c r="W33" i="1"/>
  <c r="BC94" i="1"/>
  <c r="AY94" i="1"/>
  <c r="J34" i="3"/>
  <c r="AW96" i="1" s="1"/>
  <c r="AT96" i="1" s="1"/>
  <c r="BB94" i="1"/>
  <c r="W31" i="1"/>
  <c r="J34" i="2"/>
  <c r="AW95" i="1" s="1"/>
  <c r="AT95" i="1" s="1"/>
  <c r="F34" i="2"/>
  <c r="BA95" i="1" s="1"/>
  <c r="J34" i="4"/>
  <c r="AW97" i="1" s="1"/>
  <c r="AT97" i="1" s="1"/>
  <c r="AZ94" i="1"/>
  <c r="W29" i="1"/>
  <c r="F34" i="4"/>
  <c r="BA97" i="1" s="1"/>
  <c r="BK122" i="4" l="1"/>
  <c r="J122" i="4" s="1"/>
  <c r="J30" i="4" s="1"/>
  <c r="AG97" i="1" s="1"/>
  <c r="BK119" i="3"/>
  <c r="J119" i="3"/>
  <c r="J96" i="3"/>
  <c r="AN95" i="1"/>
  <c r="J96" i="2"/>
  <c r="J39" i="2"/>
  <c r="AU94" i="1"/>
  <c r="AX94" i="1"/>
  <c r="W32" i="1"/>
  <c r="AV94" i="1"/>
  <c r="AK29" i="1" s="1"/>
  <c r="BA94" i="1"/>
  <c r="AW94" i="1" s="1"/>
  <c r="AK30" i="1" s="1"/>
  <c r="J39" i="4" l="1"/>
  <c r="J96" i="4"/>
  <c r="AN97" i="1"/>
  <c r="J30" i="3"/>
  <c r="AG96" i="1"/>
  <c r="AN96" i="1"/>
  <c r="AT94" i="1"/>
  <c r="W30" i="1"/>
  <c r="J39" i="3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<sst xmlns="http://schemas.openxmlformats.org/spreadsheetml/2006/main" count="3237" uniqueCount="614">
  <si>
    <t>Export Komplet</t>
  </si>
  <si>
    <t/>
  </si>
  <si>
    <t>2.0</t>
  </si>
  <si>
    <t>False</t>
  </si>
  <si>
    <t>{56cb2e42-e763-4e6c-b3e9-c492fdcde688}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</si>
  <si>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</si>
  <si>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</si>
  <si>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</si>
  <si>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</si>
  <si>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</si>
  <si>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</si>
  <si>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</si>
  <si>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</si>
  <si>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</si>
  <si>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</si>
  <si>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SO MK Sadová</t>
  </si>
  <si>
    <t>JKSO:</t>
  </si>
  <si>
    <t>KS:</t>
  </si>
  <si>
    <t>Miesto:</t>
  </si>
  <si>
    <t xml:space="preserve">Sadová </t>
  </si>
  <si>
    <t>Dátum:</t>
  </si>
  <si>
    <t>30. 3. 2022</t>
  </si>
  <si>
    <t>Objednávateľ:</t>
  </si>
  <si>
    <t>IČO:</t>
  </si>
  <si>
    <t xml:space="preserve">Mesto Nitra </t>
  </si>
  <si>
    <t>IČ DPH:</t>
  </si>
  <si>
    <t>Zhotoviteľ:</t>
  </si>
  <si>
    <t>Vyplň údaj</t>
  </si>
  <si>
    <t>Projektant:</t>
  </si>
  <si>
    <t>Ing.arch. Jozef Hrozenský, PhD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</si>
  <si>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</si>
  <si>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</si>
  <si>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</si>
  <si>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</si>
  <si>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</si>
  <si>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</si>
  <si>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</si>
  <si>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</si>
  <si>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</si>
  <si>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</si>
  <si>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</si>
  <si>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</si>
  <si>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</si>
  <si>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</si>
  <si>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</si>
  <si>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</si>
  <si>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</si>
  <si>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</si>
  <si>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</si>
  <si>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</si>
  <si>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</si>
  <si>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</si>
  <si>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</si>
  <si>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</si>
  <si>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</si>
  <si>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</si>
  <si>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</si>
  <si>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</si>
  <si>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</si>
  <si>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</si>
  <si>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</si>
  <si>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</si>
  <si>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</si>
  <si>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</si>
  <si>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</si>
  <si>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</si>
  <si>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</si>
  <si>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</si>
  <si>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</si>
  <si>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</si>
  <si>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</si>
  <si>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</si>
  <si>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</si>
  <si>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</si>
  <si>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</si>
  <si>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</si>
  <si>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</si>
  <si>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</si>
  <si>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</si>
  <si>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</si>
  <si>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204 Kanalizácia dažďová D1-2-2 - 20m, D1-2-1 - 70m, D1 - 10m, D1-2 - 5m</t>
  </si>
  <si>
    <t>STA</t>
  </si>
  <si>
    <t>1</t>
  </si>
  <si>
    <t>{2cb5cb38-2f51-4f7a-a842-a848b67f2a1c}</t>
  </si>
  <si>
    <t>02</t>
  </si>
  <si>
    <t>SO 402 Verejné osvetlenie (4ks)</t>
  </si>
  <si>
    <t>{c219c014-b8ac-4dfc-af3a-deae67275690}</t>
  </si>
  <si>
    <t>03</t>
  </si>
  <si>
    <t xml:space="preserve">SO 601 Miestna komunikácia a chodník  (cesta 7m, chodník 2m) </t>
  </si>
  <si>
    <t>{620d607f-1ff9-4c68-92d2-190e1caf9edb}</t>
  </si>
  <si>
    <t>KRYCÍ LIST ROZPOČTU</t>
  </si>
  <si>
    <t>Objekt:</t>
  </si>
  <si>
    <t>01 - SO 204 Kanalizácia dažďová D1-2-2 - 20m, D1-2-1 - 70m, D1 - 10m, D1-2 - 5m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</si>
  <si>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</si>
  <si>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</si>
  <si>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</si>
  <si>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</si>
  <si>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</si>
  <si>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</si>
  <si>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</si>
  <si>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4 - Vodorovné konštrukcie   </t>
  </si>
  <si>
    <t xml:space="preserve">    8 - Rúrové vedenie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</si>
  <si>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</si>
  <si>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</si>
  <si>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</si>
  <si>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</si>
  <si>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</si>
  <si>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</si>
  <si>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</si>
  <si>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</si>
  <si>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</si>
  <si>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</si>
  <si>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</si>
  <si>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</si>
  <si>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</si>
  <si>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</si>
  <si>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</si>
  <si>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</si>
  <si>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</si>
  <si>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</si>
  <si>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115101201.S</t>
  </si>
  <si>
    <t>Čerpanie vody na dopravnú výšku do 10 m s priemerným prítokom litrov za minútu nad 100 do 500 l</t>
  </si>
  <si>
    <t>hod</t>
  </si>
  <si>
    <t>4</t>
  </si>
  <si>
    <t>2</t>
  </si>
  <si>
    <t>115101301.S</t>
  </si>
  <si>
    <t>Pohotovosť záložnej čerpacej súpravy pre výšku do 10 m, s prítokom litrov za minútu nad 100 do 500 l</t>
  </si>
  <si>
    <t>deň</t>
  </si>
  <si>
    <t>5</t>
  </si>
  <si>
    <t>130001101.S</t>
  </si>
  <si>
    <t>Príplatok k cenám za sťaženie výkopu v blízkosti podzemného vedenia alebo výbušbnín - pre všetky triedy</t>
  </si>
  <si>
    <t>m3</t>
  </si>
  <si>
    <t>6</t>
  </si>
  <si>
    <t>3</t>
  </si>
  <si>
    <t>132201202.S</t>
  </si>
  <si>
    <t>Výkop ryhy šírky 600-2000mm horn.3 od 100 do 1000 m3</t>
  </si>
  <si>
    <t>8</t>
  </si>
  <si>
    <t>132201209.S</t>
  </si>
  <si>
    <t>Príplatok k cenám za lepivosť pri hĺbení rýh š. nad 600 do 2 000 mm zapaž. i nezapažených, s urovnaním dna v hornine 3</t>
  </si>
  <si>
    <t>10</t>
  </si>
  <si>
    <t>151101101.S</t>
  </si>
  <si>
    <t>Paženie a rozopretie stien rýh pre podzemné vedenie, príložné do 2 m</t>
  </si>
  <si>
    <t>m2</t>
  </si>
  <si>
    <t>12</t>
  </si>
  <si>
    <t>7</t>
  </si>
  <si>
    <t>151101111.S</t>
  </si>
  <si>
    <t>Odstránenie paženia rýh pre podzemné vedenie, príložné hĺbky do 2 m</t>
  </si>
  <si>
    <t>14</t>
  </si>
  <si>
    <t>162501142.S</t>
  </si>
  <si>
    <t>Vodorovné premiestnenie výkopku po spevnenej ceste z horniny tr.1-4, nad 1000 do 10000 m3 na vzdialenosť do 3000 m</t>
  </si>
  <si>
    <t>16</t>
  </si>
  <si>
    <t>9</t>
  </si>
  <si>
    <t>171201202.S</t>
  </si>
  <si>
    <t>Uloženie sypaniny na skládky nad 100 do 1000 m3</t>
  </si>
  <si>
    <t>18</t>
  </si>
  <si>
    <t>171209002.S</t>
  </si>
  <si>
    <t>Poplatok za skladovanie - zemina a kamenivo (17 05) ostatné</t>
  </si>
  <si>
    <t>t</t>
  </si>
  <si>
    <t>11</t>
  </si>
  <si>
    <t>174101001.S</t>
  </si>
  <si>
    <t>Zásyp sypaninou so zhutnením jám, šachiet, rýh, zárezov alebo okolo objektov do 100 m3</t>
  </si>
  <si>
    <t>22</t>
  </si>
  <si>
    <t>M</t>
  </si>
  <si>
    <t>583410004300.S</t>
  </si>
  <si>
    <t>Štrkodrva frakcia 16-32 mm</t>
  </si>
  <si>
    <t>24</t>
  </si>
  <si>
    <t>13</t>
  </si>
  <si>
    <t>175101101.S</t>
  </si>
  <si>
    <t>Obsyp potrubia sypaninou z vhodných hornín 1 až 4 bez prehodenia sypaniny</t>
  </si>
  <si>
    <t>26</t>
  </si>
  <si>
    <t>583310002700.S</t>
  </si>
  <si>
    <t>Štrkopiesok frakcia 0-8 mm</t>
  </si>
  <si>
    <t>28</t>
  </si>
  <si>
    <t xml:space="preserve">Vodorovné konštrukcie   </t>
  </si>
  <si>
    <t>15</t>
  </si>
  <si>
    <t>451572111.S</t>
  </si>
  <si>
    <t>Lôžko pod potrubie, stoky a drobné objekty, v otvorenom výkope z kameniva drobného ťaženého 0-4 mm</t>
  </si>
  <si>
    <t>30</t>
  </si>
  <si>
    <t>452112111.S</t>
  </si>
  <si>
    <t>Osadenie prstenca alebo rámu pod poklopy a mreže, výšky do 100 mm</t>
  </si>
  <si>
    <t>ks</t>
  </si>
  <si>
    <t>32</t>
  </si>
  <si>
    <t>17</t>
  </si>
  <si>
    <t>592240009000</t>
  </si>
  <si>
    <t>Vyrovnávací prstenec D600 mm v.60 mm</t>
  </si>
  <si>
    <t>34</t>
  </si>
  <si>
    <t>452311141.S</t>
  </si>
  <si>
    <t>Dosky, bloky, sedlá z betónu v otvorenom výkope tr. C 16/20</t>
  </si>
  <si>
    <t>36</t>
  </si>
  <si>
    <t>19</t>
  </si>
  <si>
    <t>452351101.S</t>
  </si>
  <si>
    <t>Debnenie v otvorenom výkope dosiek, sedlových lôžok a blokov pod potrubie,stoky a drobné objekty</t>
  </si>
  <si>
    <t>38</t>
  </si>
  <si>
    <t xml:space="preserve">Rúrové vedenie   </t>
  </si>
  <si>
    <t>871354006.S</t>
  </si>
  <si>
    <t>Montáž kanalizačného PP potrubia hladkého plnostenného SN 10 DN 200</t>
  </si>
  <si>
    <t>m</t>
  </si>
  <si>
    <t>40</t>
  </si>
  <si>
    <t>21</t>
  </si>
  <si>
    <t>286140001600.S</t>
  </si>
  <si>
    <t>Rúra hladká PP pre gravitačnú kanalizáciu DN 200, SN 10, dĺ. 5 m</t>
  </si>
  <si>
    <t>42</t>
  </si>
  <si>
    <t>871374010.S</t>
  </si>
  <si>
    <t>Montáž kanalizačného PP potrubia hladkého plnostenného SN 10 DN 300</t>
  </si>
  <si>
    <t>44</t>
  </si>
  <si>
    <t>23</t>
  </si>
  <si>
    <t>286140002200.S</t>
  </si>
  <si>
    <t>Rúra hladká PP pre gravitačnú kanalizáciu DN 315, SN 10, dĺ. 6 m</t>
  </si>
  <si>
    <t>46</t>
  </si>
  <si>
    <t>871424014.S</t>
  </si>
  <si>
    <t>Montáž kanalizačného PP potrubia hladkého plnostenného SN 10 DN 500</t>
  </si>
  <si>
    <t>48</t>
  </si>
  <si>
    <t>25</t>
  </si>
  <si>
    <t>286140002800.S</t>
  </si>
  <si>
    <t>Rúra hladká PP pre gravitačnú kanalizáciu DN 500, SN 10, dĺ. 6 m</t>
  </si>
  <si>
    <t>50</t>
  </si>
  <si>
    <t>877354006.S</t>
  </si>
  <si>
    <t>Montáž kanalizačného PP kolena DN 200</t>
  </si>
  <si>
    <t>52</t>
  </si>
  <si>
    <t>27</t>
  </si>
  <si>
    <t>286540070200.S</t>
  </si>
  <si>
    <t>Koleno PP, DN 200x45° hladké pre gravitačnú kanalizáciu</t>
  </si>
  <si>
    <t>54</t>
  </si>
  <si>
    <t>877374034.S</t>
  </si>
  <si>
    <t>Montáž kanalizačnej PP odbočky DN 300</t>
  </si>
  <si>
    <t>56</t>
  </si>
  <si>
    <t>29</t>
  </si>
  <si>
    <t>286540118800.S</t>
  </si>
  <si>
    <t>Odbočka 45° PP, DN 315/200 hladká pre gravitačnú kanalizáciu</t>
  </si>
  <si>
    <t>58</t>
  </si>
  <si>
    <t>49</t>
  </si>
  <si>
    <t>877374108.S</t>
  </si>
  <si>
    <t>Montáž kanalizačnej PP presuvky DN 300</t>
  </si>
  <si>
    <t>60</t>
  </si>
  <si>
    <t>286540153200.S</t>
  </si>
  <si>
    <t>Šachtová prechodka PP, DN 315 hladká pre gravitačnú kanalizáciu</t>
  </si>
  <si>
    <t>62</t>
  </si>
  <si>
    <t>51</t>
  </si>
  <si>
    <t>877424112.S</t>
  </si>
  <si>
    <t>Montáž kanalizačnej PP presuvky DN 500</t>
  </si>
  <si>
    <t>64</t>
  </si>
  <si>
    <t>286540153900.S</t>
  </si>
  <si>
    <t>Šachtová prechodka PP SN 12, DN 500 hladká pre gravitačnú kanalizáciu</t>
  </si>
  <si>
    <t>66</t>
  </si>
  <si>
    <t>892351000.S</t>
  </si>
  <si>
    <t>Skúška tesnosti kanalizácie D 200 mm</t>
  </si>
  <si>
    <t>68</t>
  </si>
  <si>
    <t>892354111.S</t>
  </si>
  <si>
    <t>Monitoring potrubia kamerovým systémom do DN 200</t>
  </si>
  <si>
    <t>70</t>
  </si>
  <si>
    <t>31</t>
  </si>
  <si>
    <t>892371000.S</t>
  </si>
  <si>
    <t>Skúška tesnosti kanalizácie D 300 mm</t>
  </si>
  <si>
    <t>72</t>
  </si>
  <si>
    <t>45</t>
  </si>
  <si>
    <t>892374111.S</t>
  </si>
  <si>
    <t>Monitoring potrubia kamerovým systémom do DN 300</t>
  </si>
  <si>
    <t>74</t>
  </si>
  <si>
    <t>892421000.S</t>
  </si>
  <si>
    <t>Skúška tesnosti kanalizácie D 500 mm</t>
  </si>
  <si>
    <t>76</t>
  </si>
  <si>
    <t>892424111.S</t>
  </si>
  <si>
    <t>Monitoring potrubia kamerovým systémom do DN 500</t>
  </si>
  <si>
    <t>78</t>
  </si>
  <si>
    <t>33</t>
  </si>
  <si>
    <t>894411151.S</t>
  </si>
  <si>
    <t>Zhotovenie šachty kanaliz. z betónových dielcov s obložením dna betónom tr. C 25/30</t>
  </si>
  <si>
    <t>80</t>
  </si>
  <si>
    <t>592240002100.S</t>
  </si>
  <si>
    <t>Kónus betónový so stúpadlom pre kanalizačnú šachtu DN 1000, hr. steny 100 mm, rozmer 1000x625x580 mm</t>
  </si>
  <si>
    <t>82</t>
  </si>
  <si>
    <t>37</t>
  </si>
  <si>
    <t>592240002300.S</t>
  </si>
  <si>
    <t>Skruž betónová so stúpadlom pre kanalizačnú šachtu DN 1000, Dxvxhr 1000x250x100 mm</t>
  </si>
  <si>
    <t>84</t>
  </si>
  <si>
    <t>41</t>
  </si>
  <si>
    <t>592240004500.S</t>
  </si>
  <si>
    <t>Elastomerové tesnenie DN 1000 pre spojenie šachtových dielov kanalizačnej šachty DN 1000</t>
  </si>
  <si>
    <t>86</t>
  </si>
  <si>
    <t>592240004100.S</t>
  </si>
  <si>
    <t>Dno jednoliate šachtové kompaktné pre kanalizačnú šachtu DN 1000, rozmer 1000/675x300 mm</t>
  </si>
  <si>
    <t>88</t>
  </si>
  <si>
    <t>39</t>
  </si>
  <si>
    <t>592240004300.S</t>
  </si>
  <si>
    <t>Dno jednoliate šachtové komapktné pre kanalizačnú šachtu DN 1000, rozmer 1000/875x500 mm</t>
  </si>
  <si>
    <t>90</t>
  </si>
  <si>
    <t>592240004600.S</t>
  </si>
  <si>
    <t>Doska prechodová pre kanalizačnú šachtu DN 1000, rozmer 1200x600x165 mm</t>
  </si>
  <si>
    <t>92</t>
  </si>
  <si>
    <t>47</t>
  </si>
  <si>
    <t>895941111.S</t>
  </si>
  <si>
    <t>Zriadenie kanalizačného vpustu uličného z betónových dielcov typ UV-50, UVB-50</t>
  </si>
  <si>
    <t>94</t>
  </si>
  <si>
    <t>PC1</t>
  </si>
  <si>
    <t>Betónovýuličný vpust - komplet</t>
  </si>
  <si>
    <t>96</t>
  </si>
  <si>
    <t>899103111.S</t>
  </si>
  <si>
    <t>Osadenie poklopu liatinového a oceľového vrátane rámu hmotn. nad 100 do 150 kg</t>
  </si>
  <si>
    <t>98</t>
  </si>
  <si>
    <t>43</t>
  </si>
  <si>
    <t>592240008400.S</t>
  </si>
  <si>
    <t>Poklop BEGU betón - liatina, tr. zaťaženia D400, pre revízne šachty DN 630 až 1000</t>
  </si>
  <si>
    <t>100</t>
  </si>
  <si>
    <t>99</t>
  </si>
  <si>
    <t xml:space="preserve">Presun hmôt HSV   </t>
  </si>
  <si>
    <t>53</t>
  </si>
  <si>
    <t>998276101.S</t>
  </si>
  <si>
    <t>Presun hmôt pre rúrové vedenie hĺbené z rúr z plast., hmôt alebo sklolamin. v otvorenom výkope</t>
  </si>
  <si>
    <t>102</t>
  </si>
  <si>
    <t>02 - SO 402 Verejné osvetlenie (4ks)</t>
  </si>
  <si>
    <t xml:space="preserve">M - Práce a dodávky M   </t>
  </si>
  <si>
    <t xml:space="preserve">    21-M - Elektromontáže   </t>
  </si>
  <si>
    <t xml:space="preserve">    21-M 03 - Dodávka materiálu   </t>
  </si>
  <si>
    <t xml:space="preserve">Práce a dodávky M   </t>
  </si>
  <si>
    <t>21-M</t>
  </si>
  <si>
    <t xml:space="preserve">Elektromontáže   </t>
  </si>
  <si>
    <t>210204011</t>
  </si>
  <si>
    <t>Osvetľovací stožiar - oceľový do dľžky 12 m</t>
  </si>
  <si>
    <t>210204201</t>
  </si>
  <si>
    <t>Elektrovýstroj stožiara pre 1 okruh</t>
  </si>
  <si>
    <t>210202010</t>
  </si>
  <si>
    <t>Svietidlo umiestnené na stožiari</t>
  </si>
  <si>
    <t>210901015</t>
  </si>
  <si>
    <t>Silový kábel medený 750 - 1000 V /mm2/ voľne uložený CYKY-CYKYm 750 V 4x10</t>
  </si>
  <si>
    <t>210810005</t>
  </si>
  <si>
    <t>Silový kábel medený 750 - 1000 V /mm2/ voľne uložený CYKY-CYKYm 750 V 3x1.5</t>
  </si>
  <si>
    <t>210258745</t>
  </si>
  <si>
    <t>Montáž prípojkovej skrini do 63A na podperný bod s uzatváracou skrutkou</t>
  </si>
  <si>
    <t>210010054</t>
  </si>
  <si>
    <t>Rúrka elektroinšt. oceľová, závitová uložená voľne alebo pod omietkou typ 6029</t>
  </si>
  <si>
    <t>210100001</t>
  </si>
  <si>
    <t>Ukončenie vodičov v rozvádzač. vrátane zapojenia a vodičovej koncovky do 2.5 mm2</t>
  </si>
  <si>
    <t>210100003</t>
  </si>
  <si>
    <t>Ukončenie vodičov v rozvádzač. vrátane zapojenia a vodičovej koncovky do 16 mm2</t>
  </si>
  <si>
    <t>210220021</t>
  </si>
  <si>
    <t>Uzemňovacie vedenie v zemi včít. svoriek, prepojenia, izolácie spojov FeZn do 120 mm2</t>
  </si>
  <si>
    <t>210220022</t>
  </si>
  <si>
    <t>Uzemňovacie vedenie v zemi včít. svoriek, prepojenia, izolácie spojov FeZn D 8 - 10 mm</t>
  </si>
  <si>
    <t>210220301</t>
  </si>
  <si>
    <t>Bleskozvodová svorka do 2 skrutiek ( SR 02, 03 , SP1)</t>
  </si>
  <si>
    <t>460050003</t>
  </si>
  <si>
    <t>Jama pre jednoduchý stožiar nepätkovaný dĺžky 6-8 m, v rovine,zásyp a zhutnenie,zemina tr.3</t>
  </si>
  <si>
    <t>210258985</t>
  </si>
  <si>
    <t>Zriadenie púzdrového základu pre stožiar</t>
  </si>
  <si>
    <t>460200163</t>
  </si>
  <si>
    <t>Hĺbenie káblovej ryhy 35 cm širokej a 80 cm hlbokej, v zemine triedy 3</t>
  </si>
  <si>
    <t>460560163</t>
  </si>
  <si>
    <t>Ručný zásyp nezap. káblovej ryhy bez zhutn. zeminy, 35 cm širokej, 80 cm hlbokej v zemine tr. 3</t>
  </si>
  <si>
    <t>460490012</t>
  </si>
  <si>
    <t>Rozvinutie a uloženie výstražnej fólie z PVC do ryhy, šírka 33 cm</t>
  </si>
  <si>
    <t>460420371</t>
  </si>
  <si>
    <t>Zriad. káblového lôžka z piesku vrstvy 20cm, platňami v smere kábla na šírku 35 cm</t>
  </si>
  <si>
    <t>210010124</t>
  </si>
  <si>
    <t>Rúrka ochranná , uložená voľne vnútorná do D 75 mm</t>
  </si>
  <si>
    <t>210235698</t>
  </si>
  <si>
    <t>Napojenie na jestv.vzdušný rozvod</t>
  </si>
  <si>
    <t>kpl</t>
  </si>
  <si>
    <t>210236584</t>
  </si>
  <si>
    <t>Geodetické zameranie</t>
  </si>
  <si>
    <t>210236585</t>
  </si>
  <si>
    <t>Práca montážnej plošiny</t>
  </si>
  <si>
    <t>2102369854</t>
  </si>
  <si>
    <t>Projekt skutkového vyhotovenia</t>
  </si>
  <si>
    <t>210233635</t>
  </si>
  <si>
    <t>Revízna správa</t>
  </si>
  <si>
    <t>PPV</t>
  </si>
  <si>
    <t>%</t>
  </si>
  <si>
    <t>21-M 03</t>
  </si>
  <si>
    <t xml:space="preserve">Dodávka materiálu   </t>
  </si>
  <si>
    <t>3160100900</t>
  </si>
  <si>
    <t>Pozinkovaný kužeľový stožiar STK 60/60/3</t>
  </si>
  <si>
    <t>128</t>
  </si>
  <si>
    <t>3658745120</t>
  </si>
  <si>
    <t>Stožiarová svorkovnica pre jedno svietidlo ROSA TB-1</t>
  </si>
  <si>
    <t>3480148500</t>
  </si>
  <si>
    <t>Svietidlo výbojkové Philips Miniluma Citytouch</t>
  </si>
  <si>
    <t>KPE000000102</t>
  </si>
  <si>
    <t>Kábel/vodič pre pevné uloženie -CYKY-J 4x10</t>
  </si>
  <si>
    <t>3410105000</t>
  </si>
  <si>
    <t>Kábel/vodič pre pevné uloženie - medený CYKY-J   3x  1,5</t>
  </si>
  <si>
    <t>3254875412</t>
  </si>
  <si>
    <t>Prípojková skriňa do 63A v plastovom zhotovení,  pre pripojenie jedného odberateľa, montáž na podperný bod s uzatváracou skrutkou, IP44/2x, typ SPP0 D IV P0 + poistky PNA000 20A gG</t>
  </si>
  <si>
    <t>3450720100</t>
  </si>
  <si>
    <t>Rúrka pancierová FeZn 6029 vr.upevňovacieho pásu</t>
  </si>
  <si>
    <t>3452106200</t>
  </si>
  <si>
    <t>G-Káblové oko 16</t>
  </si>
  <si>
    <t>3544112000</t>
  </si>
  <si>
    <t>Páska uzemňovacia 30x4 mm</t>
  </si>
  <si>
    <t>kg</t>
  </si>
  <si>
    <t>35</t>
  </si>
  <si>
    <t>1561523500</t>
  </si>
  <si>
    <t>Drôt ťahaný nepatentovaný z neušlachtilých ocelí pozinkovaný mäkký ozn. STN 11 343 podľa EN S195T D 10.00mm</t>
  </si>
  <si>
    <t>3544199600</t>
  </si>
  <si>
    <t>HR-Svorka SP1</t>
  </si>
  <si>
    <t>3201258745</t>
  </si>
  <si>
    <t>HR-Svorka SR 02</t>
  </si>
  <si>
    <t>3201258744</t>
  </si>
  <si>
    <t>HR-Svorka SR 03</t>
  </si>
  <si>
    <t>3265845854</t>
  </si>
  <si>
    <t>Púzdrový základ pre stožiar</t>
  </si>
  <si>
    <t>2830002000</t>
  </si>
  <si>
    <t>Fólia červená v m</t>
  </si>
  <si>
    <t>5833110300</t>
  </si>
  <si>
    <t>Kamenivo ťažené drobné 0-1 b</t>
  </si>
  <si>
    <t>5961001200</t>
  </si>
  <si>
    <t>Ochranná platňa KPL</t>
  </si>
  <si>
    <t>2861106700</t>
  </si>
  <si>
    <t>Trubka ochranná FXKVR 75</t>
  </si>
  <si>
    <t>PM</t>
  </si>
  <si>
    <t>Podružný materiál</t>
  </si>
  <si>
    <t xml:space="preserve">03 - SO 601 Miestna komunikácia a chodník  (cesta 7m, chodník 2m) 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</si>
  <si>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</si>
  <si>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</si>
  <si>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</si>
  <si>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</si>
  <si>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</si>
  <si>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>Zemné práce</t>
  </si>
  <si>
    <t>113152540.S</t>
  </si>
  <si>
    <t>Frézovanie asf. podkladu alebo krytu bez prek., plochy cez 1000 do 10000 m2, pruh š. do 1 m, hr. 100 mm  0,254 t</t>
  </si>
  <si>
    <t>-1120146022</t>
  </si>
  <si>
    <t>VV</t>
  </si>
  <si>
    <t>"cesta 7m</t>
  </si>
  <si>
    <t>140*7</t>
  </si>
  <si>
    <t>"chodník jedná strana  2m</t>
  </si>
  <si>
    <t>140*2</t>
  </si>
  <si>
    <t>Súčet</t>
  </si>
  <si>
    <t>113307222.S</t>
  </si>
  <si>
    <t>Odstránenie podkladu v ploche nad 200 m2 z kameniva hrubého drveného, hr.100 do 200 mm,  -0,23500t</t>
  </si>
  <si>
    <t>1846281122</t>
  </si>
  <si>
    <t>122201102.S</t>
  </si>
  <si>
    <t>Odkopávka a prekopávka nezapažená v hornine 3, nad 100 do 1000 m3</t>
  </si>
  <si>
    <t>692691952</t>
  </si>
  <si>
    <t>"odkop pre cestu hľbka 49 cm</t>
  </si>
  <si>
    <t>980*0,24</t>
  </si>
  <si>
    <t>122201109.S</t>
  </si>
  <si>
    <t>Odkopávky a prekopávky nezapažené. Príplatok k cenám za lepivosť horniny 3</t>
  </si>
  <si>
    <t>792207183</t>
  </si>
  <si>
    <t>162501122.S</t>
  </si>
  <si>
    <t>Vodorovné premiestnenie výkopku po spevnenej ceste z horniny tr.1-4, nad 100 do 1000 m3 na vzdialenosť do 3000 m</t>
  </si>
  <si>
    <t>24108382</t>
  </si>
  <si>
    <t>162501123.S</t>
  </si>
  <si>
    <t>Vodorovné premiestnenie výkopku po spevnenej ceste z horniny tr.1-4, nad 100 do 1000 m3, príplatok k cene za každých ďalšich a začatých 1000 m</t>
  </si>
  <si>
    <t>-881758395</t>
  </si>
  <si>
    <t xml:space="preserve">"8km </t>
  </si>
  <si>
    <t>235,2*5</t>
  </si>
  <si>
    <t>1990213650</t>
  </si>
  <si>
    <t>614342987</t>
  </si>
  <si>
    <t>235,2*1,7</t>
  </si>
  <si>
    <t>181101102.S</t>
  </si>
  <si>
    <t>Úprava pláne v zárezoch v hornine 1-4 so zhutnením</t>
  </si>
  <si>
    <t>40091661</t>
  </si>
  <si>
    <t xml:space="preserve">"úprava podložia cesta a chodník </t>
  </si>
  <si>
    <t>1260,0</t>
  </si>
  <si>
    <t>Komunikácie</t>
  </si>
  <si>
    <t>564231111.S</t>
  </si>
  <si>
    <t>Podklad alebo podsyp zo štrkopiesku s rozprestretím, vlhčením a zhutnením, po zhutnení hr. 100 mm</t>
  </si>
  <si>
    <t>772845028</t>
  </si>
  <si>
    <t>"chodník jedná strana šírka 2m</t>
  </si>
  <si>
    <t>564251114.S</t>
  </si>
  <si>
    <t>Podklad alebo podsyp zo štrkopiesku s rozprestretím, vlhčením a zhutnením, po zhutnení hr. 180 mm</t>
  </si>
  <si>
    <t>603878908</t>
  </si>
  <si>
    <t>"cesta</t>
  </si>
  <si>
    <t>980</t>
  </si>
  <si>
    <t>564751111.S</t>
  </si>
  <si>
    <t>Podklad alebo kryt z kameniva hrubého drveného veľ. 32-63 mm s rozprestretím a zhutnením hr. 150 mm</t>
  </si>
  <si>
    <t>-1005046758</t>
  </si>
  <si>
    <t>565171113.S</t>
  </si>
  <si>
    <t>Podklad z asfaltového betónu AC 22 O s rozprestretím a zhutnením v pruhu š. do 3 m, po zhutnení hr. 120 mm</t>
  </si>
  <si>
    <t>-935924952</t>
  </si>
  <si>
    <t>56711411R</t>
  </si>
  <si>
    <t>Podklad z podkladového betónu tr. C 7,5 hr. 80 mm</t>
  </si>
  <si>
    <t>2009519194</t>
  </si>
  <si>
    <t>573231111.S</t>
  </si>
  <si>
    <t>Postrek asfaltový spojovací bez posypu kamenivom z cestnej emulzie v množstve 0,80 kg/m2</t>
  </si>
  <si>
    <t>1590594366</t>
  </si>
  <si>
    <t>980*2</t>
  </si>
  <si>
    <t>577134251.S</t>
  </si>
  <si>
    <t>Asfaltový betón vrstva obrusná AC 11 O v pruhu š. do 3 m z modifik. asfaltu tr. I, po zhutnení hr. 40 mm</t>
  </si>
  <si>
    <t>-972566178</t>
  </si>
  <si>
    <t>596911143.S</t>
  </si>
  <si>
    <t>Kladenie betónovej zámkovej dlažby komunikácií pre peších hr. 60 mm pre peších nad 100 do 300 m2 so zriadením lôžka z kameniva hr. 30 mm</t>
  </si>
  <si>
    <t>-1923647892</t>
  </si>
  <si>
    <t xml:space="preserve">"chodník </t>
  </si>
  <si>
    <t>280</t>
  </si>
  <si>
    <t xml:space="preserve">"bezbariérový chodník </t>
  </si>
  <si>
    <t>-7,08</t>
  </si>
  <si>
    <t>592460007600</t>
  </si>
  <si>
    <t>Dlažba betónová HAKA 6N-normál škárová, rozmer 200x165x60 mm, červená</t>
  </si>
  <si>
    <t>1292559701</t>
  </si>
  <si>
    <t>"zámková dlažba</t>
  </si>
  <si>
    <t>272,92*1,02</t>
  </si>
  <si>
    <t>596911331.S</t>
  </si>
  <si>
    <t>Kladenie dlažby pre nevidiacich hr. 60 mm do lôžka z kameniva ťaženého s vyplnením škár</t>
  </si>
  <si>
    <t>1459555384</t>
  </si>
  <si>
    <t>"nopková</t>
  </si>
  <si>
    <t>3,5*0,4*3</t>
  </si>
  <si>
    <t>1,2*0,2*2*3</t>
  </si>
  <si>
    <t>"drážková</t>
  </si>
  <si>
    <t>1,2*0,4*3</t>
  </si>
  <si>
    <t>592460007200</t>
  </si>
  <si>
    <t>Dlažba betónová pre nevidiacich, nopková, rozmer 200x200x60 mm, sivá</t>
  </si>
  <si>
    <t>-543802830</t>
  </si>
  <si>
    <t>"bezbariérový prístup - 3x</t>
  </si>
  <si>
    <t>3,5*0,4*3*1,02</t>
  </si>
  <si>
    <t>1,2*0,2*2*3*1,02</t>
  </si>
  <si>
    <t>592460007000</t>
  </si>
  <si>
    <t>Dlažba betónová pre nevidiacich drážková, rozmer 200x200x60 mm, sivá</t>
  </si>
  <si>
    <t>1377690116</t>
  </si>
  <si>
    <t>1,2*0,4*3*1,02</t>
  </si>
  <si>
    <t>Ostatné konštrukcie a práce-búranie</t>
  </si>
  <si>
    <t>916561111.S</t>
  </si>
  <si>
    <t>Osadenie záhonového alebo parkového obrubníka betón., do lôžka z bet. pros. tr. C 12/15 s bočnou oporou</t>
  </si>
  <si>
    <t>1458860595</t>
  </si>
  <si>
    <t>140</t>
  </si>
  <si>
    <t xml:space="preserve">"cesta </t>
  </si>
  <si>
    <t>-6</t>
  </si>
  <si>
    <t>592170001400</t>
  </si>
  <si>
    <t>Obrubník parkový, lxšxv 500x50x200 mm, sivá</t>
  </si>
  <si>
    <t>483725161</t>
  </si>
  <si>
    <t>134*2*1,01</t>
  </si>
  <si>
    <t>917732111.S</t>
  </si>
  <si>
    <t>Osadenie chodník. obrubníka betónového ležatého do lôžka z betónu prosteho tr. C 12/15 bez bočnej opory</t>
  </si>
  <si>
    <t>157854732</t>
  </si>
  <si>
    <t>"vstupy do RD - 5 vjazdy</t>
  </si>
  <si>
    <t>6*5</t>
  </si>
  <si>
    <t>"pre bezb.prístup 3x</t>
  </si>
  <si>
    <t>3,5+3,5+3,5</t>
  </si>
  <si>
    <t>592170002400</t>
  </si>
  <si>
    <t>Obrubník cestný nábehový, lxšxv 1000x200x150(100) mm</t>
  </si>
  <si>
    <t>-1001163125</t>
  </si>
  <si>
    <t>"ležatý</t>
  </si>
  <si>
    <t>40,5*1,01</t>
  </si>
  <si>
    <t>"prechodový 5X</t>
  </si>
  <si>
    <t>-5*2*1,01</t>
  </si>
  <si>
    <t>592170000700</t>
  </si>
  <si>
    <t>Obrubník cestný prechodový ľavý /pravý</t>
  </si>
  <si>
    <t>-663160426</t>
  </si>
  <si>
    <t>"1m ...5ks ...2strany</t>
  </si>
  <si>
    <t>1*5*2*1,01</t>
  </si>
  <si>
    <t>917862111.S</t>
  </si>
  <si>
    <t>Osadenie chodník. obrubníka betónového stojatého do lôžka z betónu prosteho tr. C 12/15 s bočnou oporou</t>
  </si>
  <si>
    <t>845181354</t>
  </si>
  <si>
    <t>"stojatý</t>
  </si>
  <si>
    <t xml:space="preserve">"ležatý </t>
  </si>
  <si>
    <t>-30</t>
  </si>
  <si>
    <t>592170001000</t>
  </si>
  <si>
    <t>Obrubník cestný, lxšxv 1000x150x250 mm</t>
  </si>
  <si>
    <t>365309739</t>
  </si>
  <si>
    <t xml:space="preserve">"stojatý cestný </t>
  </si>
  <si>
    <t>250*1,01</t>
  </si>
  <si>
    <t xml:space="preserve">"stojatý zapustený </t>
  </si>
  <si>
    <t>-6*2*1,01</t>
  </si>
  <si>
    <t>592170001001</t>
  </si>
  <si>
    <t xml:space="preserve">Obrubník cestný, lxšxv 1000x150x250 mm - zapusteý </t>
  </si>
  <si>
    <t>173947868</t>
  </si>
  <si>
    <t>6*2*1,01</t>
  </si>
  <si>
    <t>918101111.S.1</t>
  </si>
  <si>
    <t>Lôžko pod obrubníky, krajníky alebo obruby z dlažobných kociek z betónu prostého tr. C 12/15</t>
  </si>
  <si>
    <t>1767532110</t>
  </si>
  <si>
    <t xml:space="preserve">"cestný </t>
  </si>
  <si>
    <t>250*0,35*0,15</t>
  </si>
  <si>
    <t xml:space="preserve">"záhonový </t>
  </si>
  <si>
    <t>134*0,25*0,10</t>
  </si>
  <si>
    <t>40,5*0,25*0,05</t>
  </si>
  <si>
    <t>919731121.S</t>
  </si>
  <si>
    <t>Zarovnanie styčnej plochy pozdĺž vybúranej časti komunikácie asfaltovej hr. do 50 mm</t>
  </si>
  <si>
    <t>211568351</t>
  </si>
  <si>
    <t>919735111.S</t>
  </si>
  <si>
    <t>Rezanie existujúceho asfaltového krytu alebo podkladu hĺbky do 50 mm</t>
  </si>
  <si>
    <t>-1358794860</t>
  </si>
  <si>
    <t>979082213.S</t>
  </si>
  <si>
    <t>Vodorovná doprava sutiny so zložením a hrubým urovnaním na vzdialenosť do 1 km</t>
  </si>
  <si>
    <t>838525551</t>
  </si>
  <si>
    <t>979082219.S</t>
  </si>
  <si>
    <t>Príplatok k cene za každý ďalší aj začatý 1 km nad 1 km pre vodorovnú dopravu sutiny</t>
  </si>
  <si>
    <t>1103832943</t>
  </si>
  <si>
    <t>320,04*7</t>
  </si>
  <si>
    <t>979084216.S</t>
  </si>
  <si>
    <t>Vodorovná doprava vybúraných hmôt po suchu bez naloženia, ale so zložením na vzdialenosť do 5 km</t>
  </si>
  <si>
    <t>-1136135945</t>
  </si>
  <si>
    <t>979084219.S</t>
  </si>
  <si>
    <t>Príplatok k cene za každých ďalších aj začatých 5 km nad 5 km</t>
  </si>
  <si>
    <t>1832127207</t>
  </si>
  <si>
    <t>979087212.S</t>
  </si>
  <si>
    <t>Nakladanie na dopravné prostriedky pre vodorovnú dopravu sutiny</t>
  </si>
  <si>
    <t>-127851457</t>
  </si>
  <si>
    <t>979087213.S</t>
  </si>
  <si>
    <t>Nakladanie na dopravné prostriedky pre vodorovnú dopravu vybúraných hmôt</t>
  </si>
  <si>
    <t>339888830</t>
  </si>
  <si>
    <t>979089012.S</t>
  </si>
  <si>
    <t>Poplatok za skladovanie - betón, tehly, dlaždice (17 01) ostatné</t>
  </si>
  <si>
    <t>-1227578575</t>
  </si>
  <si>
    <t>979089212.S</t>
  </si>
  <si>
    <t>Poplatok za skladovanie - bitúmenové zmesi, uholný decht, dechtové výrobky (17 03 ), ostatné</t>
  </si>
  <si>
    <t>-1917446015</t>
  </si>
  <si>
    <t>Presun hmôt HSV</t>
  </si>
  <si>
    <t>998225111.S</t>
  </si>
  <si>
    <t>Presun hmôt pre pozemnú komunikáciu a letisko s krytom asfaltovým akejkoľvek dĺžky objektu</t>
  </si>
  <si>
    <t>2119298595</t>
  </si>
  <si>
    <t>VRN</t>
  </si>
  <si>
    <t>Vedľajšie rozpočtové náklady</t>
  </si>
  <si>
    <t>000300011.S</t>
  </si>
  <si>
    <t xml:space="preserve">Geodetické práce - vytýčenie inžinierskych sieti </t>
  </si>
  <si>
    <t>1024</t>
  </si>
  <si>
    <t>-717835711</t>
  </si>
  <si>
    <t>000300031.S</t>
  </si>
  <si>
    <t>Geodetické práce - porealizačné zameranie</t>
  </si>
  <si>
    <t>-1822229304</t>
  </si>
  <si>
    <t>000300033.S</t>
  </si>
  <si>
    <t xml:space="preserve">Geodetické práce - vyhotovenie geometrického plánu </t>
  </si>
  <si>
    <t>1873912421</t>
  </si>
  <si>
    <t>000600024.S</t>
  </si>
  <si>
    <t>Dočastné dopravné značenie</t>
  </si>
  <si>
    <t>-1787299612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</si>
</sst>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>
      <selection activeCell="L84" sqref="L8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50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12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09" t="s">
        <v>13</v>
      </c>
      <c r="BS5" s="17" t="s">
        <v>6</v>
      </c>
    </row>
    <row r="6" spans="1:74" s="1" customFormat="1" ht="36.950000000000003" customHeight="1">
      <c r="B6" s="20"/>
      <c r="D6" s="26" t="s">
        <v>14</v>
      </c>
      <c r="K6" s="214" t="s">
        <v>15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10"/>
      <c r="BS6" s="17" t="s">
        <v>6</v>
      </c>
    </row>
    <row r="7" spans="1:74" s="1" customFormat="1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10"/>
      <c r="BS7" s="17" t="s">
        <v>6</v>
      </c>
    </row>
    <row r="8" spans="1:74" s="1" customFormat="1" ht="12" customHeight="1">
      <c r="B8" s="20"/>
      <c r="D8" s="27" t="s">
        <v>18</v>
      </c>
      <c r="K8" s="25" t="s">
        <v>19</v>
      </c>
      <c r="AK8" s="27" t="s">
        <v>20</v>
      </c>
      <c r="AN8" s="28" t="s">
        <v>21</v>
      </c>
      <c r="AR8" s="20"/>
      <c r="BE8" s="210"/>
      <c r="BS8" s="17" t="s">
        <v>6</v>
      </c>
    </row>
    <row r="9" spans="1:74" s="1" customFormat="1" ht="14.45" customHeight="1">
      <c r="B9" s="20"/>
      <c r="AR9" s="20"/>
      <c r="BE9" s="210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10"/>
      <c r="BS10" s="17" t="s">
        <v>6</v>
      </c>
    </row>
    <row r="11" spans="1:74" s="1" customFormat="1" ht="18.399999999999999" customHeight="1">
      <c r="B11" s="20"/>
      <c r="E11" s="25" t="s">
        <v>24</v>
      </c>
      <c r="AK11" s="27" t="s">
        <v>25</v>
      </c>
      <c r="AN11" s="25" t="s">
        <v>1</v>
      </c>
      <c r="AR11" s="20"/>
      <c r="BE11" s="210"/>
      <c r="BS11" s="17" t="s">
        <v>6</v>
      </c>
    </row>
    <row r="12" spans="1:74" s="1" customFormat="1" ht="6.95" customHeight="1">
      <c r="B12" s="20"/>
      <c r="AR12" s="20"/>
      <c r="BE12" s="210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10"/>
      <c r="BS13" s="17" t="s">
        <v>6</v>
      </c>
    </row>
    <row r="14" spans="1:74" ht="12.75">
      <c r="B14" s="20"/>
      <c r="E14" s="215" t="s">
        <v>27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7" t="s">
        <v>25</v>
      </c>
      <c r="AN14" s="29" t="s">
        <v>27</v>
      </c>
      <c r="AR14" s="20"/>
      <c r="BE14" s="210"/>
      <c r="BS14" s="17" t="s">
        <v>6</v>
      </c>
    </row>
    <row r="15" spans="1:74" s="1" customFormat="1" ht="6.95" customHeight="1">
      <c r="B15" s="20"/>
      <c r="AR15" s="20"/>
      <c r="BE15" s="210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10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10"/>
      <c r="BS17" s="17" t="s">
        <v>30</v>
      </c>
    </row>
    <row r="18" spans="1:71" s="1" customFormat="1" ht="6.95" customHeight="1">
      <c r="B18" s="20"/>
      <c r="AR18" s="20"/>
      <c r="BE18" s="210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10"/>
      <c r="BS19" s="17" t="s">
        <v>6</v>
      </c>
    </row>
    <row r="20" spans="1:71" s="1" customFormat="1" ht="18.399999999999999" customHeight="1">
      <c r="B20" s="20"/>
      <c r="E20" s="25" t="s">
        <v>32</v>
      </c>
      <c r="AK20" s="27" t="s">
        <v>25</v>
      </c>
      <c r="AN20" s="25" t="s">
        <v>1</v>
      </c>
      <c r="AR20" s="20"/>
      <c r="BE20" s="210"/>
      <c r="BS20" s="17" t="s">
        <v>30</v>
      </c>
    </row>
    <row r="21" spans="1:71" s="1" customFormat="1" ht="6.95" customHeight="1">
      <c r="B21" s="20"/>
      <c r="AR21" s="20"/>
      <c r="BE21" s="210"/>
    </row>
    <row r="22" spans="1:71" s="1" customFormat="1" ht="12" customHeight="1">
      <c r="B22" s="20"/>
      <c r="D22" s="27" t="s">
        <v>33</v>
      </c>
      <c r="AR22" s="20"/>
      <c r="BE22" s="210"/>
    </row>
    <row r="23" spans="1:71" s="1" customFormat="1" ht="16.5" customHeight="1">
      <c r="B23" s="20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20"/>
      <c r="BE23" s="210"/>
    </row>
    <row r="24" spans="1:71" s="1" customFormat="1" ht="6.95" customHeight="1">
      <c r="B24" s="20"/>
      <c r="AR24" s="20"/>
      <c r="BE24" s="210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0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2"/>
      <c r="AQ26" s="32"/>
      <c r="AR26" s="33"/>
      <c r="BE26" s="210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0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0" t="s">
        <v>35</v>
      </c>
      <c r="M28" s="220"/>
      <c r="N28" s="220"/>
      <c r="O28" s="220"/>
      <c r="P28" s="220"/>
      <c r="Q28" s="32"/>
      <c r="R28" s="32"/>
      <c r="S28" s="32"/>
      <c r="T28" s="32"/>
      <c r="U28" s="32"/>
      <c r="V28" s="32"/>
      <c r="W28" s="220" t="s">
        <v>36</v>
      </c>
      <c r="X28" s="220"/>
      <c r="Y28" s="220"/>
      <c r="Z28" s="220"/>
      <c r="AA28" s="220"/>
      <c r="AB28" s="220"/>
      <c r="AC28" s="220"/>
      <c r="AD28" s="220"/>
      <c r="AE28" s="220"/>
      <c r="AF28" s="32"/>
      <c r="AG28" s="32"/>
      <c r="AH28" s="32"/>
      <c r="AI28" s="32"/>
      <c r="AJ28" s="32"/>
      <c r="AK28" s="220" t="s">
        <v>37</v>
      </c>
      <c r="AL28" s="220"/>
      <c r="AM28" s="220"/>
      <c r="AN28" s="220"/>
      <c r="AO28" s="220"/>
      <c r="AP28" s="32"/>
      <c r="AQ28" s="32"/>
      <c r="AR28" s="33"/>
      <c r="BE28" s="210"/>
    </row>
    <row r="29" spans="1:71" s="3" customFormat="1" ht="14.45" customHeight="1">
      <c r="B29" s="37"/>
      <c r="D29" s="27" t="s">
        <v>38</v>
      </c>
      <c r="F29" s="38" t="s">
        <v>39</v>
      </c>
      <c r="L29" s="223">
        <v>0.2</v>
      </c>
      <c r="M29" s="222"/>
      <c r="N29" s="222"/>
      <c r="O29" s="222"/>
      <c r="P29" s="222"/>
      <c r="Q29" s="39"/>
      <c r="R29" s="39"/>
      <c r="S29" s="39"/>
      <c r="T29" s="39"/>
      <c r="U29" s="39"/>
      <c r="V29" s="39"/>
      <c r="W29" s="221">
        <f>ROUND(AZ94, 2)</f>
        <v>0</v>
      </c>
      <c r="X29" s="222"/>
      <c r="Y29" s="222"/>
      <c r="Z29" s="222"/>
      <c r="AA29" s="222"/>
      <c r="AB29" s="222"/>
      <c r="AC29" s="222"/>
      <c r="AD29" s="222"/>
      <c r="AE29" s="222"/>
      <c r="AF29" s="39"/>
      <c r="AG29" s="39"/>
      <c r="AH29" s="39"/>
      <c r="AI29" s="39"/>
      <c r="AJ29" s="39"/>
      <c r="AK29" s="221">
        <f>ROUND(AV94, 2)</f>
        <v>0</v>
      </c>
      <c r="AL29" s="222"/>
      <c r="AM29" s="222"/>
      <c r="AN29" s="222"/>
      <c r="AO29" s="222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11"/>
    </row>
    <row r="30" spans="1:71" s="3" customFormat="1" ht="14.45" customHeight="1">
      <c r="B30" s="37"/>
      <c r="F30" s="38" t="s">
        <v>40</v>
      </c>
      <c r="L30" s="223">
        <v>0.2</v>
      </c>
      <c r="M30" s="222"/>
      <c r="N30" s="222"/>
      <c r="O30" s="222"/>
      <c r="P30" s="222"/>
      <c r="Q30" s="39"/>
      <c r="R30" s="39"/>
      <c r="S30" s="39"/>
      <c r="T30" s="39"/>
      <c r="U30" s="39"/>
      <c r="V30" s="39"/>
      <c r="W30" s="221">
        <f>ROUND(BA94, 2)</f>
        <v>0</v>
      </c>
      <c r="X30" s="222"/>
      <c r="Y30" s="222"/>
      <c r="Z30" s="222"/>
      <c r="AA30" s="222"/>
      <c r="AB30" s="222"/>
      <c r="AC30" s="222"/>
      <c r="AD30" s="222"/>
      <c r="AE30" s="222"/>
      <c r="AF30" s="39"/>
      <c r="AG30" s="39"/>
      <c r="AH30" s="39"/>
      <c r="AI30" s="39"/>
      <c r="AJ30" s="39"/>
      <c r="AK30" s="221">
        <f>ROUND(AW94, 2)</f>
        <v>0</v>
      </c>
      <c r="AL30" s="222"/>
      <c r="AM30" s="222"/>
      <c r="AN30" s="222"/>
      <c r="AO30" s="222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11"/>
    </row>
    <row r="31" spans="1:71" s="3" customFormat="1" ht="14.45" hidden="1" customHeight="1">
      <c r="B31" s="37"/>
      <c r="F31" s="27" t="s">
        <v>41</v>
      </c>
      <c r="L31" s="226">
        <v>0.2</v>
      </c>
      <c r="M31" s="225"/>
      <c r="N31" s="225"/>
      <c r="O31" s="225"/>
      <c r="P31" s="225"/>
      <c r="W31" s="224">
        <f>ROUND(BB94, 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1"/>
    </row>
    <row r="32" spans="1:71" s="3" customFormat="1" ht="14.45" hidden="1" customHeight="1">
      <c r="B32" s="37"/>
      <c r="F32" s="27" t="s">
        <v>42</v>
      </c>
      <c r="L32" s="226">
        <v>0.2</v>
      </c>
      <c r="M32" s="225"/>
      <c r="N32" s="225"/>
      <c r="O32" s="225"/>
      <c r="P32" s="225"/>
      <c r="W32" s="224">
        <f>ROUND(BC94, 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1"/>
    </row>
    <row r="33" spans="1:57" s="3" customFormat="1" ht="14.45" hidden="1" customHeight="1">
      <c r="B33" s="37"/>
      <c r="F33" s="38" t="s">
        <v>43</v>
      </c>
      <c r="L33" s="223">
        <v>0</v>
      </c>
      <c r="M33" s="222"/>
      <c r="N33" s="222"/>
      <c r="O33" s="222"/>
      <c r="P33" s="222"/>
      <c r="Q33" s="39"/>
      <c r="R33" s="39"/>
      <c r="S33" s="39"/>
      <c r="T33" s="39"/>
      <c r="U33" s="39"/>
      <c r="V33" s="39"/>
      <c r="W33" s="221">
        <f>ROUND(BD94, 2)</f>
        <v>0</v>
      </c>
      <c r="X33" s="222"/>
      <c r="Y33" s="222"/>
      <c r="Z33" s="222"/>
      <c r="AA33" s="222"/>
      <c r="AB33" s="222"/>
      <c r="AC33" s="222"/>
      <c r="AD33" s="222"/>
      <c r="AE33" s="222"/>
      <c r="AF33" s="39"/>
      <c r="AG33" s="39"/>
      <c r="AH33" s="39"/>
      <c r="AI33" s="39"/>
      <c r="AJ33" s="39"/>
      <c r="AK33" s="221">
        <v>0</v>
      </c>
      <c r="AL33" s="222"/>
      <c r="AM33" s="222"/>
      <c r="AN33" s="222"/>
      <c r="AO33" s="222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1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0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27" t="s">
        <v>46</v>
      </c>
      <c r="Y35" s="228"/>
      <c r="Z35" s="228"/>
      <c r="AA35" s="228"/>
      <c r="AB35" s="228"/>
      <c r="AC35" s="43"/>
      <c r="AD35" s="43"/>
      <c r="AE35" s="43"/>
      <c r="AF35" s="43"/>
      <c r="AG35" s="43"/>
      <c r="AH35" s="43"/>
      <c r="AI35" s="43"/>
      <c r="AJ35" s="43"/>
      <c r="AK35" s="229">
        <f>SUM(AK26:AK33)</f>
        <v>0</v>
      </c>
      <c r="AL35" s="228"/>
      <c r="AM35" s="228"/>
      <c r="AN35" s="228"/>
      <c r="AO35" s="230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AR84" s="54"/>
    </row>
    <row r="85" spans="1:91" s="5" customFormat="1" ht="36.950000000000003" customHeight="1">
      <c r="B85" s="55"/>
      <c r="C85" s="56" t="s">
        <v>14</v>
      </c>
      <c r="L85" s="231" t="str">
        <f>K6</f>
        <v>SO MK Sadová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Sadová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3" t="str">
        <f>IF(AN8= "","",AN8)</f>
        <v>30. 3. 2022</v>
      </c>
      <c r="AN87" s="233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5.7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 xml:space="preserve">Mesto Nitra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4" t="str">
        <f>IF(E17="","",E17)</f>
        <v>Ing.arch. Jozef Hrozenský, PhD</v>
      </c>
      <c r="AN89" s="235"/>
      <c r="AO89" s="235"/>
      <c r="AP89" s="235"/>
      <c r="AQ89" s="32"/>
      <c r="AR89" s="33"/>
      <c r="AS89" s="236" t="s">
        <v>54</v>
      </c>
      <c r="AT89" s="237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40" t="s">
        <v>55</v>
      </c>
      <c r="D92" s="241"/>
      <c r="E92" s="241"/>
      <c r="F92" s="241"/>
      <c r="G92" s="241"/>
      <c r="H92" s="63"/>
      <c r="I92" s="242" t="s">
        <v>56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57</v>
      </c>
      <c r="AH92" s="241"/>
      <c r="AI92" s="241"/>
      <c r="AJ92" s="241"/>
      <c r="AK92" s="241"/>
      <c r="AL92" s="241"/>
      <c r="AM92" s="241"/>
      <c r="AN92" s="242" t="s">
        <v>58</v>
      </c>
      <c r="AO92" s="241"/>
      <c r="AP92" s="244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48">
        <f>ROUND(SUM(AG95:AG97),2)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5" t="s">
        <v>1</v>
      </c>
      <c r="AR94" s="71"/>
      <c r="AS94" s="76">
        <f>ROUND(SUM(AS95:AS97),2)</f>
        <v>0</v>
      </c>
      <c r="AT94" s="77">
        <f>ROUND(SUM(AV94:AW94),2)</f>
        <v>0</v>
      </c>
      <c r="AU94" s="78">
        <f>ROUND(SUM(AU95:AU97),5)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ROUND(SUM(AZ95:AZ97),2)</f>
        <v>0</v>
      </c>
      <c r="BA94" s="77">
        <f>ROUND(SUM(BA95:BA97),2)</f>
        <v>0</v>
      </c>
      <c r="BB94" s="77">
        <f>ROUND(SUM(BB95:BB97),2)</f>
        <v>0</v>
      </c>
      <c r="BC94" s="77">
        <f>ROUND(SUM(BC95:BC97),2)</f>
        <v>0</v>
      </c>
      <c r="BD94" s="79">
        <f>ROUND(SUM(BD95:BD97),2)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37.5" customHeight="1">
      <c r="A95" s="82" t="s">
        <v>78</v>
      </c>
      <c r="B95" s="83"/>
      <c r="C95" s="84"/>
      <c r="D95" s="247" t="s">
        <v>79</v>
      </c>
      <c r="E95" s="247"/>
      <c r="F95" s="247"/>
      <c r="G95" s="247"/>
      <c r="H95" s="247"/>
      <c r="I95" s="85"/>
      <c r="J95" s="247" t="s">
        <v>80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'01 - SO 204 Kanalizácia d...'!J30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6" t="s">
        <v>81</v>
      </c>
      <c r="AR95" s="83"/>
      <c r="AS95" s="87">
        <v>0</v>
      </c>
      <c r="AT95" s="88">
        <f>ROUND(SUM(AV95:AW95),2)</f>
        <v>0</v>
      </c>
      <c r="AU95" s="89">
        <f>'01 - SO 204 Kanalizácia d...'!P121</f>
        <v>0</v>
      </c>
      <c r="AV95" s="88">
        <f>'01 - SO 204 Kanalizácia d...'!J33</f>
        <v>0</v>
      </c>
      <c r="AW95" s="88">
        <f>'01 - SO 204 Kanalizácia d...'!J34</f>
        <v>0</v>
      </c>
      <c r="AX95" s="88">
        <f>'01 - SO 204 Kanalizácia d...'!J35</f>
        <v>0</v>
      </c>
      <c r="AY95" s="88">
        <f>'01 - SO 204 Kanalizácia d...'!J36</f>
        <v>0</v>
      </c>
      <c r="AZ95" s="88">
        <f>'01 - SO 204 Kanalizácia d...'!F33</f>
        <v>0</v>
      </c>
      <c r="BA95" s="88">
        <f>'01 - SO 204 Kanalizácia d...'!F34</f>
        <v>0</v>
      </c>
      <c r="BB95" s="88">
        <f>'01 - SO 204 Kanalizácia d...'!F35</f>
        <v>0</v>
      </c>
      <c r="BC95" s="88">
        <f>'01 - SO 204 Kanalizácia d...'!F36</f>
        <v>0</v>
      </c>
      <c r="BD95" s="90">
        <f>'01 - SO 204 Kanalizácia d...'!F37</f>
        <v>0</v>
      </c>
      <c r="BT95" s="91" t="s">
        <v>82</v>
      </c>
      <c r="BV95" s="91" t="s">
        <v>76</v>
      </c>
      <c r="BW95" s="91" t="s">
        <v>83</v>
      </c>
      <c r="BX95" s="91" t="s">
        <v>4</v>
      </c>
      <c r="CL95" s="91" t="s">
        <v>1</v>
      </c>
      <c r="CM95" s="91" t="s">
        <v>74</v>
      </c>
    </row>
    <row r="96" spans="1:91" s="7" customFormat="1" ht="16.5" customHeight="1">
      <c r="A96" s="82" t="s">
        <v>78</v>
      </c>
      <c r="B96" s="83"/>
      <c r="C96" s="84"/>
      <c r="D96" s="247" t="s">
        <v>84</v>
      </c>
      <c r="E96" s="247"/>
      <c r="F96" s="247"/>
      <c r="G96" s="247"/>
      <c r="H96" s="247"/>
      <c r="I96" s="85"/>
      <c r="J96" s="247" t="s">
        <v>85</v>
      </c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5">
        <f>'02 - SO 402 Verejné osvet...'!J30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86" t="s">
        <v>81</v>
      </c>
      <c r="AR96" s="83"/>
      <c r="AS96" s="87">
        <v>0</v>
      </c>
      <c r="AT96" s="88">
        <f>ROUND(SUM(AV96:AW96),2)</f>
        <v>0</v>
      </c>
      <c r="AU96" s="89">
        <f>'02 - SO 402 Verejné osvet...'!P119</f>
        <v>0</v>
      </c>
      <c r="AV96" s="88">
        <f>'02 - SO 402 Verejné osvet...'!J33</f>
        <v>0</v>
      </c>
      <c r="AW96" s="88">
        <f>'02 - SO 402 Verejné osvet...'!J34</f>
        <v>0</v>
      </c>
      <c r="AX96" s="88">
        <f>'02 - SO 402 Verejné osvet...'!J35</f>
        <v>0</v>
      </c>
      <c r="AY96" s="88">
        <f>'02 - SO 402 Verejné osvet...'!J36</f>
        <v>0</v>
      </c>
      <c r="AZ96" s="88">
        <f>'02 - SO 402 Verejné osvet...'!F33</f>
        <v>0</v>
      </c>
      <c r="BA96" s="88">
        <f>'02 - SO 402 Verejné osvet...'!F34</f>
        <v>0</v>
      </c>
      <c r="BB96" s="88">
        <f>'02 - SO 402 Verejné osvet...'!F35</f>
        <v>0</v>
      </c>
      <c r="BC96" s="88">
        <f>'02 - SO 402 Verejné osvet...'!F36</f>
        <v>0</v>
      </c>
      <c r="BD96" s="90">
        <f>'02 - SO 402 Verejné osvet...'!F37</f>
        <v>0</v>
      </c>
      <c r="BT96" s="91" t="s">
        <v>82</v>
      </c>
      <c r="BV96" s="91" t="s">
        <v>76</v>
      </c>
      <c r="BW96" s="91" t="s">
        <v>86</v>
      </c>
      <c r="BX96" s="91" t="s">
        <v>4</v>
      </c>
      <c r="CL96" s="91" t="s">
        <v>1</v>
      </c>
      <c r="CM96" s="91" t="s">
        <v>74</v>
      </c>
    </row>
    <row r="97" spans="1:91" s="7" customFormat="1" ht="24.75" customHeight="1">
      <c r="A97" s="82" t="s">
        <v>78</v>
      </c>
      <c r="B97" s="83"/>
      <c r="C97" s="84"/>
      <c r="D97" s="247" t="s">
        <v>87</v>
      </c>
      <c r="E97" s="247"/>
      <c r="F97" s="247"/>
      <c r="G97" s="247"/>
      <c r="H97" s="247"/>
      <c r="I97" s="85"/>
      <c r="J97" s="247" t="s">
        <v>88</v>
      </c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5">
        <f>'03 - SO 601 Miestna komun...'!J30</f>
        <v>0</v>
      </c>
      <c r="AH97" s="246"/>
      <c r="AI97" s="246"/>
      <c r="AJ97" s="246"/>
      <c r="AK97" s="246"/>
      <c r="AL97" s="246"/>
      <c r="AM97" s="246"/>
      <c r="AN97" s="245">
        <f>SUM(AG97,AT97)</f>
        <v>0</v>
      </c>
      <c r="AO97" s="246"/>
      <c r="AP97" s="246"/>
      <c r="AQ97" s="86" t="s">
        <v>81</v>
      </c>
      <c r="AR97" s="83"/>
      <c r="AS97" s="92">
        <v>0</v>
      </c>
      <c r="AT97" s="93">
        <f>ROUND(SUM(AV97:AW97),2)</f>
        <v>0</v>
      </c>
      <c r="AU97" s="94">
        <f>'03 - SO 601 Miestna komun...'!P122</f>
        <v>0</v>
      </c>
      <c r="AV97" s="93">
        <f>'03 - SO 601 Miestna komun...'!J33</f>
        <v>0</v>
      </c>
      <c r="AW97" s="93">
        <f>'03 - SO 601 Miestna komun...'!J34</f>
        <v>0</v>
      </c>
      <c r="AX97" s="93">
        <f>'03 - SO 601 Miestna komun...'!J35</f>
        <v>0</v>
      </c>
      <c r="AY97" s="93">
        <f>'03 - SO 601 Miestna komun...'!J36</f>
        <v>0</v>
      </c>
      <c r="AZ97" s="93">
        <f>'03 - SO 601 Miestna komun...'!F33</f>
        <v>0</v>
      </c>
      <c r="BA97" s="93">
        <f>'03 - SO 601 Miestna komun...'!F34</f>
        <v>0</v>
      </c>
      <c r="BB97" s="93">
        <f>'03 - SO 601 Miestna komun...'!F35</f>
        <v>0</v>
      </c>
      <c r="BC97" s="93">
        <f>'03 - SO 601 Miestna komun...'!F36</f>
        <v>0</v>
      </c>
      <c r="BD97" s="95">
        <f>'03 - SO 601 Miestna komun...'!F37</f>
        <v>0</v>
      </c>
      <c r="BT97" s="91" t="s">
        <v>82</v>
      </c>
      <c r="BV97" s="91" t="s">
        <v>76</v>
      </c>
      <c r="BW97" s="91" t="s">
        <v>89</v>
      </c>
      <c r="BX97" s="91" t="s">
        <v>4</v>
      </c>
      <c r="CL97" s="91" t="s">
        <v>1</v>
      </c>
      <c r="CM97" s="91" t="s">
        <v>74</v>
      </c>
    </row>
    <row r="98" spans="1:91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91" s="2" customFormat="1" ht="6.95" customHeight="1">
      <c r="A99" s="32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SO 204 Kanalizácia d...'!C2" display="/"/>
    <hyperlink ref="A96" location="'02 - SO 402 Verejné osvet...'!C2" display="/"/>
    <hyperlink ref="A97" location="'03 - SO 601 Miestna komu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90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51" t="str">
        <f>'Rekapitulácia stavby'!K6</f>
        <v>SO MK Sadová</v>
      </c>
      <c r="F7" s="252"/>
      <c r="G7" s="252"/>
      <c r="H7" s="252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3"/>
      <c r="C9" s="32"/>
      <c r="D9" s="32"/>
      <c r="E9" s="231" t="s">
        <v>92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 t="str">
        <f>'Rekapitulácia stavby'!AN8</f>
        <v>30. 3. 2022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'Rekapitulácia stavby'!E14</f>
        <v>Vyplň údaj</v>
      </c>
      <c r="F18" s="212"/>
      <c r="G18" s="212"/>
      <c r="H18" s="212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7"/>
      <c r="B27" s="98"/>
      <c r="C27" s="97"/>
      <c r="D27" s="97"/>
      <c r="E27" s="217" t="s">
        <v>1</v>
      </c>
      <c r="F27" s="217"/>
      <c r="G27" s="217"/>
      <c r="H27" s="217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0" t="s">
        <v>34</v>
      </c>
      <c r="E30" s="32"/>
      <c r="F30" s="32"/>
      <c r="G30" s="32"/>
      <c r="H30" s="32"/>
      <c r="I30" s="32"/>
      <c r="J30" s="74">
        <f>ROUND(J121,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38</v>
      </c>
      <c r="E33" s="38" t="s">
        <v>39</v>
      </c>
      <c r="F33" s="102">
        <f>ROUND((SUM(BE121:BE177)),  2)</f>
        <v>0</v>
      </c>
      <c r="G33" s="103"/>
      <c r="H33" s="103"/>
      <c r="I33" s="104">
        <v>0.2</v>
      </c>
      <c r="J33" s="102">
        <f>ROUND(((SUM(BE121:BE177))*I33),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2">
        <f>ROUND((SUM(BF121:BF177)),  2)</f>
        <v>0</v>
      </c>
      <c r="G34" s="103"/>
      <c r="H34" s="103"/>
      <c r="I34" s="104">
        <v>0.2</v>
      </c>
      <c r="J34" s="102">
        <f>ROUND(((SUM(BF121:BF177))*I34),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5">
        <f>ROUND((SUM(BG121:BG177)),  2)</f>
        <v>0</v>
      </c>
      <c r="G35" s="32"/>
      <c r="H35" s="32"/>
      <c r="I35" s="106">
        <v>0.2</v>
      </c>
      <c r="J35" s="105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5">
        <f>ROUND((SUM(BH121:BH177)),  2)</f>
        <v>0</v>
      </c>
      <c r="G36" s="32"/>
      <c r="H36" s="32"/>
      <c r="I36" s="106">
        <v>0.2</v>
      </c>
      <c r="J36" s="105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2">
        <f>ROUND((SUM(BI121:BI177)),  2)</f>
        <v>0</v>
      </c>
      <c r="G37" s="103"/>
      <c r="H37" s="103"/>
      <c r="I37" s="104">
        <v>0</v>
      </c>
      <c r="J37" s="102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7"/>
      <c r="D39" s="108" t="s">
        <v>44</v>
      </c>
      <c r="E39" s="63"/>
      <c r="F39" s="63"/>
      <c r="G39" s="109" t="s">
        <v>45</v>
      </c>
      <c r="H39" s="110" t="s">
        <v>46</v>
      </c>
      <c r="I39" s="63"/>
      <c r="J39" s="111">
        <f>SUM(J30:J37)</f>
        <v>0</v>
      </c>
      <c r="K39" s="11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3" t="s">
        <v>50</v>
      </c>
      <c r="G61" s="48" t="s">
        <v>49</v>
      </c>
      <c r="H61" s="35"/>
      <c r="I61" s="35"/>
      <c r="J61" s="114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3" t="s">
        <v>50</v>
      </c>
      <c r="G76" s="48" t="s">
        <v>49</v>
      </c>
      <c r="H76" s="35"/>
      <c r="I76" s="35"/>
      <c r="J76" s="114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51" t="str">
        <f>E7</f>
        <v>SO MK Sadová</v>
      </c>
      <c r="F85" s="252"/>
      <c r="G85" s="252"/>
      <c r="H85" s="252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hidden="1" customHeight="1">
      <c r="A87" s="32"/>
      <c r="B87" s="33"/>
      <c r="C87" s="32"/>
      <c r="D87" s="32"/>
      <c r="E87" s="231" t="str">
        <f>E9</f>
        <v>01 - SO 204 Kanalizácia dažďová D1-2-2 - 20m, D1-2-1 - 70m, D1 - 10m, D1-2 - 5m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 xml:space="preserve">Sadová </v>
      </c>
      <c r="G89" s="32"/>
      <c r="H89" s="32"/>
      <c r="I89" s="27" t="s">
        <v>20</v>
      </c>
      <c r="J89" s="58" t="str">
        <f>IF(J12="","",J12)</f>
        <v>30. 3. 2022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hidden="1" customHeight="1">
      <c r="A91" s="32"/>
      <c r="B91" s="33"/>
      <c r="C91" s="27" t="s">
        <v>22</v>
      </c>
      <c r="D91" s="32"/>
      <c r="E91" s="32"/>
      <c r="F91" s="25" t="str">
        <f>E15</f>
        <v xml:space="preserve">Mesto Nitra </v>
      </c>
      <c r="G91" s="32"/>
      <c r="H91" s="32"/>
      <c r="I91" s="27" t="s">
        <v>28</v>
      </c>
      <c r="J91" s="30" t="str">
        <f>E21</f>
        <v>Ing.arch. Jozef Hrozenský, PhD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5" t="s">
        <v>94</v>
      </c>
      <c r="D94" s="107"/>
      <c r="E94" s="107"/>
      <c r="F94" s="107"/>
      <c r="G94" s="107"/>
      <c r="H94" s="107"/>
      <c r="I94" s="107"/>
      <c r="J94" s="116" t="s">
        <v>95</v>
      </c>
      <c r="K94" s="107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7" t="s">
        <v>96</v>
      </c>
      <c r="D96" s="32"/>
      <c r="E96" s="32"/>
      <c r="F96" s="32"/>
      <c r="G96" s="32"/>
      <c r="H96" s="32"/>
      <c r="I96" s="32"/>
      <c r="J96" s="74">
        <f>J121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5" hidden="1" customHeight="1">
      <c r="B97" s="118"/>
      <c r="D97" s="119" t="s">
        <v>98</v>
      </c>
      <c r="E97" s="120"/>
      <c r="F97" s="120"/>
      <c r="G97" s="120"/>
      <c r="H97" s="120"/>
      <c r="I97" s="120"/>
      <c r="J97" s="121">
        <f>J122</f>
        <v>0</v>
      </c>
      <c r="L97" s="118"/>
    </row>
    <row r="98" spans="1:31" s="10" customFormat="1" ht="19.899999999999999" hidden="1" customHeight="1">
      <c r="B98" s="122"/>
      <c r="D98" s="123" t="s">
        <v>99</v>
      </c>
      <c r="E98" s="124"/>
      <c r="F98" s="124"/>
      <c r="G98" s="124"/>
      <c r="H98" s="124"/>
      <c r="I98" s="124"/>
      <c r="J98" s="125">
        <f>J123</f>
        <v>0</v>
      </c>
      <c r="L98" s="122"/>
    </row>
    <row r="99" spans="1:31" s="10" customFormat="1" ht="19.899999999999999" hidden="1" customHeight="1">
      <c r="B99" s="122"/>
      <c r="D99" s="123" t="s">
        <v>100</v>
      </c>
      <c r="E99" s="124"/>
      <c r="F99" s="124"/>
      <c r="G99" s="124"/>
      <c r="H99" s="124"/>
      <c r="I99" s="124"/>
      <c r="J99" s="125">
        <f>J138</f>
        <v>0</v>
      </c>
      <c r="L99" s="122"/>
    </row>
    <row r="100" spans="1:31" s="10" customFormat="1" ht="19.899999999999999" hidden="1" customHeight="1">
      <c r="B100" s="122"/>
      <c r="D100" s="123" t="s">
        <v>101</v>
      </c>
      <c r="E100" s="124"/>
      <c r="F100" s="124"/>
      <c r="G100" s="124"/>
      <c r="H100" s="124"/>
      <c r="I100" s="124"/>
      <c r="J100" s="125">
        <f>J144</f>
        <v>0</v>
      </c>
      <c r="L100" s="122"/>
    </row>
    <row r="101" spans="1:31" s="10" customFormat="1" ht="19.899999999999999" hidden="1" customHeight="1">
      <c r="B101" s="122"/>
      <c r="D101" s="123" t="s">
        <v>102</v>
      </c>
      <c r="E101" s="124"/>
      <c r="F101" s="124"/>
      <c r="G101" s="124"/>
      <c r="H101" s="124"/>
      <c r="I101" s="124"/>
      <c r="J101" s="125">
        <f>J176</f>
        <v>0</v>
      </c>
      <c r="L101" s="122"/>
    </row>
    <row r="102" spans="1:31" s="2" customFormat="1" ht="21.75" hidden="1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hidden="1" customHeight="1">
      <c r="A103" s="32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ht="11.25" hidden="1"/>
    <row r="105" spans="1:31" ht="11.25" hidden="1"/>
    <row r="106" spans="1:31" ht="11.25" hidden="1"/>
    <row r="107" spans="1:31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103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14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51" t="str">
        <f>E7</f>
        <v>SO MK Sadová</v>
      </c>
      <c r="F111" s="252"/>
      <c r="G111" s="252"/>
      <c r="H111" s="25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91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30" customHeight="1">
      <c r="A113" s="32"/>
      <c r="B113" s="33"/>
      <c r="C113" s="32"/>
      <c r="D113" s="32"/>
      <c r="E113" s="231" t="str">
        <f>E9</f>
        <v>01 - SO 204 Kanalizácia dažďová D1-2-2 - 20m, D1-2-1 - 70m, D1 - 10m, D1-2 - 5m</v>
      </c>
      <c r="F113" s="253"/>
      <c r="G113" s="253"/>
      <c r="H113" s="253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18</v>
      </c>
      <c r="D115" s="32"/>
      <c r="E115" s="32"/>
      <c r="F115" s="25" t="str">
        <f>F12</f>
        <v xml:space="preserve">Sadová </v>
      </c>
      <c r="G115" s="32"/>
      <c r="H115" s="32"/>
      <c r="I115" s="27" t="s">
        <v>20</v>
      </c>
      <c r="J115" s="58" t="str">
        <f>IF(J12="","",J12)</f>
        <v>30. 3. 2022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25.7" customHeight="1">
      <c r="A117" s="32"/>
      <c r="B117" s="33"/>
      <c r="C117" s="27" t="s">
        <v>22</v>
      </c>
      <c r="D117" s="32"/>
      <c r="E117" s="32"/>
      <c r="F117" s="25" t="str">
        <f>E15</f>
        <v xml:space="preserve">Mesto Nitra </v>
      </c>
      <c r="G117" s="32"/>
      <c r="H117" s="32"/>
      <c r="I117" s="27" t="s">
        <v>28</v>
      </c>
      <c r="J117" s="30" t="str">
        <f>E21</f>
        <v>Ing.arch. Jozef Hrozenský, PhD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26</v>
      </c>
      <c r="D118" s="32"/>
      <c r="E118" s="32"/>
      <c r="F118" s="25" t="str">
        <f>IF(E18="","",E18)</f>
        <v>Vyplň údaj</v>
      </c>
      <c r="G118" s="32"/>
      <c r="H118" s="32"/>
      <c r="I118" s="27" t="s">
        <v>31</v>
      </c>
      <c r="J118" s="30" t="str">
        <f>E24</f>
        <v xml:space="preserve"> 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26"/>
      <c r="B120" s="127"/>
      <c r="C120" s="128" t="s">
        <v>104</v>
      </c>
      <c r="D120" s="129" t="s">
        <v>59</v>
      </c>
      <c r="E120" s="129" t="s">
        <v>55</v>
      </c>
      <c r="F120" s="129" t="s">
        <v>56</v>
      </c>
      <c r="G120" s="129" t="s">
        <v>105</v>
      </c>
      <c r="H120" s="129" t="s">
        <v>106</v>
      </c>
      <c r="I120" s="129" t="s">
        <v>107</v>
      </c>
      <c r="J120" s="130" t="s">
        <v>95</v>
      </c>
      <c r="K120" s="131" t="s">
        <v>108</v>
      </c>
      <c r="L120" s="132"/>
      <c r="M120" s="65" t="s">
        <v>1</v>
      </c>
      <c r="N120" s="66" t="s">
        <v>38</v>
      </c>
      <c r="O120" s="66" t="s">
        <v>109</v>
      </c>
      <c r="P120" s="66" t="s">
        <v>110</v>
      </c>
      <c r="Q120" s="66" t="s">
        <v>111</v>
      </c>
      <c r="R120" s="66" t="s">
        <v>112</v>
      </c>
      <c r="S120" s="66" t="s">
        <v>113</v>
      </c>
      <c r="T120" s="67" t="s">
        <v>114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</row>
    <row r="121" spans="1:65" s="2" customFormat="1" ht="22.9" customHeight="1">
      <c r="A121" s="32"/>
      <c r="B121" s="33"/>
      <c r="C121" s="72" t="s">
        <v>96</v>
      </c>
      <c r="D121" s="32"/>
      <c r="E121" s="32"/>
      <c r="F121" s="32"/>
      <c r="G121" s="32"/>
      <c r="H121" s="32"/>
      <c r="I121" s="32"/>
      <c r="J121" s="133">
        <f>BK121</f>
        <v>0</v>
      </c>
      <c r="K121" s="32"/>
      <c r="L121" s="33"/>
      <c r="M121" s="68"/>
      <c r="N121" s="59"/>
      <c r="O121" s="69"/>
      <c r="P121" s="134">
        <f>P122</f>
        <v>0</v>
      </c>
      <c r="Q121" s="69"/>
      <c r="R121" s="134">
        <f>R122</f>
        <v>457.10399999999998</v>
      </c>
      <c r="S121" s="69"/>
      <c r="T121" s="135">
        <f>T122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73</v>
      </c>
      <c r="AU121" s="17" t="s">
        <v>97</v>
      </c>
      <c r="BK121" s="136">
        <f>BK122</f>
        <v>0</v>
      </c>
    </row>
    <row r="122" spans="1:65" s="12" customFormat="1" ht="25.9" customHeight="1">
      <c r="B122" s="137"/>
      <c r="D122" s="138" t="s">
        <v>73</v>
      </c>
      <c r="E122" s="139" t="s">
        <v>115</v>
      </c>
      <c r="F122" s="139" t="s">
        <v>116</v>
      </c>
      <c r="I122" s="140"/>
      <c r="J122" s="141">
        <f>BK122</f>
        <v>0</v>
      </c>
      <c r="L122" s="137"/>
      <c r="M122" s="142"/>
      <c r="N122" s="143"/>
      <c r="O122" s="143"/>
      <c r="P122" s="144">
        <f>P123+P138+P144+P176</f>
        <v>0</v>
      </c>
      <c r="Q122" s="143"/>
      <c r="R122" s="144">
        <f>R123+R138+R144+R176</f>
        <v>457.10399999999998</v>
      </c>
      <c r="S122" s="143"/>
      <c r="T122" s="145">
        <f>T123+T138+T144+T176</f>
        <v>0</v>
      </c>
      <c r="AR122" s="138" t="s">
        <v>82</v>
      </c>
      <c r="AT122" s="146" t="s">
        <v>73</v>
      </c>
      <c r="AU122" s="146" t="s">
        <v>74</v>
      </c>
      <c r="AY122" s="138" t="s">
        <v>117</v>
      </c>
      <c r="BK122" s="147">
        <f>BK123+BK138+BK144+BK176</f>
        <v>0</v>
      </c>
    </row>
    <row r="123" spans="1:65" s="12" customFormat="1" ht="22.9" customHeight="1">
      <c r="B123" s="137"/>
      <c r="D123" s="138" t="s">
        <v>73</v>
      </c>
      <c r="E123" s="148" t="s">
        <v>82</v>
      </c>
      <c r="F123" s="148" t="s">
        <v>118</v>
      </c>
      <c r="I123" s="140"/>
      <c r="J123" s="149">
        <f>BK123</f>
        <v>0</v>
      </c>
      <c r="L123" s="137"/>
      <c r="M123" s="142"/>
      <c r="N123" s="143"/>
      <c r="O123" s="143"/>
      <c r="P123" s="144">
        <f>SUM(P124:P137)</f>
        <v>0</v>
      </c>
      <c r="Q123" s="143"/>
      <c r="R123" s="144">
        <f>SUM(R124:R137)</f>
        <v>394.48633999999998</v>
      </c>
      <c r="S123" s="143"/>
      <c r="T123" s="145">
        <f>SUM(T124:T137)</f>
        <v>0</v>
      </c>
      <c r="AR123" s="138" t="s">
        <v>82</v>
      </c>
      <c r="AT123" s="146" t="s">
        <v>73</v>
      </c>
      <c r="AU123" s="146" t="s">
        <v>82</v>
      </c>
      <c r="AY123" s="138" t="s">
        <v>117</v>
      </c>
      <c r="BK123" s="147">
        <f>SUM(BK124:BK137)</f>
        <v>0</v>
      </c>
    </row>
    <row r="124" spans="1:65" s="2" customFormat="1" ht="33" customHeight="1">
      <c r="A124" s="32"/>
      <c r="B124" s="150"/>
      <c r="C124" s="151" t="s">
        <v>82</v>
      </c>
      <c r="D124" s="151" t="s">
        <v>119</v>
      </c>
      <c r="E124" s="152" t="s">
        <v>120</v>
      </c>
      <c r="F124" s="153" t="s">
        <v>121</v>
      </c>
      <c r="G124" s="154" t="s">
        <v>122</v>
      </c>
      <c r="H124" s="155">
        <v>60</v>
      </c>
      <c r="I124" s="156"/>
      <c r="J124" s="157">
        <f t="shared" ref="J124:J137" si="0">ROUND(I124*H124,2)</f>
        <v>0</v>
      </c>
      <c r="K124" s="158"/>
      <c r="L124" s="33"/>
      <c r="M124" s="159" t="s">
        <v>1</v>
      </c>
      <c r="N124" s="160" t="s">
        <v>40</v>
      </c>
      <c r="O124" s="61"/>
      <c r="P124" s="161">
        <f t="shared" ref="P124:P137" si="1">O124*H124</f>
        <v>0</v>
      </c>
      <c r="Q124" s="161">
        <v>0</v>
      </c>
      <c r="R124" s="161">
        <f t="shared" ref="R124:R137" si="2">Q124*H124</f>
        <v>0</v>
      </c>
      <c r="S124" s="161">
        <v>0</v>
      </c>
      <c r="T124" s="162">
        <f t="shared" ref="T124:T137" si="3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3" t="s">
        <v>123</v>
      </c>
      <c r="AT124" s="163" t="s">
        <v>119</v>
      </c>
      <c r="AU124" s="163" t="s">
        <v>124</v>
      </c>
      <c r="AY124" s="17" t="s">
        <v>117</v>
      </c>
      <c r="BE124" s="164">
        <f t="shared" ref="BE124:BE137" si="4">IF(N124="základná",J124,0)</f>
        <v>0</v>
      </c>
      <c r="BF124" s="164">
        <f t="shared" ref="BF124:BF137" si="5">IF(N124="znížená",J124,0)</f>
        <v>0</v>
      </c>
      <c r="BG124" s="164">
        <f t="shared" ref="BG124:BG137" si="6">IF(N124="zákl. prenesená",J124,0)</f>
        <v>0</v>
      </c>
      <c r="BH124" s="164">
        <f t="shared" ref="BH124:BH137" si="7">IF(N124="zníž. prenesená",J124,0)</f>
        <v>0</v>
      </c>
      <c r="BI124" s="164">
        <f t="shared" ref="BI124:BI137" si="8">IF(N124="nulová",J124,0)</f>
        <v>0</v>
      </c>
      <c r="BJ124" s="17" t="s">
        <v>124</v>
      </c>
      <c r="BK124" s="164">
        <f t="shared" ref="BK124:BK137" si="9">ROUND(I124*H124,2)</f>
        <v>0</v>
      </c>
      <c r="BL124" s="17" t="s">
        <v>123</v>
      </c>
      <c r="BM124" s="163" t="s">
        <v>124</v>
      </c>
    </row>
    <row r="125" spans="1:65" s="2" customFormat="1" ht="33" customHeight="1">
      <c r="A125" s="32"/>
      <c r="B125" s="150"/>
      <c r="C125" s="151" t="s">
        <v>124</v>
      </c>
      <c r="D125" s="151" t="s">
        <v>119</v>
      </c>
      <c r="E125" s="152" t="s">
        <v>125</v>
      </c>
      <c r="F125" s="153" t="s">
        <v>126</v>
      </c>
      <c r="G125" s="154" t="s">
        <v>127</v>
      </c>
      <c r="H125" s="155">
        <v>6</v>
      </c>
      <c r="I125" s="156"/>
      <c r="J125" s="157">
        <f t="shared" si="0"/>
        <v>0</v>
      </c>
      <c r="K125" s="158"/>
      <c r="L125" s="33"/>
      <c r="M125" s="159" t="s">
        <v>1</v>
      </c>
      <c r="N125" s="160" t="s">
        <v>40</v>
      </c>
      <c r="O125" s="61"/>
      <c r="P125" s="161">
        <f t="shared" si="1"/>
        <v>0</v>
      </c>
      <c r="Q125" s="161">
        <v>0</v>
      </c>
      <c r="R125" s="161">
        <f t="shared" si="2"/>
        <v>0</v>
      </c>
      <c r="S125" s="161">
        <v>0</v>
      </c>
      <c r="T125" s="162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3" t="s">
        <v>123</v>
      </c>
      <c r="AT125" s="163" t="s">
        <v>119</v>
      </c>
      <c r="AU125" s="163" t="s">
        <v>124</v>
      </c>
      <c r="AY125" s="17" t="s">
        <v>117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7" t="s">
        <v>124</v>
      </c>
      <c r="BK125" s="164">
        <f t="shared" si="9"/>
        <v>0</v>
      </c>
      <c r="BL125" s="17" t="s">
        <v>123</v>
      </c>
      <c r="BM125" s="163" t="s">
        <v>123</v>
      </c>
    </row>
    <row r="126" spans="1:65" s="2" customFormat="1" ht="37.9" customHeight="1">
      <c r="A126" s="32"/>
      <c r="B126" s="150"/>
      <c r="C126" s="151" t="s">
        <v>128</v>
      </c>
      <c r="D126" s="151" t="s">
        <v>119</v>
      </c>
      <c r="E126" s="152" t="s">
        <v>129</v>
      </c>
      <c r="F126" s="153" t="s">
        <v>130</v>
      </c>
      <c r="G126" s="154" t="s">
        <v>131</v>
      </c>
      <c r="H126" s="155">
        <v>56.064</v>
      </c>
      <c r="I126" s="156"/>
      <c r="J126" s="157">
        <f t="shared" si="0"/>
        <v>0</v>
      </c>
      <c r="K126" s="158"/>
      <c r="L126" s="33"/>
      <c r="M126" s="159" t="s">
        <v>1</v>
      </c>
      <c r="N126" s="160" t="s">
        <v>40</v>
      </c>
      <c r="O126" s="61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3" t="s">
        <v>123</v>
      </c>
      <c r="AT126" s="163" t="s">
        <v>119</v>
      </c>
      <c r="AU126" s="163" t="s">
        <v>124</v>
      </c>
      <c r="AY126" s="17" t="s">
        <v>117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7" t="s">
        <v>124</v>
      </c>
      <c r="BK126" s="164">
        <f t="shared" si="9"/>
        <v>0</v>
      </c>
      <c r="BL126" s="17" t="s">
        <v>123</v>
      </c>
      <c r="BM126" s="163" t="s">
        <v>132</v>
      </c>
    </row>
    <row r="127" spans="1:65" s="2" customFormat="1" ht="24.2" customHeight="1">
      <c r="A127" s="32"/>
      <c r="B127" s="150"/>
      <c r="C127" s="151" t="s">
        <v>133</v>
      </c>
      <c r="D127" s="151" t="s">
        <v>119</v>
      </c>
      <c r="E127" s="152" t="s">
        <v>134</v>
      </c>
      <c r="F127" s="153" t="s">
        <v>135</v>
      </c>
      <c r="G127" s="154" t="s">
        <v>131</v>
      </c>
      <c r="H127" s="155">
        <v>186.88</v>
      </c>
      <c r="I127" s="156"/>
      <c r="J127" s="157">
        <f t="shared" si="0"/>
        <v>0</v>
      </c>
      <c r="K127" s="158"/>
      <c r="L127" s="33"/>
      <c r="M127" s="159" t="s">
        <v>1</v>
      </c>
      <c r="N127" s="160" t="s">
        <v>40</v>
      </c>
      <c r="O127" s="61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3" t="s">
        <v>123</v>
      </c>
      <c r="AT127" s="163" t="s">
        <v>119</v>
      </c>
      <c r="AU127" s="163" t="s">
        <v>124</v>
      </c>
      <c r="AY127" s="17" t="s">
        <v>117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7" t="s">
        <v>124</v>
      </c>
      <c r="BK127" s="164">
        <f t="shared" si="9"/>
        <v>0</v>
      </c>
      <c r="BL127" s="17" t="s">
        <v>123</v>
      </c>
      <c r="BM127" s="163" t="s">
        <v>136</v>
      </c>
    </row>
    <row r="128" spans="1:65" s="2" customFormat="1" ht="37.9" customHeight="1">
      <c r="A128" s="32"/>
      <c r="B128" s="150"/>
      <c r="C128" s="151" t="s">
        <v>123</v>
      </c>
      <c r="D128" s="151" t="s">
        <v>119</v>
      </c>
      <c r="E128" s="152" t="s">
        <v>137</v>
      </c>
      <c r="F128" s="153" t="s">
        <v>138</v>
      </c>
      <c r="G128" s="154" t="s">
        <v>131</v>
      </c>
      <c r="H128" s="155">
        <v>56.064</v>
      </c>
      <c r="I128" s="156"/>
      <c r="J128" s="157">
        <f t="shared" si="0"/>
        <v>0</v>
      </c>
      <c r="K128" s="158"/>
      <c r="L128" s="33"/>
      <c r="M128" s="159" t="s">
        <v>1</v>
      </c>
      <c r="N128" s="160" t="s">
        <v>40</v>
      </c>
      <c r="O128" s="61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3" t="s">
        <v>123</v>
      </c>
      <c r="AT128" s="163" t="s">
        <v>119</v>
      </c>
      <c r="AU128" s="163" t="s">
        <v>124</v>
      </c>
      <c r="AY128" s="17" t="s">
        <v>117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7" t="s">
        <v>124</v>
      </c>
      <c r="BK128" s="164">
        <f t="shared" si="9"/>
        <v>0</v>
      </c>
      <c r="BL128" s="17" t="s">
        <v>123</v>
      </c>
      <c r="BM128" s="163" t="s">
        <v>139</v>
      </c>
    </row>
    <row r="129" spans="1:65" s="2" customFormat="1" ht="24.2" customHeight="1">
      <c r="A129" s="32"/>
      <c r="B129" s="150"/>
      <c r="C129" s="151" t="s">
        <v>132</v>
      </c>
      <c r="D129" s="151" t="s">
        <v>119</v>
      </c>
      <c r="E129" s="152" t="s">
        <v>140</v>
      </c>
      <c r="F129" s="153" t="s">
        <v>141</v>
      </c>
      <c r="G129" s="154" t="s">
        <v>142</v>
      </c>
      <c r="H129" s="155">
        <v>308.60000000000002</v>
      </c>
      <c r="I129" s="156"/>
      <c r="J129" s="157">
        <f t="shared" si="0"/>
        <v>0</v>
      </c>
      <c r="K129" s="158"/>
      <c r="L129" s="33"/>
      <c r="M129" s="159" t="s">
        <v>1</v>
      </c>
      <c r="N129" s="160" t="s">
        <v>40</v>
      </c>
      <c r="O129" s="61"/>
      <c r="P129" s="161">
        <f t="shared" si="1"/>
        <v>0</v>
      </c>
      <c r="Q129" s="161">
        <v>9.6999351911860004E-4</v>
      </c>
      <c r="R129" s="161">
        <f t="shared" si="2"/>
        <v>0.29933999999999999</v>
      </c>
      <c r="S129" s="161">
        <v>0</v>
      </c>
      <c r="T129" s="162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3" t="s">
        <v>123</v>
      </c>
      <c r="AT129" s="163" t="s">
        <v>119</v>
      </c>
      <c r="AU129" s="163" t="s">
        <v>124</v>
      </c>
      <c r="AY129" s="17" t="s">
        <v>117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7" t="s">
        <v>124</v>
      </c>
      <c r="BK129" s="164">
        <f t="shared" si="9"/>
        <v>0</v>
      </c>
      <c r="BL129" s="17" t="s">
        <v>123</v>
      </c>
      <c r="BM129" s="163" t="s">
        <v>143</v>
      </c>
    </row>
    <row r="130" spans="1:65" s="2" customFormat="1" ht="24.2" customHeight="1">
      <c r="A130" s="32"/>
      <c r="B130" s="150"/>
      <c r="C130" s="151" t="s">
        <v>144</v>
      </c>
      <c r="D130" s="151" t="s">
        <v>119</v>
      </c>
      <c r="E130" s="152" t="s">
        <v>145</v>
      </c>
      <c r="F130" s="153" t="s">
        <v>146</v>
      </c>
      <c r="G130" s="154" t="s">
        <v>142</v>
      </c>
      <c r="H130" s="155">
        <v>308.60000000000002</v>
      </c>
      <c r="I130" s="156"/>
      <c r="J130" s="157">
        <f t="shared" si="0"/>
        <v>0</v>
      </c>
      <c r="K130" s="158"/>
      <c r="L130" s="33"/>
      <c r="M130" s="159" t="s">
        <v>1</v>
      </c>
      <c r="N130" s="160" t="s">
        <v>40</v>
      </c>
      <c r="O130" s="61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3" t="s">
        <v>123</v>
      </c>
      <c r="AT130" s="163" t="s">
        <v>119</v>
      </c>
      <c r="AU130" s="163" t="s">
        <v>124</v>
      </c>
      <c r="AY130" s="17" t="s">
        <v>117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7" t="s">
        <v>124</v>
      </c>
      <c r="BK130" s="164">
        <f t="shared" si="9"/>
        <v>0</v>
      </c>
      <c r="BL130" s="17" t="s">
        <v>123</v>
      </c>
      <c r="BM130" s="163" t="s">
        <v>147</v>
      </c>
    </row>
    <row r="131" spans="1:65" s="2" customFormat="1" ht="37.9" customHeight="1">
      <c r="A131" s="32"/>
      <c r="B131" s="150"/>
      <c r="C131" s="151" t="s">
        <v>136</v>
      </c>
      <c r="D131" s="151" t="s">
        <v>119</v>
      </c>
      <c r="E131" s="152" t="s">
        <v>148</v>
      </c>
      <c r="F131" s="153" t="s">
        <v>149</v>
      </c>
      <c r="G131" s="154" t="s">
        <v>131</v>
      </c>
      <c r="H131" s="155">
        <v>186.88</v>
      </c>
      <c r="I131" s="156"/>
      <c r="J131" s="157">
        <f t="shared" si="0"/>
        <v>0</v>
      </c>
      <c r="K131" s="158"/>
      <c r="L131" s="33"/>
      <c r="M131" s="159" t="s">
        <v>1</v>
      </c>
      <c r="N131" s="160" t="s">
        <v>40</v>
      </c>
      <c r="O131" s="61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3" t="s">
        <v>123</v>
      </c>
      <c r="AT131" s="163" t="s">
        <v>119</v>
      </c>
      <c r="AU131" s="163" t="s">
        <v>124</v>
      </c>
      <c r="AY131" s="17" t="s">
        <v>117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7" t="s">
        <v>124</v>
      </c>
      <c r="BK131" s="164">
        <f t="shared" si="9"/>
        <v>0</v>
      </c>
      <c r="BL131" s="17" t="s">
        <v>123</v>
      </c>
      <c r="BM131" s="163" t="s">
        <v>150</v>
      </c>
    </row>
    <row r="132" spans="1:65" s="2" customFormat="1" ht="21.75" customHeight="1">
      <c r="A132" s="32"/>
      <c r="B132" s="150"/>
      <c r="C132" s="151" t="s">
        <v>151</v>
      </c>
      <c r="D132" s="151" t="s">
        <v>119</v>
      </c>
      <c r="E132" s="152" t="s">
        <v>152</v>
      </c>
      <c r="F132" s="153" t="s">
        <v>153</v>
      </c>
      <c r="G132" s="154" t="s">
        <v>131</v>
      </c>
      <c r="H132" s="155">
        <v>186.88</v>
      </c>
      <c r="I132" s="156"/>
      <c r="J132" s="157">
        <f t="shared" si="0"/>
        <v>0</v>
      </c>
      <c r="K132" s="158"/>
      <c r="L132" s="33"/>
      <c r="M132" s="159" t="s">
        <v>1</v>
      </c>
      <c r="N132" s="160" t="s">
        <v>40</v>
      </c>
      <c r="O132" s="61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3" t="s">
        <v>123</v>
      </c>
      <c r="AT132" s="163" t="s">
        <v>119</v>
      </c>
      <c r="AU132" s="163" t="s">
        <v>124</v>
      </c>
      <c r="AY132" s="17" t="s">
        <v>117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7" t="s">
        <v>124</v>
      </c>
      <c r="BK132" s="164">
        <f t="shared" si="9"/>
        <v>0</v>
      </c>
      <c r="BL132" s="17" t="s">
        <v>123</v>
      </c>
      <c r="BM132" s="163" t="s">
        <v>154</v>
      </c>
    </row>
    <row r="133" spans="1:65" s="2" customFormat="1" ht="24.2" customHeight="1">
      <c r="A133" s="32"/>
      <c r="B133" s="150"/>
      <c r="C133" s="151" t="s">
        <v>139</v>
      </c>
      <c r="D133" s="151" t="s">
        <v>119</v>
      </c>
      <c r="E133" s="152" t="s">
        <v>155</v>
      </c>
      <c r="F133" s="153" t="s">
        <v>156</v>
      </c>
      <c r="G133" s="154" t="s">
        <v>157</v>
      </c>
      <c r="H133" s="155">
        <v>280.32</v>
      </c>
      <c r="I133" s="156"/>
      <c r="J133" s="157">
        <f t="shared" si="0"/>
        <v>0</v>
      </c>
      <c r="K133" s="158"/>
      <c r="L133" s="33"/>
      <c r="M133" s="159" t="s">
        <v>1</v>
      </c>
      <c r="N133" s="160" t="s">
        <v>40</v>
      </c>
      <c r="O133" s="61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3" t="s">
        <v>123</v>
      </c>
      <c r="AT133" s="163" t="s">
        <v>119</v>
      </c>
      <c r="AU133" s="163" t="s">
        <v>124</v>
      </c>
      <c r="AY133" s="17" t="s">
        <v>117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7" t="s">
        <v>124</v>
      </c>
      <c r="BK133" s="164">
        <f t="shared" si="9"/>
        <v>0</v>
      </c>
      <c r="BL133" s="17" t="s">
        <v>123</v>
      </c>
      <c r="BM133" s="163" t="s">
        <v>7</v>
      </c>
    </row>
    <row r="134" spans="1:65" s="2" customFormat="1" ht="24.2" customHeight="1">
      <c r="A134" s="32"/>
      <c r="B134" s="150"/>
      <c r="C134" s="151" t="s">
        <v>158</v>
      </c>
      <c r="D134" s="151" t="s">
        <v>119</v>
      </c>
      <c r="E134" s="152" t="s">
        <v>159</v>
      </c>
      <c r="F134" s="153" t="s">
        <v>160</v>
      </c>
      <c r="G134" s="154" t="s">
        <v>131</v>
      </c>
      <c r="H134" s="155">
        <v>87.78</v>
      </c>
      <c r="I134" s="156"/>
      <c r="J134" s="157">
        <f t="shared" si="0"/>
        <v>0</v>
      </c>
      <c r="K134" s="158"/>
      <c r="L134" s="33"/>
      <c r="M134" s="159" t="s">
        <v>1</v>
      </c>
      <c r="N134" s="160" t="s">
        <v>40</v>
      </c>
      <c r="O134" s="61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123</v>
      </c>
      <c r="AT134" s="163" t="s">
        <v>119</v>
      </c>
      <c r="AU134" s="163" t="s">
        <v>124</v>
      </c>
      <c r="AY134" s="17" t="s">
        <v>117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7" t="s">
        <v>124</v>
      </c>
      <c r="BK134" s="164">
        <f t="shared" si="9"/>
        <v>0</v>
      </c>
      <c r="BL134" s="17" t="s">
        <v>123</v>
      </c>
      <c r="BM134" s="163" t="s">
        <v>161</v>
      </c>
    </row>
    <row r="135" spans="1:65" s="2" customFormat="1" ht="16.5" customHeight="1">
      <c r="A135" s="32"/>
      <c r="B135" s="150"/>
      <c r="C135" s="165" t="s">
        <v>143</v>
      </c>
      <c r="D135" s="165" t="s">
        <v>162</v>
      </c>
      <c r="E135" s="166" t="s">
        <v>163</v>
      </c>
      <c r="F135" s="167" t="s">
        <v>164</v>
      </c>
      <c r="G135" s="168" t="s">
        <v>157</v>
      </c>
      <c r="H135" s="169">
        <v>277.05900000000003</v>
      </c>
      <c r="I135" s="170"/>
      <c r="J135" s="171">
        <f t="shared" si="0"/>
        <v>0</v>
      </c>
      <c r="K135" s="172"/>
      <c r="L135" s="173"/>
      <c r="M135" s="174" t="s">
        <v>1</v>
      </c>
      <c r="N135" s="175" t="s">
        <v>40</v>
      </c>
      <c r="O135" s="61"/>
      <c r="P135" s="161">
        <f t="shared" si="1"/>
        <v>0</v>
      </c>
      <c r="Q135" s="161">
        <v>1</v>
      </c>
      <c r="R135" s="161">
        <f t="shared" si="2"/>
        <v>277.05900000000003</v>
      </c>
      <c r="S135" s="161">
        <v>0</v>
      </c>
      <c r="T135" s="162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3" t="s">
        <v>136</v>
      </c>
      <c r="AT135" s="163" t="s">
        <v>162</v>
      </c>
      <c r="AU135" s="163" t="s">
        <v>124</v>
      </c>
      <c r="AY135" s="17" t="s">
        <v>117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7" t="s">
        <v>124</v>
      </c>
      <c r="BK135" s="164">
        <f t="shared" si="9"/>
        <v>0</v>
      </c>
      <c r="BL135" s="17" t="s">
        <v>123</v>
      </c>
      <c r="BM135" s="163" t="s">
        <v>165</v>
      </c>
    </row>
    <row r="136" spans="1:65" s="2" customFormat="1" ht="24.2" customHeight="1">
      <c r="A136" s="32"/>
      <c r="B136" s="150"/>
      <c r="C136" s="151" t="s">
        <v>166</v>
      </c>
      <c r="D136" s="151" t="s">
        <v>119</v>
      </c>
      <c r="E136" s="152" t="s">
        <v>167</v>
      </c>
      <c r="F136" s="153" t="s">
        <v>168</v>
      </c>
      <c r="G136" s="154" t="s">
        <v>131</v>
      </c>
      <c r="H136" s="155">
        <v>70.137</v>
      </c>
      <c r="I136" s="156"/>
      <c r="J136" s="157">
        <f t="shared" si="0"/>
        <v>0</v>
      </c>
      <c r="K136" s="158"/>
      <c r="L136" s="33"/>
      <c r="M136" s="159" t="s">
        <v>1</v>
      </c>
      <c r="N136" s="160" t="s">
        <v>40</v>
      </c>
      <c r="O136" s="61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3" t="s">
        <v>123</v>
      </c>
      <c r="AT136" s="163" t="s">
        <v>119</v>
      </c>
      <c r="AU136" s="163" t="s">
        <v>124</v>
      </c>
      <c r="AY136" s="17" t="s">
        <v>117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7" t="s">
        <v>124</v>
      </c>
      <c r="BK136" s="164">
        <f t="shared" si="9"/>
        <v>0</v>
      </c>
      <c r="BL136" s="17" t="s">
        <v>123</v>
      </c>
      <c r="BM136" s="163" t="s">
        <v>169</v>
      </c>
    </row>
    <row r="137" spans="1:65" s="2" customFormat="1" ht="16.5" customHeight="1">
      <c r="A137" s="32"/>
      <c r="B137" s="150"/>
      <c r="C137" s="165" t="s">
        <v>147</v>
      </c>
      <c r="D137" s="165" t="s">
        <v>162</v>
      </c>
      <c r="E137" s="166" t="s">
        <v>170</v>
      </c>
      <c r="F137" s="167" t="s">
        <v>171</v>
      </c>
      <c r="G137" s="168" t="s">
        <v>157</v>
      </c>
      <c r="H137" s="169">
        <v>117.128</v>
      </c>
      <c r="I137" s="170"/>
      <c r="J137" s="171">
        <f t="shared" si="0"/>
        <v>0</v>
      </c>
      <c r="K137" s="172"/>
      <c r="L137" s="173"/>
      <c r="M137" s="174" t="s">
        <v>1</v>
      </c>
      <c r="N137" s="175" t="s">
        <v>40</v>
      </c>
      <c r="O137" s="61"/>
      <c r="P137" s="161">
        <f t="shared" si="1"/>
        <v>0</v>
      </c>
      <c r="Q137" s="161">
        <v>1</v>
      </c>
      <c r="R137" s="161">
        <f t="shared" si="2"/>
        <v>117.128</v>
      </c>
      <c r="S137" s="161">
        <v>0</v>
      </c>
      <c r="T137" s="162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136</v>
      </c>
      <c r="AT137" s="163" t="s">
        <v>162</v>
      </c>
      <c r="AU137" s="163" t="s">
        <v>124</v>
      </c>
      <c r="AY137" s="17" t="s">
        <v>117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7" t="s">
        <v>124</v>
      </c>
      <c r="BK137" s="164">
        <f t="shared" si="9"/>
        <v>0</v>
      </c>
      <c r="BL137" s="17" t="s">
        <v>123</v>
      </c>
      <c r="BM137" s="163" t="s">
        <v>172</v>
      </c>
    </row>
    <row r="138" spans="1:65" s="12" customFormat="1" ht="22.9" customHeight="1">
      <c r="B138" s="137"/>
      <c r="D138" s="138" t="s">
        <v>73</v>
      </c>
      <c r="E138" s="148" t="s">
        <v>123</v>
      </c>
      <c r="F138" s="148" t="s">
        <v>173</v>
      </c>
      <c r="I138" s="140"/>
      <c r="J138" s="149">
        <f>BK138</f>
        <v>0</v>
      </c>
      <c r="L138" s="137"/>
      <c r="M138" s="142"/>
      <c r="N138" s="143"/>
      <c r="O138" s="143"/>
      <c r="P138" s="144">
        <f>SUM(P139:P143)</f>
        <v>0</v>
      </c>
      <c r="Q138" s="143"/>
      <c r="R138" s="144">
        <f>SUM(R139:R143)</f>
        <v>40.219569999999983</v>
      </c>
      <c r="S138" s="143"/>
      <c r="T138" s="145">
        <f>SUM(T139:T143)</f>
        <v>0</v>
      </c>
      <c r="AR138" s="138" t="s">
        <v>82</v>
      </c>
      <c r="AT138" s="146" t="s">
        <v>73</v>
      </c>
      <c r="AU138" s="146" t="s">
        <v>82</v>
      </c>
      <c r="AY138" s="138" t="s">
        <v>117</v>
      </c>
      <c r="BK138" s="147">
        <f>SUM(BK139:BK143)</f>
        <v>0</v>
      </c>
    </row>
    <row r="139" spans="1:65" s="2" customFormat="1" ht="37.9" customHeight="1">
      <c r="A139" s="32"/>
      <c r="B139" s="150"/>
      <c r="C139" s="151" t="s">
        <v>174</v>
      </c>
      <c r="D139" s="151" t="s">
        <v>119</v>
      </c>
      <c r="E139" s="152" t="s">
        <v>175</v>
      </c>
      <c r="F139" s="153" t="s">
        <v>176</v>
      </c>
      <c r="G139" s="154" t="s">
        <v>131</v>
      </c>
      <c r="H139" s="155">
        <v>20.100000000000001</v>
      </c>
      <c r="I139" s="156"/>
      <c r="J139" s="157">
        <f>ROUND(I139*H139,2)</f>
        <v>0</v>
      </c>
      <c r="K139" s="158"/>
      <c r="L139" s="33"/>
      <c r="M139" s="159" t="s">
        <v>1</v>
      </c>
      <c r="N139" s="160" t="s">
        <v>40</v>
      </c>
      <c r="O139" s="61"/>
      <c r="P139" s="161">
        <f>O139*H139</f>
        <v>0</v>
      </c>
      <c r="Q139" s="161">
        <v>1.8907701492537301</v>
      </c>
      <c r="R139" s="161">
        <f>Q139*H139</f>
        <v>38.00447999999998</v>
      </c>
      <c r="S139" s="161">
        <v>0</v>
      </c>
      <c r="T139" s="16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123</v>
      </c>
      <c r="AT139" s="163" t="s">
        <v>119</v>
      </c>
      <c r="AU139" s="163" t="s">
        <v>124</v>
      </c>
      <c r="AY139" s="17" t="s">
        <v>117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7" t="s">
        <v>124</v>
      </c>
      <c r="BK139" s="164">
        <f>ROUND(I139*H139,2)</f>
        <v>0</v>
      </c>
      <c r="BL139" s="17" t="s">
        <v>123</v>
      </c>
      <c r="BM139" s="163" t="s">
        <v>177</v>
      </c>
    </row>
    <row r="140" spans="1:65" s="2" customFormat="1" ht="24.2" customHeight="1">
      <c r="A140" s="32"/>
      <c r="B140" s="150"/>
      <c r="C140" s="151" t="s">
        <v>150</v>
      </c>
      <c r="D140" s="151" t="s">
        <v>119</v>
      </c>
      <c r="E140" s="152" t="s">
        <v>178</v>
      </c>
      <c r="F140" s="153" t="s">
        <v>179</v>
      </c>
      <c r="G140" s="154" t="s">
        <v>180</v>
      </c>
      <c r="H140" s="155">
        <v>1</v>
      </c>
      <c r="I140" s="156"/>
      <c r="J140" s="157">
        <f>ROUND(I140*H140,2)</f>
        <v>0</v>
      </c>
      <c r="K140" s="158"/>
      <c r="L140" s="33"/>
      <c r="M140" s="159" t="s">
        <v>1</v>
      </c>
      <c r="N140" s="160" t="s">
        <v>40</v>
      </c>
      <c r="O140" s="61"/>
      <c r="P140" s="161">
        <f>O140*H140</f>
        <v>0</v>
      </c>
      <c r="Q140" s="161">
        <v>6.6E-3</v>
      </c>
      <c r="R140" s="161">
        <f>Q140*H140</f>
        <v>6.6E-3</v>
      </c>
      <c r="S140" s="161">
        <v>0</v>
      </c>
      <c r="T140" s="16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123</v>
      </c>
      <c r="AT140" s="163" t="s">
        <v>119</v>
      </c>
      <c r="AU140" s="163" t="s">
        <v>124</v>
      </c>
      <c r="AY140" s="17" t="s">
        <v>117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7" t="s">
        <v>124</v>
      </c>
      <c r="BK140" s="164">
        <f>ROUND(I140*H140,2)</f>
        <v>0</v>
      </c>
      <c r="BL140" s="17" t="s">
        <v>123</v>
      </c>
      <c r="BM140" s="163" t="s">
        <v>181</v>
      </c>
    </row>
    <row r="141" spans="1:65" s="2" customFormat="1" ht="16.5" customHeight="1">
      <c r="A141" s="32"/>
      <c r="B141" s="150"/>
      <c r="C141" s="165" t="s">
        <v>182</v>
      </c>
      <c r="D141" s="165" t="s">
        <v>162</v>
      </c>
      <c r="E141" s="166" t="s">
        <v>183</v>
      </c>
      <c r="F141" s="167" t="s">
        <v>184</v>
      </c>
      <c r="G141" s="168" t="s">
        <v>180</v>
      </c>
      <c r="H141" s="169">
        <v>1</v>
      </c>
      <c r="I141" s="170"/>
      <c r="J141" s="171">
        <f>ROUND(I141*H141,2)</f>
        <v>0</v>
      </c>
      <c r="K141" s="172"/>
      <c r="L141" s="173"/>
      <c r="M141" s="174" t="s">
        <v>1</v>
      </c>
      <c r="N141" s="175" t="s">
        <v>40</v>
      </c>
      <c r="O141" s="61"/>
      <c r="P141" s="161">
        <f>O141*H141</f>
        <v>0</v>
      </c>
      <c r="Q141" s="161">
        <v>0.22500000000000001</v>
      </c>
      <c r="R141" s="161">
        <f>Q141*H141</f>
        <v>0.22500000000000001</v>
      </c>
      <c r="S141" s="161">
        <v>0</v>
      </c>
      <c r="T141" s="16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136</v>
      </c>
      <c r="AT141" s="163" t="s">
        <v>162</v>
      </c>
      <c r="AU141" s="163" t="s">
        <v>124</v>
      </c>
      <c r="AY141" s="17" t="s">
        <v>117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7" t="s">
        <v>124</v>
      </c>
      <c r="BK141" s="164">
        <f>ROUND(I141*H141,2)</f>
        <v>0</v>
      </c>
      <c r="BL141" s="17" t="s">
        <v>123</v>
      </c>
      <c r="BM141" s="163" t="s">
        <v>185</v>
      </c>
    </row>
    <row r="142" spans="1:65" s="2" customFormat="1" ht="24.2" customHeight="1">
      <c r="A142" s="32"/>
      <c r="B142" s="150"/>
      <c r="C142" s="151" t="s">
        <v>154</v>
      </c>
      <c r="D142" s="151" t="s">
        <v>119</v>
      </c>
      <c r="E142" s="152" t="s">
        <v>186</v>
      </c>
      <c r="F142" s="153" t="s">
        <v>187</v>
      </c>
      <c r="G142" s="154" t="s">
        <v>131</v>
      </c>
      <c r="H142" s="155">
        <v>0.9</v>
      </c>
      <c r="I142" s="156"/>
      <c r="J142" s="157">
        <f>ROUND(I142*H142,2)</f>
        <v>0</v>
      </c>
      <c r="K142" s="158"/>
      <c r="L142" s="33"/>
      <c r="M142" s="159" t="s">
        <v>1</v>
      </c>
      <c r="N142" s="160" t="s">
        <v>40</v>
      </c>
      <c r="O142" s="61"/>
      <c r="P142" s="161">
        <f>O142*H142</f>
        <v>0</v>
      </c>
      <c r="Q142" s="161">
        <v>2.1922777777777802</v>
      </c>
      <c r="R142" s="161">
        <f>Q142*H142</f>
        <v>1.9730500000000022</v>
      </c>
      <c r="S142" s="161">
        <v>0</v>
      </c>
      <c r="T142" s="16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3" t="s">
        <v>123</v>
      </c>
      <c r="AT142" s="163" t="s">
        <v>119</v>
      </c>
      <c r="AU142" s="163" t="s">
        <v>124</v>
      </c>
      <c r="AY142" s="17" t="s">
        <v>117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7" t="s">
        <v>124</v>
      </c>
      <c r="BK142" s="164">
        <f>ROUND(I142*H142,2)</f>
        <v>0</v>
      </c>
      <c r="BL142" s="17" t="s">
        <v>123</v>
      </c>
      <c r="BM142" s="163" t="s">
        <v>188</v>
      </c>
    </row>
    <row r="143" spans="1:65" s="2" customFormat="1" ht="33" customHeight="1">
      <c r="A143" s="32"/>
      <c r="B143" s="150"/>
      <c r="C143" s="151" t="s">
        <v>189</v>
      </c>
      <c r="D143" s="151" t="s">
        <v>119</v>
      </c>
      <c r="E143" s="152" t="s">
        <v>190</v>
      </c>
      <c r="F143" s="153" t="s">
        <v>191</v>
      </c>
      <c r="G143" s="154" t="s">
        <v>142</v>
      </c>
      <c r="H143" s="155">
        <v>2.4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40</v>
      </c>
      <c r="O143" s="61"/>
      <c r="P143" s="161">
        <f>O143*H143</f>
        <v>0</v>
      </c>
      <c r="Q143" s="161">
        <v>4.3499999999999997E-3</v>
      </c>
      <c r="R143" s="161">
        <f>Q143*H143</f>
        <v>1.044E-2</v>
      </c>
      <c r="S143" s="161">
        <v>0</v>
      </c>
      <c r="T143" s="16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123</v>
      </c>
      <c r="AT143" s="163" t="s">
        <v>119</v>
      </c>
      <c r="AU143" s="163" t="s">
        <v>124</v>
      </c>
      <c r="AY143" s="17" t="s">
        <v>117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7" t="s">
        <v>124</v>
      </c>
      <c r="BK143" s="164">
        <f>ROUND(I143*H143,2)</f>
        <v>0</v>
      </c>
      <c r="BL143" s="17" t="s">
        <v>123</v>
      </c>
      <c r="BM143" s="163" t="s">
        <v>192</v>
      </c>
    </row>
    <row r="144" spans="1:65" s="12" customFormat="1" ht="22.9" customHeight="1">
      <c r="B144" s="137"/>
      <c r="D144" s="138" t="s">
        <v>73</v>
      </c>
      <c r="E144" s="148" t="s">
        <v>136</v>
      </c>
      <c r="F144" s="148" t="s">
        <v>193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SUM(P145:P175)</f>
        <v>0</v>
      </c>
      <c r="Q144" s="143"/>
      <c r="R144" s="144">
        <f>SUM(R145:R175)</f>
        <v>22.39809</v>
      </c>
      <c r="S144" s="143"/>
      <c r="T144" s="145">
        <f>SUM(T145:T175)</f>
        <v>0</v>
      </c>
      <c r="AR144" s="138" t="s">
        <v>82</v>
      </c>
      <c r="AT144" s="146" t="s">
        <v>73</v>
      </c>
      <c r="AU144" s="146" t="s">
        <v>82</v>
      </c>
      <c r="AY144" s="138" t="s">
        <v>117</v>
      </c>
      <c r="BK144" s="147">
        <f>SUM(BK145:BK175)</f>
        <v>0</v>
      </c>
    </row>
    <row r="145" spans="1:65" s="2" customFormat="1" ht="24.2" customHeight="1">
      <c r="A145" s="32"/>
      <c r="B145" s="150"/>
      <c r="C145" s="151" t="s">
        <v>7</v>
      </c>
      <c r="D145" s="151" t="s">
        <v>119</v>
      </c>
      <c r="E145" s="152" t="s">
        <v>194</v>
      </c>
      <c r="F145" s="153" t="s">
        <v>195</v>
      </c>
      <c r="G145" s="154" t="s">
        <v>196</v>
      </c>
      <c r="H145" s="155">
        <v>6</v>
      </c>
      <c r="I145" s="156"/>
      <c r="J145" s="157">
        <f t="shared" ref="J145:J175" si="10">ROUND(I145*H145,2)</f>
        <v>0</v>
      </c>
      <c r="K145" s="158"/>
      <c r="L145" s="33"/>
      <c r="M145" s="159" t="s">
        <v>1</v>
      </c>
      <c r="N145" s="160" t="s">
        <v>40</v>
      </c>
      <c r="O145" s="61"/>
      <c r="P145" s="161">
        <f t="shared" ref="P145:P175" si="11">O145*H145</f>
        <v>0</v>
      </c>
      <c r="Q145" s="161">
        <v>1.0000000000000001E-5</v>
      </c>
      <c r="R145" s="161">
        <f t="shared" ref="R145:R175" si="12">Q145*H145</f>
        <v>6.0000000000000008E-5</v>
      </c>
      <c r="S145" s="161">
        <v>0</v>
      </c>
      <c r="T145" s="162">
        <f t="shared" ref="T145:T175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3" t="s">
        <v>123</v>
      </c>
      <c r="AT145" s="163" t="s">
        <v>119</v>
      </c>
      <c r="AU145" s="163" t="s">
        <v>124</v>
      </c>
      <c r="AY145" s="17" t="s">
        <v>117</v>
      </c>
      <c r="BE145" s="164">
        <f t="shared" ref="BE145:BE175" si="14">IF(N145="základná",J145,0)</f>
        <v>0</v>
      </c>
      <c r="BF145" s="164">
        <f t="shared" ref="BF145:BF175" si="15">IF(N145="znížená",J145,0)</f>
        <v>0</v>
      </c>
      <c r="BG145" s="164">
        <f t="shared" ref="BG145:BG175" si="16">IF(N145="zákl. prenesená",J145,0)</f>
        <v>0</v>
      </c>
      <c r="BH145" s="164">
        <f t="shared" ref="BH145:BH175" si="17">IF(N145="zníž. prenesená",J145,0)</f>
        <v>0</v>
      </c>
      <c r="BI145" s="164">
        <f t="shared" ref="BI145:BI175" si="18">IF(N145="nulová",J145,0)</f>
        <v>0</v>
      </c>
      <c r="BJ145" s="17" t="s">
        <v>124</v>
      </c>
      <c r="BK145" s="164">
        <f t="shared" ref="BK145:BK175" si="19">ROUND(I145*H145,2)</f>
        <v>0</v>
      </c>
      <c r="BL145" s="17" t="s">
        <v>123</v>
      </c>
      <c r="BM145" s="163" t="s">
        <v>197</v>
      </c>
    </row>
    <row r="146" spans="1:65" s="2" customFormat="1" ht="24.2" customHeight="1">
      <c r="A146" s="32"/>
      <c r="B146" s="150"/>
      <c r="C146" s="165" t="s">
        <v>198</v>
      </c>
      <c r="D146" s="165" t="s">
        <v>162</v>
      </c>
      <c r="E146" s="166" t="s">
        <v>199</v>
      </c>
      <c r="F146" s="167" t="s">
        <v>200</v>
      </c>
      <c r="G146" s="168" t="s">
        <v>180</v>
      </c>
      <c r="H146" s="169">
        <v>1.2</v>
      </c>
      <c r="I146" s="170"/>
      <c r="J146" s="171">
        <f t="shared" si="10"/>
        <v>0</v>
      </c>
      <c r="K146" s="172"/>
      <c r="L146" s="173"/>
      <c r="M146" s="174" t="s">
        <v>1</v>
      </c>
      <c r="N146" s="175" t="s">
        <v>40</v>
      </c>
      <c r="O146" s="61"/>
      <c r="P146" s="161">
        <f t="shared" si="11"/>
        <v>0</v>
      </c>
      <c r="Q146" s="161">
        <v>2.60083333333333E-2</v>
      </c>
      <c r="R146" s="161">
        <f t="shared" si="12"/>
        <v>3.120999999999996E-2</v>
      </c>
      <c r="S146" s="161">
        <v>0</v>
      </c>
      <c r="T146" s="162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136</v>
      </c>
      <c r="AT146" s="163" t="s">
        <v>162</v>
      </c>
      <c r="AU146" s="163" t="s">
        <v>124</v>
      </c>
      <c r="AY146" s="17" t="s">
        <v>117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7" t="s">
        <v>124</v>
      </c>
      <c r="BK146" s="164">
        <f t="shared" si="19"/>
        <v>0</v>
      </c>
      <c r="BL146" s="17" t="s">
        <v>123</v>
      </c>
      <c r="BM146" s="163" t="s">
        <v>201</v>
      </c>
    </row>
    <row r="147" spans="1:65" s="2" customFormat="1" ht="24.2" customHeight="1">
      <c r="A147" s="32"/>
      <c r="B147" s="150"/>
      <c r="C147" s="151" t="s">
        <v>161</v>
      </c>
      <c r="D147" s="151" t="s">
        <v>119</v>
      </c>
      <c r="E147" s="152" t="s">
        <v>202</v>
      </c>
      <c r="F147" s="153" t="s">
        <v>203</v>
      </c>
      <c r="G147" s="154" t="s">
        <v>196</v>
      </c>
      <c r="H147" s="155">
        <v>95</v>
      </c>
      <c r="I147" s="156"/>
      <c r="J147" s="157">
        <f t="shared" si="10"/>
        <v>0</v>
      </c>
      <c r="K147" s="158"/>
      <c r="L147" s="33"/>
      <c r="M147" s="159" t="s">
        <v>1</v>
      </c>
      <c r="N147" s="160" t="s">
        <v>40</v>
      </c>
      <c r="O147" s="61"/>
      <c r="P147" s="161">
        <f t="shared" si="11"/>
        <v>0</v>
      </c>
      <c r="Q147" s="161">
        <v>2.0000000000000002E-5</v>
      </c>
      <c r="R147" s="161">
        <f t="shared" si="12"/>
        <v>1.9000000000000002E-3</v>
      </c>
      <c r="S147" s="161">
        <v>0</v>
      </c>
      <c r="T147" s="162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3" t="s">
        <v>123</v>
      </c>
      <c r="AT147" s="163" t="s">
        <v>119</v>
      </c>
      <c r="AU147" s="163" t="s">
        <v>124</v>
      </c>
      <c r="AY147" s="17" t="s">
        <v>117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7" t="s">
        <v>124</v>
      </c>
      <c r="BK147" s="164">
        <f t="shared" si="19"/>
        <v>0</v>
      </c>
      <c r="BL147" s="17" t="s">
        <v>123</v>
      </c>
      <c r="BM147" s="163" t="s">
        <v>204</v>
      </c>
    </row>
    <row r="148" spans="1:65" s="2" customFormat="1" ht="24.2" customHeight="1">
      <c r="A148" s="32"/>
      <c r="B148" s="150"/>
      <c r="C148" s="165" t="s">
        <v>205</v>
      </c>
      <c r="D148" s="165" t="s">
        <v>162</v>
      </c>
      <c r="E148" s="166" t="s">
        <v>206</v>
      </c>
      <c r="F148" s="167" t="s">
        <v>207</v>
      </c>
      <c r="G148" s="168" t="s">
        <v>180</v>
      </c>
      <c r="H148" s="169">
        <v>15.865</v>
      </c>
      <c r="I148" s="170"/>
      <c r="J148" s="171">
        <f t="shared" si="10"/>
        <v>0</v>
      </c>
      <c r="K148" s="172"/>
      <c r="L148" s="173"/>
      <c r="M148" s="174" t="s">
        <v>1</v>
      </c>
      <c r="N148" s="175" t="s">
        <v>40</v>
      </c>
      <c r="O148" s="61"/>
      <c r="P148" s="161">
        <f t="shared" si="11"/>
        <v>0</v>
      </c>
      <c r="Q148" s="161">
        <v>7.8030255278915897E-2</v>
      </c>
      <c r="R148" s="161">
        <f t="shared" si="12"/>
        <v>1.2379500000000008</v>
      </c>
      <c r="S148" s="161">
        <v>0</v>
      </c>
      <c r="T148" s="162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3" t="s">
        <v>136</v>
      </c>
      <c r="AT148" s="163" t="s">
        <v>162</v>
      </c>
      <c r="AU148" s="163" t="s">
        <v>124</v>
      </c>
      <c r="AY148" s="17" t="s">
        <v>117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7" t="s">
        <v>124</v>
      </c>
      <c r="BK148" s="164">
        <f t="shared" si="19"/>
        <v>0</v>
      </c>
      <c r="BL148" s="17" t="s">
        <v>123</v>
      </c>
      <c r="BM148" s="163" t="s">
        <v>208</v>
      </c>
    </row>
    <row r="149" spans="1:65" s="2" customFormat="1" ht="24.2" customHeight="1">
      <c r="A149" s="32"/>
      <c r="B149" s="150"/>
      <c r="C149" s="151" t="s">
        <v>165</v>
      </c>
      <c r="D149" s="151" t="s">
        <v>119</v>
      </c>
      <c r="E149" s="152" t="s">
        <v>209</v>
      </c>
      <c r="F149" s="153" t="s">
        <v>210</v>
      </c>
      <c r="G149" s="154" t="s">
        <v>196</v>
      </c>
      <c r="H149" s="155">
        <v>10</v>
      </c>
      <c r="I149" s="156"/>
      <c r="J149" s="157">
        <f t="shared" si="10"/>
        <v>0</v>
      </c>
      <c r="K149" s="158"/>
      <c r="L149" s="33"/>
      <c r="M149" s="159" t="s">
        <v>1</v>
      </c>
      <c r="N149" s="160" t="s">
        <v>40</v>
      </c>
      <c r="O149" s="61"/>
      <c r="P149" s="161">
        <f t="shared" si="11"/>
        <v>0</v>
      </c>
      <c r="Q149" s="161">
        <v>3.0000000000000001E-5</v>
      </c>
      <c r="R149" s="161">
        <f t="shared" si="12"/>
        <v>3.0000000000000003E-4</v>
      </c>
      <c r="S149" s="161">
        <v>0</v>
      </c>
      <c r="T149" s="162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123</v>
      </c>
      <c r="AT149" s="163" t="s">
        <v>119</v>
      </c>
      <c r="AU149" s="163" t="s">
        <v>124</v>
      </c>
      <c r="AY149" s="17" t="s">
        <v>117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7" t="s">
        <v>124</v>
      </c>
      <c r="BK149" s="164">
        <f t="shared" si="19"/>
        <v>0</v>
      </c>
      <c r="BL149" s="17" t="s">
        <v>123</v>
      </c>
      <c r="BM149" s="163" t="s">
        <v>211</v>
      </c>
    </row>
    <row r="150" spans="1:65" s="2" customFormat="1" ht="24.2" customHeight="1">
      <c r="A150" s="32"/>
      <c r="B150" s="150"/>
      <c r="C150" s="165" t="s">
        <v>212</v>
      </c>
      <c r="D150" s="165" t="s">
        <v>162</v>
      </c>
      <c r="E150" s="166" t="s">
        <v>213</v>
      </c>
      <c r="F150" s="167" t="s">
        <v>214</v>
      </c>
      <c r="G150" s="168" t="s">
        <v>180</v>
      </c>
      <c r="H150" s="169">
        <v>1.67</v>
      </c>
      <c r="I150" s="170"/>
      <c r="J150" s="171">
        <f t="shared" si="10"/>
        <v>0</v>
      </c>
      <c r="K150" s="172"/>
      <c r="L150" s="173"/>
      <c r="M150" s="174" t="s">
        <v>1</v>
      </c>
      <c r="N150" s="175" t="s">
        <v>40</v>
      </c>
      <c r="O150" s="61"/>
      <c r="P150" s="161">
        <f t="shared" si="11"/>
        <v>0</v>
      </c>
      <c r="Q150" s="161">
        <v>0.19719760479041901</v>
      </c>
      <c r="R150" s="161">
        <f t="shared" si="12"/>
        <v>0.32931999999999972</v>
      </c>
      <c r="S150" s="161">
        <v>0</v>
      </c>
      <c r="T150" s="162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136</v>
      </c>
      <c r="AT150" s="163" t="s">
        <v>162</v>
      </c>
      <c r="AU150" s="163" t="s">
        <v>124</v>
      </c>
      <c r="AY150" s="17" t="s">
        <v>117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7" t="s">
        <v>124</v>
      </c>
      <c r="BK150" s="164">
        <f t="shared" si="19"/>
        <v>0</v>
      </c>
      <c r="BL150" s="17" t="s">
        <v>123</v>
      </c>
      <c r="BM150" s="163" t="s">
        <v>215</v>
      </c>
    </row>
    <row r="151" spans="1:65" s="2" customFormat="1" ht="16.5" customHeight="1">
      <c r="A151" s="32"/>
      <c r="B151" s="150"/>
      <c r="C151" s="151" t="s">
        <v>169</v>
      </c>
      <c r="D151" s="151" t="s">
        <v>119</v>
      </c>
      <c r="E151" s="152" t="s">
        <v>216</v>
      </c>
      <c r="F151" s="153" t="s">
        <v>217</v>
      </c>
      <c r="G151" s="154" t="s">
        <v>180</v>
      </c>
      <c r="H151" s="155">
        <v>3</v>
      </c>
      <c r="I151" s="156"/>
      <c r="J151" s="157">
        <f t="shared" si="10"/>
        <v>0</v>
      </c>
      <c r="K151" s="158"/>
      <c r="L151" s="33"/>
      <c r="M151" s="159" t="s">
        <v>1</v>
      </c>
      <c r="N151" s="160" t="s">
        <v>40</v>
      </c>
      <c r="O151" s="61"/>
      <c r="P151" s="161">
        <f t="shared" si="11"/>
        <v>0</v>
      </c>
      <c r="Q151" s="161">
        <v>6.9999999999999994E-5</v>
      </c>
      <c r="R151" s="161">
        <f t="shared" si="12"/>
        <v>2.0999999999999998E-4</v>
      </c>
      <c r="S151" s="161">
        <v>0</v>
      </c>
      <c r="T151" s="162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123</v>
      </c>
      <c r="AT151" s="163" t="s">
        <v>119</v>
      </c>
      <c r="AU151" s="163" t="s">
        <v>124</v>
      </c>
      <c r="AY151" s="17" t="s">
        <v>117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7" t="s">
        <v>124</v>
      </c>
      <c r="BK151" s="164">
        <f t="shared" si="19"/>
        <v>0</v>
      </c>
      <c r="BL151" s="17" t="s">
        <v>123</v>
      </c>
      <c r="BM151" s="163" t="s">
        <v>218</v>
      </c>
    </row>
    <row r="152" spans="1:65" s="2" customFormat="1" ht="24.2" customHeight="1">
      <c r="A152" s="32"/>
      <c r="B152" s="150"/>
      <c r="C152" s="165" t="s">
        <v>219</v>
      </c>
      <c r="D152" s="165" t="s">
        <v>162</v>
      </c>
      <c r="E152" s="166" t="s">
        <v>220</v>
      </c>
      <c r="F152" s="167" t="s">
        <v>221</v>
      </c>
      <c r="G152" s="168" t="s">
        <v>180</v>
      </c>
      <c r="H152" s="169">
        <v>3</v>
      </c>
      <c r="I152" s="170"/>
      <c r="J152" s="171">
        <f t="shared" si="10"/>
        <v>0</v>
      </c>
      <c r="K152" s="172"/>
      <c r="L152" s="173"/>
      <c r="M152" s="174" t="s">
        <v>1</v>
      </c>
      <c r="N152" s="175" t="s">
        <v>40</v>
      </c>
      <c r="O152" s="61"/>
      <c r="P152" s="161">
        <f t="shared" si="11"/>
        <v>0</v>
      </c>
      <c r="Q152" s="161">
        <v>1.7600000000000001E-3</v>
      </c>
      <c r="R152" s="161">
        <f t="shared" si="12"/>
        <v>5.28E-3</v>
      </c>
      <c r="S152" s="161">
        <v>0</v>
      </c>
      <c r="T152" s="162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3" t="s">
        <v>136</v>
      </c>
      <c r="AT152" s="163" t="s">
        <v>162</v>
      </c>
      <c r="AU152" s="163" t="s">
        <v>124</v>
      </c>
      <c r="AY152" s="17" t="s">
        <v>117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7" t="s">
        <v>124</v>
      </c>
      <c r="BK152" s="164">
        <f t="shared" si="19"/>
        <v>0</v>
      </c>
      <c r="BL152" s="17" t="s">
        <v>123</v>
      </c>
      <c r="BM152" s="163" t="s">
        <v>222</v>
      </c>
    </row>
    <row r="153" spans="1:65" s="2" customFormat="1" ht="16.5" customHeight="1">
      <c r="A153" s="32"/>
      <c r="B153" s="150"/>
      <c r="C153" s="151" t="s">
        <v>172</v>
      </c>
      <c r="D153" s="151" t="s">
        <v>119</v>
      </c>
      <c r="E153" s="152" t="s">
        <v>223</v>
      </c>
      <c r="F153" s="153" t="s">
        <v>224</v>
      </c>
      <c r="G153" s="154" t="s">
        <v>180</v>
      </c>
      <c r="H153" s="155">
        <v>2</v>
      </c>
      <c r="I153" s="156"/>
      <c r="J153" s="157">
        <f t="shared" si="10"/>
        <v>0</v>
      </c>
      <c r="K153" s="158"/>
      <c r="L153" s="33"/>
      <c r="M153" s="159" t="s">
        <v>1</v>
      </c>
      <c r="N153" s="160" t="s">
        <v>40</v>
      </c>
      <c r="O153" s="61"/>
      <c r="P153" s="161">
        <f t="shared" si="11"/>
        <v>0</v>
      </c>
      <c r="Q153" s="161">
        <v>1E-4</v>
      </c>
      <c r="R153" s="161">
        <f t="shared" si="12"/>
        <v>2.0000000000000001E-4</v>
      </c>
      <c r="S153" s="161">
        <v>0</v>
      </c>
      <c r="T153" s="162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3" t="s">
        <v>123</v>
      </c>
      <c r="AT153" s="163" t="s">
        <v>119</v>
      </c>
      <c r="AU153" s="163" t="s">
        <v>124</v>
      </c>
      <c r="AY153" s="17" t="s">
        <v>117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7" t="s">
        <v>124</v>
      </c>
      <c r="BK153" s="164">
        <f t="shared" si="19"/>
        <v>0</v>
      </c>
      <c r="BL153" s="17" t="s">
        <v>123</v>
      </c>
      <c r="BM153" s="163" t="s">
        <v>225</v>
      </c>
    </row>
    <row r="154" spans="1:65" s="2" customFormat="1" ht="24.2" customHeight="1">
      <c r="A154" s="32"/>
      <c r="B154" s="150"/>
      <c r="C154" s="165" t="s">
        <v>226</v>
      </c>
      <c r="D154" s="165" t="s">
        <v>162</v>
      </c>
      <c r="E154" s="166" t="s">
        <v>227</v>
      </c>
      <c r="F154" s="167" t="s">
        <v>228</v>
      </c>
      <c r="G154" s="168" t="s">
        <v>180</v>
      </c>
      <c r="H154" s="169">
        <v>2</v>
      </c>
      <c r="I154" s="170"/>
      <c r="J154" s="171">
        <f t="shared" si="10"/>
        <v>0</v>
      </c>
      <c r="K154" s="172"/>
      <c r="L154" s="173"/>
      <c r="M154" s="174" t="s">
        <v>1</v>
      </c>
      <c r="N154" s="175" t="s">
        <v>40</v>
      </c>
      <c r="O154" s="61"/>
      <c r="P154" s="161">
        <f t="shared" si="11"/>
        <v>0</v>
      </c>
      <c r="Q154" s="161">
        <v>1.0500000000000001E-2</v>
      </c>
      <c r="R154" s="161">
        <f t="shared" si="12"/>
        <v>2.1000000000000001E-2</v>
      </c>
      <c r="S154" s="161">
        <v>0</v>
      </c>
      <c r="T154" s="162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3" t="s">
        <v>136</v>
      </c>
      <c r="AT154" s="163" t="s">
        <v>162</v>
      </c>
      <c r="AU154" s="163" t="s">
        <v>124</v>
      </c>
      <c r="AY154" s="17" t="s">
        <v>117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7" t="s">
        <v>124</v>
      </c>
      <c r="BK154" s="164">
        <f t="shared" si="19"/>
        <v>0</v>
      </c>
      <c r="BL154" s="17" t="s">
        <v>123</v>
      </c>
      <c r="BM154" s="163" t="s">
        <v>229</v>
      </c>
    </row>
    <row r="155" spans="1:65" s="2" customFormat="1" ht="16.5" customHeight="1">
      <c r="A155" s="32"/>
      <c r="B155" s="150"/>
      <c r="C155" s="151" t="s">
        <v>230</v>
      </c>
      <c r="D155" s="151" t="s">
        <v>119</v>
      </c>
      <c r="E155" s="152" t="s">
        <v>231</v>
      </c>
      <c r="F155" s="153" t="s">
        <v>232</v>
      </c>
      <c r="G155" s="154" t="s">
        <v>180</v>
      </c>
      <c r="H155" s="155">
        <v>7</v>
      </c>
      <c r="I155" s="156"/>
      <c r="J155" s="157">
        <f t="shared" si="10"/>
        <v>0</v>
      </c>
      <c r="K155" s="158"/>
      <c r="L155" s="33"/>
      <c r="M155" s="159" t="s">
        <v>1</v>
      </c>
      <c r="N155" s="160" t="s">
        <v>40</v>
      </c>
      <c r="O155" s="61"/>
      <c r="P155" s="161">
        <f t="shared" si="11"/>
        <v>0</v>
      </c>
      <c r="Q155" s="161">
        <v>1E-4</v>
      </c>
      <c r="R155" s="161">
        <f t="shared" si="12"/>
        <v>6.9999999999999999E-4</v>
      </c>
      <c r="S155" s="161">
        <v>0</v>
      </c>
      <c r="T155" s="162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123</v>
      </c>
      <c r="AT155" s="163" t="s">
        <v>119</v>
      </c>
      <c r="AU155" s="163" t="s">
        <v>124</v>
      </c>
      <c r="AY155" s="17" t="s">
        <v>117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7" t="s">
        <v>124</v>
      </c>
      <c r="BK155" s="164">
        <f t="shared" si="19"/>
        <v>0</v>
      </c>
      <c r="BL155" s="17" t="s">
        <v>123</v>
      </c>
      <c r="BM155" s="163" t="s">
        <v>233</v>
      </c>
    </row>
    <row r="156" spans="1:65" s="2" customFormat="1" ht="24.2" customHeight="1">
      <c r="A156" s="32"/>
      <c r="B156" s="150"/>
      <c r="C156" s="165" t="s">
        <v>215</v>
      </c>
      <c r="D156" s="165" t="s">
        <v>162</v>
      </c>
      <c r="E156" s="166" t="s">
        <v>234</v>
      </c>
      <c r="F156" s="167" t="s">
        <v>235</v>
      </c>
      <c r="G156" s="168" t="s">
        <v>180</v>
      </c>
      <c r="H156" s="169">
        <v>7</v>
      </c>
      <c r="I156" s="170"/>
      <c r="J156" s="171">
        <f t="shared" si="10"/>
        <v>0</v>
      </c>
      <c r="K156" s="172"/>
      <c r="L156" s="173"/>
      <c r="M156" s="174" t="s">
        <v>1</v>
      </c>
      <c r="N156" s="175" t="s">
        <v>40</v>
      </c>
      <c r="O156" s="61"/>
      <c r="P156" s="161">
        <f t="shared" si="11"/>
        <v>0</v>
      </c>
      <c r="Q156" s="161">
        <v>4.3E-3</v>
      </c>
      <c r="R156" s="161">
        <f t="shared" si="12"/>
        <v>3.0100000000000002E-2</v>
      </c>
      <c r="S156" s="161">
        <v>0</v>
      </c>
      <c r="T156" s="162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3" t="s">
        <v>136</v>
      </c>
      <c r="AT156" s="163" t="s">
        <v>162</v>
      </c>
      <c r="AU156" s="163" t="s">
        <v>124</v>
      </c>
      <c r="AY156" s="17" t="s">
        <v>117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7" t="s">
        <v>124</v>
      </c>
      <c r="BK156" s="164">
        <f t="shared" si="19"/>
        <v>0</v>
      </c>
      <c r="BL156" s="17" t="s">
        <v>123</v>
      </c>
      <c r="BM156" s="163" t="s">
        <v>236</v>
      </c>
    </row>
    <row r="157" spans="1:65" s="2" customFormat="1" ht="16.5" customHeight="1">
      <c r="A157" s="32"/>
      <c r="B157" s="150"/>
      <c r="C157" s="151" t="s">
        <v>237</v>
      </c>
      <c r="D157" s="151" t="s">
        <v>119</v>
      </c>
      <c r="E157" s="152" t="s">
        <v>238</v>
      </c>
      <c r="F157" s="153" t="s">
        <v>239</v>
      </c>
      <c r="G157" s="154" t="s">
        <v>180</v>
      </c>
      <c r="H157" s="155">
        <v>1</v>
      </c>
      <c r="I157" s="156"/>
      <c r="J157" s="157">
        <f t="shared" si="10"/>
        <v>0</v>
      </c>
      <c r="K157" s="158"/>
      <c r="L157" s="33"/>
      <c r="M157" s="159" t="s">
        <v>1</v>
      </c>
      <c r="N157" s="160" t="s">
        <v>40</v>
      </c>
      <c r="O157" s="61"/>
      <c r="P157" s="161">
        <f t="shared" si="11"/>
        <v>0</v>
      </c>
      <c r="Q157" s="161">
        <v>1.7000000000000001E-4</v>
      </c>
      <c r="R157" s="161">
        <f t="shared" si="12"/>
        <v>1.7000000000000001E-4</v>
      </c>
      <c r="S157" s="161">
        <v>0</v>
      </c>
      <c r="T157" s="162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3" t="s">
        <v>123</v>
      </c>
      <c r="AT157" s="163" t="s">
        <v>119</v>
      </c>
      <c r="AU157" s="163" t="s">
        <v>124</v>
      </c>
      <c r="AY157" s="17" t="s">
        <v>117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7" t="s">
        <v>124</v>
      </c>
      <c r="BK157" s="164">
        <f t="shared" si="19"/>
        <v>0</v>
      </c>
      <c r="BL157" s="17" t="s">
        <v>123</v>
      </c>
      <c r="BM157" s="163" t="s">
        <v>240</v>
      </c>
    </row>
    <row r="158" spans="1:65" s="2" customFormat="1" ht="24.2" customHeight="1">
      <c r="A158" s="32"/>
      <c r="B158" s="150"/>
      <c r="C158" s="165" t="s">
        <v>218</v>
      </c>
      <c r="D158" s="165" t="s">
        <v>162</v>
      </c>
      <c r="E158" s="166" t="s">
        <v>241</v>
      </c>
      <c r="F158" s="167" t="s">
        <v>242</v>
      </c>
      <c r="G158" s="168" t="s">
        <v>180</v>
      </c>
      <c r="H158" s="169">
        <v>1</v>
      </c>
      <c r="I158" s="170"/>
      <c r="J158" s="171">
        <f t="shared" si="10"/>
        <v>0</v>
      </c>
      <c r="K158" s="172"/>
      <c r="L158" s="173"/>
      <c r="M158" s="174" t="s">
        <v>1</v>
      </c>
      <c r="N158" s="175" t="s">
        <v>40</v>
      </c>
      <c r="O158" s="61"/>
      <c r="P158" s="161">
        <f t="shared" si="11"/>
        <v>0</v>
      </c>
      <c r="Q158" s="161">
        <v>1.32E-2</v>
      </c>
      <c r="R158" s="161">
        <f t="shared" si="12"/>
        <v>1.32E-2</v>
      </c>
      <c r="S158" s="161">
        <v>0</v>
      </c>
      <c r="T158" s="162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3" t="s">
        <v>136</v>
      </c>
      <c r="AT158" s="163" t="s">
        <v>162</v>
      </c>
      <c r="AU158" s="163" t="s">
        <v>124</v>
      </c>
      <c r="AY158" s="17" t="s">
        <v>117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7" t="s">
        <v>124</v>
      </c>
      <c r="BK158" s="164">
        <f t="shared" si="19"/>
        <v>0</v>
      </c>
      <c r="BL158" s="17" t="s">
        <v>123</v>
      </c>
      <c r="BM158" s="163" t="s">
        <v>243</v>
      </c>
    </row>
    <row r="159" spans="1:65" s="2" customFormat="1" ht="16.5" customHeight="1">
      <c r="A159" s="32"/>
      <c r="B159" s="150"/>
      <c r="C159" s="151" t="s">
        <v>177</v>
      </c>
      <c r="D159" s="151" t="s">
        <v>119</v>
      </c>
      <c r="E159" s="152" t="s">
        <v>244</v>
      </c>
      <c r="F159" s="153" t="s">
        <v>245</v>
      </c>
      <c r="G159" s="154" t="s">
        <v>196</v>
      </c>
      <c r="H159" s="155">
        <v>6</v>
      </c>
      <c r="I159" s="156"/>
      <c r="J159" s="157">
        <f t="shared" si="10"/>
        <v>0</v>
      </c>
      <c r="K159" s="158"/>
      <c r="L159" s="33"/>
      <c r="M159" s="159" t="s">
        <v>1</v>
      </c>
      <c r="N159" s="160" t="s">
        <v>40</v>
      </c>
      <c r="O159" s="61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3" t="s">
        <v>123</v>
      </c>
      <c r="AT159" s="163" t="s">
        <v>119</v>
      </c>
      <c r="AU159" s="163" t="s">
        <v>124</v>
      </c>
      <c r="AY159" s="17" t="s">
        <v>117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7" t="s">
        <v>124</v>
      </c>
      <c r="BK159" s="164">
        <f t="shared" si="19"/>
        <v>0</v>
      </c>
      <c r="BL159" s="17" t="s">
        <v>123</v>
      </c>
      <c r="BM159" s="163" t="s">
        <v>246</v>
      </c>
    </row>
    <row r="160" spans="1:65" s="2" customFormat="1" ht="21.75" customHeight="1">
      <c r="A160" s="32"/>
      <c r="B160" s="150"/>
      <c r="C160" s="151" t="s">
        <v>204</v>
      </c>
      <c r="D160" s="151" t="s">
        <v>119</v>
      </c>
      <c r="E160" s="152" t="s">
        <v>247</v>
      </c>
      <c r="F160" s="153" t="s">
        <v>248</v>
      </c>
      <c r="G160" s="154" t="s">
        <v>196</v>
      </c>
      <c r="H160" s="155">
        <v>6</v>
      </c>
      <c r="I160" s="156"/>
      <c r="J160" s="157">
        <f t="shared" si="10"/>
        <v>0</v>
      </c>
      <c r="K160" s="158"/>
      <c r="L160" s="33"/>
      <c r="M160" s="159" t="s">
        <v>1</v>
      </c>
      <c r="N160" s="160" t="s">
        <v>40</v>
      </c>
      <c r="O160" s="61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123</v>
      </c>
      <c r="AT160" s="163" t="s">
        <v>119</v>
      </c>
      <c r="AU160" s="163" t="s">
        <v>124</v>
      </c>
      <c r="AY160" s="17" t="s">
        <v>117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7" t="s">
        <v>124</v>
      </c>
      <c r="BK160" s="164">
        <f t="shared" si="19"/>
        <v>0</v>
      </c>
      <c r="BL160" s="17" t="s">
        <v>123</v>
      </c>
      <c r="BM160" s="163" t="s">
        <v>249</v>
      </c>
    </row>
    <row r="161" spans="1:65" s="2" customFormat="1" ht="16.5" customHeight="1">
      <c r="A161" s="32"/>
      <c r="B161" s="150"/>
      <c r="C161" s="151" t="s">
        <v>250</v>
      </c>
      <c r="D161" s="151" t="s">
        <v>119</v>
      </c>
      <c r="E161" s="152" t="s">
        <v>251</v>
      </c>
      <c r="F161" s="153" t="s">
        <v>252</v>
      </c>
      <c r="G161" s="154" t="s">
        <v>196</v>
      </c>
      <c r="H161" s="155">
        <v>95</v>
      </c>
      <c r="I161" s="156"/>
      <c r="J161" s="157">
        <f t="shared" si="10"/>
        <v>0</v>
      </c>
      <c r="K161" s="158"/>
      <c r="L161" s="33"/>
      <c r="M161" s="159" t="s">
        <v>1</v>
      </c>
      <c r="N161" s="160" t="s">
        <v>40</v>
      </c>
      <c r="O161" s="61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3" t="s">
        <v>123</v>
      </c>
      <c r="AT161" s="163" t="s">
        <v>119</v>
      </c>
      <c r="AU161" s="163" t="s">
        <v>124</v>
      </c>
      <c r="AY161" s="17" t="s">
        <v>117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7" t="s">
        <v>124</v>
      </c>
      <c r="BK161" s="164">
        <f t="shared" si="19"/>
        <v>0</v>
      </c>
      <c r="BL161" s="17" t="s">
        <v>123</v>
      </c>
      <c r="BM161" s="163" t="s">
        <v>253</v>
      </c>
    </row>
    <row r="162" spans="1:65" s="2" customFormat="1" ht="21.75" customHeight="1">
      <c r="A162" s="32"/>
      <c r="B162" s="150"/>
      <c r="C162" s="151" t="s">
        <v>254</v>
      </c>
      <c r="D162" s="151" t="s">
        <v>119</v>
      </c>
      <c r="E162" s="152" t="s">
        <v>255</v>
      </c>
      <c r="F162" s="153" t="s">
        <v>256</v>
      </c>
      <c r="G162" s="154" t="s">
        <v>196</v>
      </c>
      <c r="H162" s="155">
        <v>95</v>
      </c>
      <c r="I162" s="156"/>
      <c r="J162" s="157">
        <f t="shared" si="10"/>
        <v>0</v>
      </c>
      <c r="K162" s="158"/>
      <c r="L162" s="33"/>
      <c r="M162" s="159" t="s">
        <v>1</v>
      </c>
      <c r="N162" s="160" t="s">
        <v>40</v>
      </c>
      <c r="O162" s="61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3" t="s">
        <v>123</v>
      </c>
      <c r="AT162" s="163" t="s">
        <v>119</v>
      </c>
      <c r="AU162" s="163" t="s">
        <v>124</v>
      </c>
      <c r="AY162" s="17" t="s">
        <v>117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7" t="s">
        <v>124</v>
      </c>
      <c r="BK162" s="164">
        <f t="shared" si="19"/>
        <v>0</v>
      </c>
      <c r="BL162" s="17" t="s">
        <v>123</v>
      </c>
      <c r="BM162" s="163" t="s">
        <v>257</v>
      </c>
    </row>
    <row r="163" spans="1:65" s="2" customFormat="1" ht="16.5" customHeight="1">
      <c r="A163" s="32"/>
      <c r="B163" s="150"/>
      <c r="C163" s="151" t="s">
        <v>181</v>
      </c>
      <c r="D163" s="151" t="s">
        <v>119</v>
      </c>
      <c r="E163" s="152" t="s">
        <v>258</v>
      </c>
      <c r="F163" s="153" t="s">
        <v>259</v>
      </c>
      <c r="G163" s="154" t="s">
        <v>196</v>
      </c>
      <c r="H163" s="155">
        <v>10</v>
      </c>
      <c r="I163" s="156"/>
      <c r="J163" s="157">
        <f t="shared" si="10"/>
        <v>0</v>
      </c>
      <c r="K163" s="158"/>
      <c r="L163" s="33"/>
      <c r="M163" s="159" t="s">
        <v>1</v>
      </c>
      <c r="N163" s="160" t="s">
        <v>40</v>
      </c>
      <c r="O163" s="61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3" t="s">
        <v>123</v>
      </c>
      <c r="AT163" s="163" t="s">
        <v>119</v>
      </c>
      <c r="AU163" s="163" t="s">
        <v>124</v>
      </c>
      <c r="AY163" s="17" t="s">
        <v>117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7" t="s">
        <v>124</v>
      </c>
      <c r="BK163" s="164">
        <f t="shared" si="19"/>
        <v>0</v>
      </c>
      <c r="BL163" s="17" t="s">
        <v>123</v>
      </c>
      <c r="BM163" s="163" t="s">
        <v>260</v>
      </c>
    </row>
    <row r="164" spans="1:65" s="2" customFormat="1" ht="21.75" customHeight="1">
      <c r="A164" s="32"/>
      <c r="B164" s="150"/>
      <c r="C164" s="151" t="s">
        <v>208</v>
      </c>
      <c r="D164" s="151" t="s">
        <v>119</v>
      </c>
      <c r="E164" s="152" t="s">
        <v>261</v>
      </c>
      <c r="F164" s="153" t="s">
        <v>262</v>
      </c>
      <c r="G164" s="154" t="s">
        <v>196</v>
      </c>
      <c r="H164" s="155">
        <v>10</v>
      </c>
      <c r="I164" s="156"/>
      <c r="J164" s="157">
        <f t="shared" si="10"/>
        <v>0</v>
      </c>
      <c r="K164" s="158"/>
      <c r="L164" s="33"/>
      <c r="M164" s="159" t="s">
        <v>1</v>
      </c>
      <c r="N164" s="160" t="s">
        <v>40</v>
      </c>
      <c r="O164" s="61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123</v>
      </c>
      <c r="AT164" s="163" t="s">
        <v>119</v>
      </c>
      <c r="AU164" s="163" t="s">
        <v>124</v>
      </c>
      <c r="AY164" s="17" t="s">
        <v>117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7" t="s">
        <v>124</v>
      </c>
      <c r="BK164" s="164">
        <f t="shared" si="19"/>
        <v>0</v>
      </c>
      <c r="BL164" s="17" t="s">
        <v>123</v>
      </c>
      <c r="BM164" s="163" t="s">
        <v>263</v>
      </c>
    </row>
    <row r="165" spans="1:65" s="2" customFormat="1" ht="24.2" customHeight="1">
      <c r="A165" s="32"/>
      <c r="B165" s="150"/>
      <c r="C165" s="151" t="s">
        <v>264</v>
      </c>
      <c r="D165" s="151" t="s">
        <v>119</v>
      </c>
      <c r="E165" s="152" t="s">
        <v>265</v>
      </c>
      <c r="F165" s="153" t="s">
        <v>266</v>
      </c>
      <c r="G165" s="154" t="s">
        <v>180</v>
      </c>
      <c r="H165" s="155">
        <v>4</v>
      </c>
      <c r="I165" s="156"/>
      <c r="J165" s="157">
        <f t="shared" si="10"/>
        <v>0</v>
      </c>
      <c r="K165" s="158"/>
      <c r="L165" s="33"/>
      <c r="M165" s="159" t="s">
        <v>1</v>
      </c>
      <c r="N165" s="160" t="s">
        <v>40</v>
      </c>
      <c r="O165" s="61"/>
      <c r="P165" s="161">
        <f t="shared" si="11"/>
        <v>0</v>
      </c>
      <c r="Q165" s="161">
        <v>2.2880799999999999</v>
      </c>
      <c r="R165" s="161">
        <f t="shared" si="12"/>
        <v>9.1523199999999996</v>
      </c>
      <c r="S165" s="161">
        <v>0</v>
      </c>
      <c r="T165" s="162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3" t="s">
        <v>123</v>
      </c>
      <c r="AT165" s="163" t="s">
        <v>119</v>
      </c>
      <c r="AU165" s="163" t="s">
        <v>124</v>
      </c>
      <c r="AY165" s="17" t="s">
        <v>117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7" t="s">
        <v>124</v>
      </c>
      <c r="BK165" s="164">
        <f t="shared" si="19"/>
        <v>0</v>
      </c>
      <c r="BL165" s="17" t="s">
        <v>123</v>
      </c>
      <c r="BM165" s="163" t="s">
        <v>267</v>
      </c>
    </row>
    <row r="166" spans="1:65" s="2" customFormat="1" ht="37.9" customHeight="1">
      <c r="A166" s="32"/>
      <c r="B166" s="150"/>
      <c r="C166" s="165" t="s">
        <v>188</v>
      </c>
      <c r="D166" s="165" t="s">
        <v>162</v>
      </c>
      <c r="E166" s="166" t="s">
        <v>268</v>
      </c>
      <c r="F166" s="167" t="s">
        <v>269</v>
      </c>
      <c r="G166" s="168" t="s">
        <v>180</v>
      </c>
      <c r="H166" s="169">
        <v>1</v>
      </c>
      <c r="I166" s="170"/>
      <c r="J166" s="171">
        <f t="shared" si="10"/>
        <v>0</v>
      </c>
      <c r="K166" s="172"/>
      <c r="L166" s="173"/>
      <c r="M166" s="174" t="s">
        <v>1</v>
      </c>
      <c r="N166" s="175" t="s">
        <v>40</v>
      </c>
      <c r="O166" s="61"/>
      <c r="P166" s="161">
        <f t="shared" si="11"/>
        <v>0</v>
      </c>
      <c r="Q166" s="161">
        <v>0.505</v>
      </c>
      <c r="R166" s="161">
        <f t="shared" si="12"/>
        <v>0.505</v>
      </c>
      <c r="S166" s="161">
        <v>0</v>
      </c>
      <c r="T166" s="162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3" t="s">
        <v>136</v>
      </c>
      <c r="AT166" s="163" t="s">
        <v>162</v>
      </c>
      <c r="AU166" s="163" t="s">
        <v>124</v>
      </c>
      <c r="AY166" s="17" t="s">
        <v>117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7" t="s">
        <v>124</v>
      </c>
      <c r="BK166" s="164">
        <f t="shared" si="19"/>
        <v>0</v>
      </c>
      <c r="BL166" s="17" t="s">
        <v>123</v>
      </c>
      <c r="BM166" s="163" t="s">
        <v>270</v>
      </c>
    </row>
    <row r="167" spans="1:65" s="2" customFormat="1" ht="24.2" customHeight="1">
      <c r="A167" s="32"/>
      <c r="B167" s="150"/>
      <c r="C167" s="165" t="s">
        <v>271</v>
      </c>
      <c r="D167" s="165" t="s">
        <v>162</v>
      </c>
      <c r="E167" s="166" t="s">
        <v>272</v>
      </c>
      <c r="F167" s="167" t="s">
        <v>273</v>
      </c>
      <c r="G167" s="168" t="s">
        <v>180</v>
      </c>
      <c r="H167" s="169">
        <v>5</v>
      </c>
      <c r="I167" s="170"/>
      <c r="J167" s="171">
        <f t="shared" si="10"/>
        <v>0</v>
      </c>
      <c r="K167" s="172"/>
      <c r="L167" s="173"/>
      <c r="M167" s="174" t="s">
        <v>1</v>
      </c>
      <c r="N167" s="175" t="s">
        <v>40</v>
      </c>
      <c r="O167" s="61"/>
      <c r="P167" s="161">
        <f t="shared" si="11"/>
        <v>0</v>
      </c>
      <c r="Q167" s="161">
        <v>0.215</v>
      </c>
      <c r="R167" s="161">
        <f t="shared" si="12"/>
        <v>1.075</v>
      </c>
      <c r="S167" s="161">
        <v>0</v>
      </c>
      <c r="T167" s="162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3" t="s">
        <v>136</v>
      </c>
      <c r="AT167" s="163" t="s">
        <v>162</v>
      </c>
      <c r="AU167" s="163" t="s">
        <v>124</v>
      </c>
      <c r="AY167" s="17" t="s">
        <v>117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7" t="s">
        <v>124</v>
      </c>
      <c r="BK167" s="164">
        <f t="shared" si="19"/>
        <v>0</v>
      </c>
      <c r="BL167" s="17" t="s">
        <v>123</v>
      </c>
      <c r="BM167" s="163" t="s">
        <v>274</v>
      </c>
    </row>
    <row r="168" spans="1:65" s="2" customFormat="1" ht="24.2" customHeight="1">
      <c r="A168" s="32"/>
      <c r="B168" s="150"/>
      <c r="C168" s="165" t="s">
        <v>275</v>
      </c>
      <c r="D168" s="165" t="s">
        <v>162</v>
      </c>
      <c r="E168" s="166" t="s">
        <v>276</v>
      </c>
      <c r="F168" s="167" t="s">
        <v>277</v>
      </c>
      <c r="G168" s="168" t="s">
        <v>180</v>
      </c>
      <c r="H168" s="169">
        <v>13</v>
      </c>
      <c r="I168" s="170"/>
      <c r="J168" s="171">
        <f t="shared" si="10"/>
        <v>0</v>
      </c>
      <c r="K168" s="172"/>
      <c r="L168" s="173"/>
      <c r="M168" s="174" t="s">
        <v>1</v>
      </c>
      <c r="N168" s="175" t="s">
        <v>40</v>
      </c>
      <c r="O168" s="61"/>
      <c r="P168" s="161">
        <f t="shared" si="11"/>
        <v>0</v>
      </c>
      <c r="Q168" s="161">
        <v>2E-3</v>
      </c>
      <c r="R168" s="161">
        <f t="shared" si="12"/>
        <v>2.6000000000000002E-2</v>
      </c>
      <c r="S168" s="161">
        <v>0</v>
      </c>
      <c r="T168" s="162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3" t="s">
        <v>136</v>
      </c>
      <c r="AT168" s="163" t="s">
        <v>162</v>
      </c>
      <c r="AU168" s="163" t="s">
        <v>124</v>
      </c>
      <c r="AY168" s="17" t="s">
        <v>117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7" t="s">
        <v>124</v>
      </c>
      <c r="BK168" s="164">
        <f t="shared" si="19"/>
        <v>0</v>
      </c>
      <c r="BL168" s="17" t="s">
        <v>123</v>
      </c>
      <c r="BM168" s="163" t="s">
        <v>278</v>
      </c>
    </row>
    <row r="169" spans="1:65" s="2" customFormat="1" ht="33" customHeight="1">
      <c r="A169" s="32"/>
      <c r="B169" s="150"/>
      <c r="C169" s="165" t="s">
        <v>192</v>
      </c>
      <c r="D169" s="165" t="s">
        <v>162</v>
      </c>
      <c r="E169" s="166" t="s">
        <v>279</v>
      </c>
      <c r="F169" s="167" t="s">
        <v>280</v>
      </c>
      <c r="G169" s="168" t="s">
        <v>180</v>
      </c>
      <c r="H169" s="169">
        <v>3</v>
      </c>
      <c r="I169" s="170"/>
      <c r="J169" s="171">
        <f t="shared" si="10"/>
        <v>0</v>
      </c>
      <c r="K169" s="172"/>
      <c r="L169" s="173"/>
      <c r="M169" s="174" t="s">
        <v>1</v>
      </c>
      <c r="N169" s="175" t="s">
        <v>40</v>
      </c>
      <c r="O169" s="61"/>
      <c r="P169" s="161">
        <f t="shared" si="11"/>
        <v>0</v>
      </c>
      <c r="Q169" s="161">
        <v>1.45</v>
      </c>
      <c r="R169" s="161">
        <f t="shared" si="12"/>
        <v>4.3499999999999996</v>
      </c>
      <c r="S169" s="161">
        <v>0</v>
      </c>
      <c r="T169" s="162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3" t="s">
        <v>136</v>
      </c>
      <c r="AT169" s="163" t="s">
        <v>162</v>
      </c>
      <c r="AU169" s="163" t="s">
        <v>124</v>
      </c>
      <c r="AY169" s="17" t="s">
        <v>117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7" t="s">
        <v>124</v>
      </c>
      <c r="BK169" s="164">
        <f t="shared" si="19"/>
        <v>0</v>
      </c>
      <c r="BL169" s="17" t="s">
        <v>123</v>
      </c>
      <c r="BM169" s="163" t="s">
        <v>281</v>
      </c>
    </row>
    <row r="170" spans="1:65" s="2" customFormat="1" ht="33" customHeight="1">
      <c r="A170" s="32"/>
      <c r="B170" s="150"/>
      <c r="C170" s="165" t="s">
        <v>282</v>
      </c>
      <c r="D170" s="165" t="s">
        <v>162</v>
      </c>
      <c r="E170" s="166" t="s">
        <v>283</v>
      </c>
      <c r="F170" s="167" t="s">
        <v>284</v>
      </c>
      <c r="G170" s="168" t="s">
        <v>180</v>
      </c>
      <c r="H170" s="169">
        <v>1</v>
      </c>
      <c r="I170" s="170"/>
      <c r="J170" s="171">
        <f t="shared" si="10"/>
        <v>0</v>
      </c>
      <c r="K170" s="172"/>
      <c r="L170" s="173"/>
      <c r="M170" s="174" t="s">
        <v>1</v>
      </c>
      <c r="N170" s="175" t="s">
        <v>40</v>
      </c>
      <c r="O170" s="61"/>
      <c r="P170" s="161">
        <f t="shared" si="11"/>
        <v>0</v>
      </c>
      <c r="Q170" s="161">
        <v>2.5299999999999998</v>
      </c>
      <c r="R170" s="161">
        <f t="shared" si="12"/>
        <v>2.5299999999999998</v>
      </c>
      <c r="S170" s="161">
        <v>0</v>
      </c>
      <c r="T170" s="162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3" t="s">
        <v>136</v>
      </c>
      <c r="AT170" s="163" t="s">
        <v>162</v>
      </c>
      <c r="AU170" s="163" t="s">
        <v>124</v>
      </c>
      <c r="AY170" s="17" t="s">
        <v>117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7" t="s">
        <v>124</v>
      </c>
      <c r="BK170" s="164">
        <f t="shared" si="19"/>
        <v>0</v>
      </c>
      <c r="BL170" s="17" t="s">
        <v>123</v>
      </c>
      <c r="BM170" s="163" t="s">
        <v>285</v>
      </c>
    </row>
    <row r="171" spans="1:65" s="2" customFormat="1" ht="24.2" customHeight="1">
      <c r="A171" s="32"/>
      <c r="B171" s="150"/>
      <c r="C171" s="165" t="s">
        <v>197</v>
      </c>
      <c r="D171" s="165" t="s">
        <v>162</v>
      </c>
      <c r="E171" s="166" t="s">
        <v>286</v>
      </c>
      <c r="F171" s="167" t="s">
        <v>287</v>
      </c>
      <c r="G171" s="168" t="s">
        <v>180</v>
      </c>
      <c r="H171" s="169">
        <v>3</v>
      </c>
      <c r="I171" s="170"/>
      <c r="J171" s="171">
        <f t="shared" si="10"/>
        <v>0</v>
      </c>
      <c r="K171" s="172"/>
      <c r="L171" s="173"/>
      <c r="M171" s="174" t="s">
        <v>1</v>
      </c>
      <c r="N171" s="175" t="s">
        <v>40</v>
      </c>
      <c r="O171" s="61"/>
      <c r="P171" s="161">
        <f t="shared" si="11"/>
        <v>0</v>
      </c>
      <c r="Q171" s="161">
        <v>0.5</v>
      </c>
      <c r="R171" s="161">
        <f t="shared" si="12"/>
        <v>1.5</v>
      </c>
      <c r="S171" s="161">
        <v>0</v>
      </c>
      <c r="T171" s="162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3" t="s">
        <v>136</v>
      </c>
      <c r="AT171" s="163" t="s">
        <v>162</v>
      </c>
      <c r="AU171" s="163" t="s">
        <v>124</v>
      </c>
      <c r="AY171" s="17" t="s">
        <v>117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7" t="s">
        <v>124</v>
      </c>
      <c r="BK171" s="164">
        <f t="shared" si="19"/>
        <v>0</v>
      </c>
      <c r="BL171" s="17" t="s">
        <v>123</v>
      </c>
      <c r="BM171" s="163" t="s">
        <v>288</v>
      </c>
    </row>
    <row r="172" spans="1:65" s="2" customFormat="1" ht="24.2" customHeight="1">
      <c r="A172" s="32"/>
      <c r="B172" s="150"/>
      <c r="C172" s="151" t="s">
        <v>289</v>
      </c>
      <c r="D172" s="151" t="s">
        <v>119</v>
      </c>
      <c r="E172" s="152" t="s">
        <v>290</v>
      </c>
      <c r="F172" s="153" t="s">
        <v>291</v>
      </c>
      <c r="G172" s="154" t="s">
        <v>180</v>
      </c>
      <c r="H172" s="155">
        <v>3</v>
      </c>
      <c r="I172" s="156"/>
      <c r="J172" s="157">
        <f t="shared" si="10"/>
        <v>0</v>
      </c>
      <c r="K172" s="158"/>
      <c r="L172" s="33"/>
      <c r="M172" s="159" t="s">
        <v>1</v>
      </c>
      <c r="N172" s="160" t="s">
        <v>40</v>
      </c>
      <c r="O172" s="61"/>
      <c r="P172" s="161">
        <f t="shared" si="11"/>
        <v>0</v>
      </c>
      <c r="Q172" s="161">
        <v>0.34099000000000002</v>
      </c>
      <c r="R172" s="161">
        <f t="shared" si="12"/>
        <v>1.0229699999999999</v>
      </c>
      <c r="S172" s="161">
        <v>0</v>
      </c>
      <c r="T172" s="162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3" t="s">
        <v>123</v>
      </c>
      <c r="AT172" s="163" t="s">
        <v>119</v>
      </c>
      <c r="AU172" s="163" t="s">
        <v>124</v>
      </c>
      <c r="AY172" s="17" t="s">
        <v>117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7" t="s">
        <v>124</v>
      </c>
      <c r="BK172" s="164">
        <f t="shared" si="19"/>
        <v>0</v>
      </c>
      <c r="BL172" s="17" t="s">
        <v>123</v>
      </c>
      <c r="BM172" s="163" t="s">
        <v>292</v>
      </c>
    </row>
    <row r="173" spans="1:65" s="2" customFormat="1" ht="16.5" customHeight="1">
      <c r="A173" s="32"/>
      <c r="B173" s="150"/>
      <c r="C173" s="165" t="s">
        <v>211</v>
      </c>
      <c r="D173" s="165" t="s">
        <v>162</v>
      </c>
      <c r="E173" s="166" t="s">
        <v>293</v>
      </c>
      <c r="F173" s="167" t="s">
        <v>294</v>
      </c>
      <c r="G173" s="168" t="s">
        <v>180</v>
      </c>
      <c r="H173" s="169">
        <v>3</v>
      </c>
      <c r="I173" s="170"/>
      <c r="J173" s="171">
        <f t="shared" si="10"/>
        <v>0</v>
      </c>
      <c r="K173" s="172"/>
      <c r="L173" s="173"/>
      <c r="M173" s="174" t="s">
        <v>1</v>
      </c>
      <c r="N173" s="175" t="s">
        <v>40</v>
      </c>
      <c r="O173" s="61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3" t="s">
        <v>136</v>
      </c>
      <c r="AT173" s="163" t="s">
        <v>162</v>
      </c>
      <c r="AU173" s="163" t="s">
        <v>124</v>
      </c>
      <c r="AY173" s="17" t="s">
        <v>117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7" t="s">
        <v>124</v>
      </c>
      <c r="BK173" s="164">
        <f t="shared" si="19"/>
        <v>0</v>
      </c>
      <c r="BL173" s="17" t="s">
        <v>123</v>
      </c>
      <c r="BM173" s="163" t="s">
        <v>295</v>
      </c>
    </row>
    <row r="174" spans="1:65" s="2" customFormat="1" ht="24.2" customHeight="1">
      <c r="A174" s="32"/>
      <c r="B174" s="150"/>
      <c r="C174" s="151" t="s">
        <v>201</v>
      </c>
      <c r="D174" s="151" t="s">
        <v>119</v>
      </c>
      <c r="E174" s="152" t="s">
        <v>296</v>
      </c>
      <c r="F174" s="153" t="s">
        <v>297</v>
      </c>
      <c r="G174" s="154" t="s">
        <v>180</v>
      </c>
      <c r="H174" s="155">
        <v>4</v>
      </c>
      <c r="I174" s="156"/>
      <c r="J174" s="157">
        <f t="shared" si="10"/>
        <v>0</v>
      </c>
      <c r="K174" s="158"/>
      <c r="L174" s="33"/>
      <c r="M174" s="159" t="s">
        <v>1</v>
      </c>
      <c r="N174" s="160" t="s">
        <v>40</v>
      </c>
      <c r="O174" s="61"/>
      <c r="P174" s="161">
        <f t="shared" si="11"/>
        <v>0</v>
      </c>
      <c r="Q174" s="161">
        <v>6.3E-3</v>
      </c>
      <c r="R174" s="161">
        <f t="shared" si="12"/>
        <v>2.52E-2</v>
      </c>
      <c r="S174" s="161">
        <v>0</v>
      </c>
      <c r="T174" s="162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3" t="s">
        <v>123</v>
      </c>
      <c r="AT174" s="163" t="s">
        <v>119</v>
      </c>
      <c r="AU174" s="163" t="s">
        <v>124</v>
      </c>
      <c r="AY174" s="17" t="s">
        <v>117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7" t="s">
        <v>124</v>
      </c>
      <c r="BK174" s="164">
        <f t="shared" si="19"/>
        <v>0</v>
      </c>
      <c r="BL174" s="17" t="s">
        <v>123</v>
      </c>
      <c r="BM174" s="163" t="s">
        <v>298</v>
      </c>
    </row>
    <row r="175" spans="1:65" s="2" customFormat="1" ht="24.2" customHeight="1">
      <c r="A175" s="32"/>
      <c r="B175" s="150"/>
      <c r="C175" s="165" t="s">
        <v>299</v>
      </c>
      <c r="D175" s="165" t="s">
        <v>162</v>
      </c>
      <c r="E175" s="166" t="s">
        <v>300</v>
      </c>
      <c r="F175" s="167" t="s">
        <v>301</v>
      </c>
      <c r="G175" s="168" t="s">
        <v>180</v>
      </c>
      <c r="H175" s="169">
        <v>4</v>
      </c>
      <c r="I175" s="170"/>
      <c r="J175" s="171">
        <f t="shared" si="10"/>
        <v>0</v>
      </c>
      <c r="K175" s="172"/>
      <c r="L175" s="173"/>
      <c r="M175" s="174" t="s">
        <v>1</v>
      </c>
      <c r="N175" s="175" t="s">
        <v>40</v>
      </c>
      <c r="O175" s="61"/>
      <c r="P175" s="161">
        <f t="shared" si="11"/>
        <v>0</v>
      </c>
      <c r="Q175" s="161">
        <v>0.13500000000000001</v>
      </c>
      <c r="R175" s="161">
        <f t="shared" si="12"/>
        <v>0.54</v>
      </c>
      <c r="S175" s="161">
        <v>0</v>
      </c>
      <c r="T175" s="162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136</v>
      </c>
      <c r="AT175" s="163" t="s">
        <v>162</v>
      </c>
      <c r="AU175" s="163" t="s">
        <v>124</v>
      </c>
      <c r="AY175" s="17" t="s">
        <v>117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7" t="s">
        <v>124</v>
      </c>
      <c r="BK175" s="164">
        <f t="shared" si="19"/>
        <v>0</v>
      </c>
      <c r="BL175" s="17" t="s">
        <v>123</v>
      </c>
      <c r="BM175" s="163" t="s">
        <v>302</v>
      </c>
    </row>
    <row r="176" spans="1:65" s="12" customFormat="1" ht="22.9" customHeight="1">
      <c r="B176" s="137"/>
      <c r="D176" s="138" t="s">
        <v>73</v>
      </c>
      <c r="E176" s="148" t="s">
        <v>303</v>
      </c>
      <c r="F176" s="148" t="s">
        <v>304</v>
      </c>
      <c r="I176" s="140"/>
      <c r="J176" s="149">
        <f>BK176</f>
        <v>0</v>
      </c>
      <c r="L176" s="137"/>
      <c r="M176" s="142"/>
      <c r="N176" s="143"/>
      <c r="O176" s="143"/>
      <c r="P176" s="144">
        <f>P177</f>
        <v>0</v>
      </c>
      <c r="Q176" s="143"/>
      <c r="R176" s="144">
        <f>R177</f>
        <v>0</v>
      </c>
      <c r="S176" s="143"/>
      <c r="T176" s="145">
        <f>T177</f>
        <v>0</v>
      </c>
      <c r="AR176" s="138" t="s">
        <v>82</v>
      </c>
      <c r="AT176" s="146" t="s">
        <v>73</v>
      </c>
      <c r="AU176" s="146" t="s">
        <v>82</v>
      </c>
      <c r="AY176" s="138" t="s">
        <v>117</v>
      </c>
      <c r="BK176" s="147">
        <f>BK177</f>
        <v>0</v>
      </c>
    </row>
    <row r="177" spans="1:65" s="2" customFormat="1" ht="33" customHeight="1">
      <c r="A177" s="32"/>
      <c r="B177" s="150"/>
      <c r="C177" s="151" t="s">
        <v>305</v>
      </c>
      <c r="D177" s="151" t="s">
        <v>119</v>
      </c>
      <c r="E177" s="152" t="s">
        <v>306</v>
      </c>
      <c r="F177" s="153" t="s">
        <v>307</v>
      </c>
      <c r="G177" s="154" t="s">
        <v>157</v>
      </c>
      <c r="H177" s="155">
        <v>457.10399999999998</v>
      </c>
      <c r="I177" s="156"/>
      <c r="J177" s="157">
        <f>ROUND(I177*H177,2)</f>
        <v>0</v>
      </c>
      <c r="K177" s="158"/>
      <c r="L177" s="33"/>
      <c r="M177" s="176" t="s">
        <v>1</v>
      </c>
      <c r="N177" s="177" t="s">
        <v>40</v>
      </c>
      <c r="O177" s="178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3" t="s">
        <v>123</v>
      </c>
      <c r="AT177" s="163" t="s">
        <v>119</v>
      </c>
      <c r="AU177" s="163" t="s">
        <v>124</v>
      </c>
      <c r="AY177" s="17" t="s">
        <v>117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7" t="s">
        <v>124</v>
      </c>
      <c r="BK177" s="164">
        <f>ROUND(I177*H177,2)</f>
        <v>0</v>
      </c>
      <c r="BL177" s="17" t="s">
        <v>123</v>
      </c>
      <c r="BM177" s="163" t="s">
        <v>308</v>
      </c>
    </row>
    <row r="178" spans="1:65" s="2" customFormat="1" ht="6.95" customHeight="1">
      <c r="A178" s="32"/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33"/>
      <c r="M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</sheetData>
  <autoFilter ref="C120:K177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90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51" t="str">
        <f>'Rekapitulácia stavby'!K6</f>
        <v>SO MK Sadová</v>
      </c>
      <c r="F7" s="252"/>
      <c r="G7" s="252"/>
      <c r="H7" s="252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31" t="s">
        <v>309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 t="str">
        <f>'Rekapitulácia stavby'!AN8</f>
        <v>30. 3. 2022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'Rekapitulácia stavby'!E14</f>
        <v>Vyplň údaj</v>
      </c>
      <c r="F18" s="212"/>
      <c r="G18" s="212"/>
      <c r="H18" s="212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7"/>
      <c r="B27" s="98"/>
      <c r="C27" s="97"/>
      <c r="D27" s="97"/>
      <c r="E27" s="217" t="s">
        <v>1</v>
      </c>
      <c r="F27" s="217"/>
      <c r="G27" s="217"/>
      <c r="H27" s="217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0" t="s">
        <v>34</v>
      </c>
      <c r="E30" s="32"/>
      <c r="F30" s="32"/>
      <c r="G30" s="32"/>
      <c r="H30" s="32"/>
      <c r="I30" s="32"/>
      <c r="J30" s="74">
        <f>ROUND(J119,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38</v>
      </c>
      <c r="E33" s="38" t="s">
        <v>39</v>
      </c>
      <c r="F33" s="102">
        <f>ROUND((SUM(BE119:BE166)),  2)</f>
        <v>0</v>
      </c>
      <c r="G33" s="103"/>
      <c r="H33" s="103"/>
      <c r="I33" s="104">
        <v>0.2</v>
      </c>
      <c r="J33" s="102">
        <f>ROUND(((SUM(BE119:BE166))*I33),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2">
        <f>ROUND((SUM(BF119:BF166)),  2)</f>
        <v>0</v>
      </c>
      <c r="G34" s="103"/>
      <c r="H34" s="103"/>
      <c r="I34" s="104">
        <v>0.2</v>
      </c>
      <c r="J34" s="102">
        <f>ROUND(((SUM(BF119:BF166))*I34),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5">
        <f>ROUND((SUM(BG119:BG166)),  2)</f>
        <v>0</v>
      </c>
      <c r="G35" s="32"/>
      <c r="H35" s="32"/>
      <c r="I35" s="106">
        <v>0.2</v>
      </c>
      <c r="J35" s="105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5">
        <f>ROUND((SUM(BH119:BH166)),  2)</f>
        <v>0</v>
      </c>
      <c r="G36" s="32"/>
      <c r="H36" s="32"/>
      <c r="I36" s="106">
        <v>0.2</v>
      </c>
      <c r="J36" s="105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2">
        <f>ROUND((SUM(BI119:BI166)),  2)</f>
        <v>0</v>
      </c>
      <c r="G37" s="103"/>
      <c r="H37" s="103"/>
      <c r="I37" s="104">
        <v>0</v>
      </c>
      <c r="J37" s="102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7"/>
      <c r="D39" s="108" t="s">
        <v>44</v>
      </c>
      <c r="E39" s="63"/>
      <c r="F39" s="63"/>
      <c r="G39" s="109" t="s">
        <v>45</v>
      </c>
      <c r="H39" s="110" t="s">
        <v>46</v>
      </c>
      <c r="I39" s="63"/>
      <c r="J39" s="111">
        <f>SUM(J30:J37)</f>
        <v>0</v>
      </c>
      <c r="K39" s="11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3" t="s">
        <v>50</v>
      </c>
      <c r="G61" s="48" t="s">
        <v>49</v>
      </c>
      <c r="H61" s="35"/>
      <c r="I61" s="35"/>
      <c r="J61" s="114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3" t="s">
        <v>50</v>
      </c>
      <c r="G76" s="48" t="s">
        <v>49</v>
      </c>
      <c r="H76" s="35"/>
      <c r="I76" s="35"/>
      <c r="J76" s="114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51" t="str">
        <f>E7</f>
        <v>SO MK Sadová</v>
      </c>
      <c r="F85" s="252"/>
      <c r="G85" s="252"/>
      <c r="H85" s="252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31" t="str">
        <f>E9</f>
        <v>02 - SO 402 Verejné osvetlenie (4ks)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 xml:space="preserve">Sadová </v>
      </c>
      <c r="G89" s="32"/>
      <c r="H89" s="32"/>
      <c r="I89" s="27" t="s">
        <v>20</v>
      </c>
      <c r="J89" s="58" t="str">
        <f>IF(J12="","",J12)</f>
        <v>30. 3. 2022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hidden="1" customHeight="1">
      <c r="A91" s="32"/>
      <c r="B91" s="33"/>
      <c r="C91" s="27" t="s">
        <v>22</v>
      </c>
      <c r="D91" s="32"/>
      <c r="E91" s="32"/>
      <c r="F91" s="25" t="str">
        <f>E15</f>
        <v xml:space="preserve">Mesto Nitra </v>
      </c>
      <c r="G91" s="32"/>
      <c r="H91" s="32"/>
      <c r="I91" s="27" t="s">
        <v>28</v>
      </c>
      <c r="J91" s="30" t="str">
        <f>E21</f>
        <v>Ing.arch. Jozef Hrozenský, PhD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5" t="s">
        <v>94</v>
      </c>
      <c r="D94" s="107"/>
      <c r="E94" s="107"/>
      <c r="F94" s="107"/>
      <c r="G94" s="107"/>
      <c r="H94" s="107"/>
      <c r="I94" s="107"/>
      <c r="J94" s="116" t="s">
        <v>95</v>
      </c>
      <c r="K94" s="107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7" t="s">
        <v>96</v>
      </c>
      <c r="D96" s="32"/>
      <c r="E96" s="32"/>
      <c r="F96" s="32"/>
      <c r="G96" s="32"/>
      <c r="H96" s="32"/>
      <c r="I96" s="32"/>
      <c r="J96" s="74">
        <f>J119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5" hidden="1" customHeight="1">
      <c r="B97" s="118"/>
      <c r="D97" s="119" t="s">
        <v>310</v>
      </c>
      <c r="E97" s="120"/>
      <c r="F97" s="120"/>
      <c r="G97" s="120"/>
      <c r="H97" s="120"/>
      <c r="I97" s="120"/>
      <c r="J97" s="121">
        <f>J120</f>
        <v>0</v>
      </c>
      <c r="L97" s="118"/>
    </row>
    <row r="98" spans="1:31" s="10" customFormat="1" ht="19.899999999999999" hidden="1" customHeight="1">
      <c r="B98" s="122"/>
      <c r="D98" s="123" t="s">
        <v>311</v>
      </c>
      <c r="E98" s="124"/>
      <c r="F98" s="124"/>
      <c r="G98" s="124"/>
      <c r="H98" s="124"/>
      <c r="I98" s="124"/>
      <c r="J98" s="125">
        <f>J121</f>
        <v>0</v>
      </c>
      <c r="L98" s="122"/>
    </row>
    <row r="99" spans="1:31" s="10" customFormat="1" ht="19.899999999999999" hidden="1" customHeight="1">
      <c r="B99" s="122"/>
      <c r="D99" s="123" t="s">
        <v>312</v>
      </c>
      <c r="E99" s="124"/>
      <c r="F99" s="124"/>
      <c r="G99" s="124"/>
      <c r="H99" s="124"/>
      <c r="I99" s="124"/>
      <c r="J99" s="125">
        <f>J147</f>
        <v>0</v>
      </c>
      <c r="L99" s="122"/>
    </row>
    <row r="100" spans="1:31" s="2" customFormat="1" ht="21.75" hidden="1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hidden="1" customHeight="1">
      <c r="A101" s="32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31" ht="11.25" hidden="1"/>
    <row r="103" spans="1:31" ht="11.25" hidden="1"/>
    <row r="104" spans="1:31" ht="11.25" hidden="1"/>
    <row r="105" spans="1:31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103</v>
      </c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14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51" t="str">
        <f>E7</f>
        <v>SO MK Sadová</v>
      </c>
      <c r="F109" s="252"/>
      <c r="G109" s="252"/>
      <c r="H109" s="25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91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31" t="str">
        <f>E9</f>
        <v>02 - SO 402 Verejné osvetlenie (4ks)</v>
      </c>
      <c r="F111" s="253"/>
      <c r="G111" s="253"/>
      <c r="H111" s="253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18</v>
      </c>
      <c r="D113" s="32"/>
      <c r="E113" s="32"/>
      <c r="F113" s="25" t="str">
        <f>F12</f>
        <v xml:space="preserve">Sadová </v>
      </c>
      <c r="G113" s="32"/>
      <c r="H113" s="32"/>
      <c r="I113" s="27" t="s">
        <v>20</v>
      </c>
      <c r="J113" s="58" t="str">
        <f>IF(J12="","",J12)</f>
        <v>30. 3. 2022</v>
      </c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22</v>
      </c>
      <c r="D115" s="32"/>
      <c r="E115" s="32"/>
      <c r="F115" s="25" t="str">
        <f>E15</f>
        <v xml:space="preserve">Mesto Nitra </v>
      </c>
      <c r="G115" s="32"/>
      <c r="H115" s="32"/>
      <c r="I115" s="27" t="s">
        <v>28</v>
      </c>
      <c r="J115" s="30" t="str">
        <f>E21</f>
        <v>Ing.arch. Jozef Hrozenský, PhD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26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26"/>
      <c r="B118" s="127"/>
      <c r="C118" s="128" t="s">
        <v>104</v>
      </c>
      <c r="D118" s="129" t="s">
        <v>59</v>
      </c>
      <c r="E118" s="129" t="s">
        <v>55</v>
      </c>
      <c r="F118" s="129" t="s">
        <v>56</v>
      </c>
      <c r="G118" s="129" t="s">
        <v>105</v>
      </c>
      <c r="H118" s="129" t="s">
        <v>106</v>
      </c>
      <c r="I118" s="129" t="s">
        <v>107</v>
      </c>
      <c r="J118" s="130" t="s">
        <v>95</v>
      </c>
      <c r="K118" s="131" t="s">
        <v>108</v>
      </c>
      <c r="L118" s="132"/>
      <c r="M118" s="65" t="s">
        <v>1</v>
      </c>
      <c r="N118" s="66" t="s">
        <v>38</v>
      </c>
      <c r="O118" s="66" t="s">
        <v>109</v>
      </c>
      <c r="P118" s="66" t="s">
        <v>110</v>
      </c>
      <c r="Q118" s="66" t="s">
        <v>111</v>
      </c>
      <c r="R118" s="66" t="s">
        <v>112</v>
      </c>
      <c r="S118" s="66" t="s">
        <v>113</v>
      </c>
      <c r="T118" s="67" t="s">
        <v>114</v>
      </c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</row>
    <row r="119" spans="1:65" s="2" customFormat="1" ht="22.9" customHeight="1">
      <c r="A119" s="32"/>
      <c r="B119" s="33"/>
      <c r="C119" s="72" t="s">
        <v>96</v>
      </c>
      <c r="D119" s="32"/>
      <c r="E119" s="32"/>
      <c r="F119" s="32"/>
      <c r="G119" s="32"/>
      <c r="H119" s="32"/>
      <c r="I119" s="32"/>
      <c r="J119" s="133">
        <f>BK119</f>
        <v>0</v>
      </c>
      <c r="K119" s="32"/>
      <c r="L119" s="33"/>
      <c r="M119" s="68"/>
      <c r="N119" s="59"/>
      <c r="O119" s="69"/>
      <c r="P119" s="134">
        <f>P120</f>
        <v>0</v>
      </c>
      <c r="Q119" s="69"/>
      <c r="R119" s="134">
        <f>R120</f>
        <v>0</v>
      </c>
      <c r="S119" s="69"/>
      <c r="T119" s="135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73</v>
      </c>
      <c r="AU119" s="17" t="s">
        <v>97</v>
      </c>
      <c r="BK119" s="136">
        <f>BK120</f>
        <v>0</v>
      </c>
    </row>
    <row r="120" spans="1:65" s="12" customFormat="1" ht="25.9" customHeight="1">
      <c r="B120" s="137"/>
      <c r="D120" s="138" t="s">
        <v>73</v>
      </c>
      <c r="E120" s="139" t="s">
        <v>162</v>
      </c>
      <c r="F120" s="139" t="s">
        <v>313</v>
      </c>
      <c r="I120" s="140"/>
      <c r="J120" s="141">
        <f>BK120</f>
        <v>0</v>
      </c>
      <c r="L120" s="137"/>
      <c r="M120" s="142"/>
      <c r="N120" s="143"/>
      <c r="O120" s="143"/>
      <c r="P120" s="144">
        <f>P121+P147</f>
        <v>0</v>
      </c>
      <c r="Q120" s="143"/>
      <c r="R120" s="144">
        <f>R121+R147</f>
        <v>0</v>
      </c>
      <c r="S120" s="143"/>
      <c r="T120" s="145">
        <f>T121+T147</f>
        <v>0</v>
      </c>
      <c r="AR120" s="138" t="s">
        <v>133</v>
      </c>
      <c r="AT120" s="146" t="s">
        <v>73</v>
      </c>
      <c r="AU120" s="146" t="s">
        <v>74</v>
      </c>
      <c r="AY120" s="138" t="s">
        <v>117</v>
      </c>
      <c r="BK120" s="147">
        <f>BK121+BK147</f>
        <v>0</v>
      </c>
    </row>
    <row r="121" spans="1:65" s="12" customFormat="1" ht="22.9" customHeight="1">
      <c r="B121" s="137"/>
      <c r="D121" s="138" t="s">
        <v>73</v>
      </c>
      <c r="E121" s="148" t="s">
        <v>314</v>
      </c>
      <c r="F121" s="148" t="s">
        <v>315</v>
      </c>
      <c r="I121" s="140"/>
      <c r="J121" s="149">
        <f>BK121</f>
        <v>0</v>
      </c>
      <c r="L121" s="137"/>
      <c r="M121" s="142"/>
      <c r="N121" s="143"/>
      <c r="O121" s="143"/>
      <c r="P121" s="144">
        <f>SUM(P122:P146)</f>
        <v>0</v>
      </c>
      <c r="Q121" s="143"/>
      <c r="R121" s="144">
        <f>SUM(R122:R146)</f>
        <v>0</v>
      </c>
      <c r="S121" s="143"/>
      <c r="T121" s="145">
        <f>SUM(T122:T146)</f>
        <v>0</v>
      </c>
      <c r="AR121" s="138" t="s">
        <v>133</v>
      </c>
      <c r="AT121" s="146" t="s">
        <v>73</v>
      </c>
      <c r="AU121" s="146" t="s">
        <v>82</v>
      </c>
      <c r="AY121" s="138" t="s">
        <v>117</v>
      </c>
      <c r="BK121" s="147">
        <f>SUM(BK122:BK146)</f>
        <v>0</v>
      </c>
    </row>
    <row r="122" spans="1:65" s="2" customFormat="1" ht="16.5" customHeight="1">
      <c r="A122" s="32"/>
      <c r="B122" s="150"/>
      <c r="C122" s="151" t="s">
        <v>82</v>
      </c>
      <c r="D122" s="151" t="s">
        <v>119</v>
      </c>
      <c r="E122" s="152" t="s">
        <v>316</v>
      </c>
      <c r="F122" s="153" t="s">
        <v>317</v>
      </c>
      <c r="G122" s="154" t="s">
        <v>180</v>
      </c>
      <c r="H122" s="155">
        <v>4</v>
      </c>
      <c r="I122" s="156"/>
      <c r="J122" s="157">
        <f t="shared" ref="J122:J146" si="0">ROUND(I122*H122,2)</f>
        <v>0</v>
      </c>
      <c r="K122" s="158"/>
      <c r="L122" s="33"/>
      <c r="M122" s="159" t="s">
        <v>1</v>
      </c>
      <c r="N122" s="160" t="s">
        <v>40</v>
      </c>
      <c r="O122" s="61"/>
      <c r="P122" s="161">
        <f t="shared" ref="P122:P146" si="1">O122*H122</f>
        <v>0</v>
      </c>
      <c r="Q122" s="161">
        <v>0</v>
      </c>
      <c r="R122" s="161">
        <f t="shared" ref="R122:R146" si="2">Q122*H122</f>
        <v>0</v>
      </c>
      <c r="S122" s="161">
        <v>0</v>
      </c>
      <c r="T122" s="162">
        <f t="shared" ref="T122:T146" si="3"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3" t="s">
        <v>240</v>
      </c>
      <c r="AT122" s="163" t="s">
        <v>119</v>
      </c>
      <c r="AU122" s="163" t="s">
        <v>124</v>
      </c>
      <c r="AY122" s="17" t="s">
        <v>117</v>
      </c>
      <c r="BE122" s="164">
        <f t="shared" ref="BE122:BE146" si="4">IF(N122="základná",J122,0)</f>
        <v>0</v>
      </c>
      <c r="BF122" s="164">
        <f t="shared" ref="BF122:BF146" si="5">IF(N122="znížená",J122,0)</f>
        <v>0</v>
      </c>
      <c r="BG122" s="164">
        <f t="shared" ref="BG122:BG146" si="6">IF(N122="zákl. prenesená",J122,0)</f>
        <v>0</v>
      </c>
      <c r="BH122" s="164">
        <f t="shared" ref="BH122:BH146" si="7">IF(N122="zníž. prenesená",J122,0)</f>
        <v>0</v>
      </c>
      <c r="BI122" s="164">
        <f t="shared" ref="BI122:BI146" si="8">IF(N122="nulová",J122,0)</f>
        <v>0</v>
      </c>
      <c r="BJ122" s="17" t="s">
        <v>124</v>
      </c>
      <c r="BK122" s="164">
        <f t="shared" ref="BK122:BK146" si="9">ROUND(I122*H122,2)</f>
        <v>0</v>
      </c>
      <c r="BL122" s="17" t="s">
        <v>240</v>
      </c>
      <c r="BM122" s="163" t="s">
        <v>124</v>
      </c>
    </row>
    <row r="123" spans="1:65" s="2" customFormat="1" ht="16.5" customHeight="1">
      <c r="A123" s="32"/>
      <c r="B123" s="150"/>
      <c r="C123" s="151" t="s">
        <v>124</v>
      </c>
      <c r="D123" s="151" t="s">
        <v>119</v>
      </c>
      <c r="E123" s="152" t="s">
        <v>318</v>
      </c>
      <c r="F123" s="153" t="s">
        <v>319</v>
      </c>
      <c r="G123" s="154" t="s">
        <v>180</v>
      </c>
      <c r="H123" s="155">
        <v>4</v>
      </c>
      <c r="I123" s="156"/>
      <c r="J123" s="157">
        <f t="shared" si="0"/>
        <v>0</v>
      </c>
      <c r="K123" s="158"/>
      <c r="L123" s="33"/>
      <c r="M123" s="159" t="s">
        <v>1</v>
      </c>
      <c r="N123" s="160" t="s">
        <v>40</v>
      </c>
      <c r="O123" s="61"/>
      <c r="P123" s="161">
        <f t="shared" si="1"/>
        <v>0</v>
      </c>
      <c r="Q123" s="161">
        <v>0</v>
      </c>
      <c r="R123" s="161">
        <f t="shared" si="2"/>
        <v>0</v>
      </c>
      <c r="S123" s="161">
        <v>0</v>
      </c>
      <c r="T123" s="162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3" t="s">
        <v>240</v>
      </c>
      <c r="AT123" s="163" t="s">
        <v>119</v>
      </c>
      <c r="AU123" s="163" t="s">
        <v>124</v>
      </c>
      <c r="AY123" s="17" t="s">
        <v>117</v>
      </c>
      <c r="BE123" s="164">
        <f t="shared" si="4"/>
        <v>0</v>
      </c>
      <c r="BF123" s="164">
        <f t="shared" si="5"/>
        <v>0</v>
      </c>
      <c r="BG123" s="164">
        <f t="shared" si="6"/>
        <v>0</v>
      </c>
      <c r="BH123" s="164">
        <f t="shared" si="7"/>
        <v>0</v>
      </c>
      <c r="BI123" s="164">
        <f t="shared" si="8"/>
        <v>0</v>
      </c>
      <c r="BJ123" s="17" t="s">
        <v>124</v>
      </c>
      <c r="BK123" s="164">
        <f t="shared" si="9"/>
        <v>0</v>
      </c>
      <c r="BL123" s="17" t="s">
        <v>240</v>
      </c>
      <c r="BM123" s="163" t="s">
        <v>123</v>
      </c>
    </row>
    <row r="124" spans="1:65" s="2" customFormat="1" ht="16.5" customHeight="1">
      <c r="A124" s="32"/>
      <c r="B124" s="150"/>
      <c r="C124" s="151" t="s">
        <v>133</v>
      </c>
      <c r="D124" s="151" t="s">
        <v>119</v>
      </c>
      <c r="E124" s="152" t="s">
        <v>320</v>
      </c>
      <c r="F124" s="153" t="s">
        <v>321</v>
      </c>
      <c r="G124" s="154" t="s">
        <v>180</v>
      </c>
      <c r="H124" s="155">
        <v>4</v>
      </c>
      <c r="I124" s="156"/>
      <c r="J124" s="157">
        <f t="shared" si="0"/>
        <v>0</v>
      </c>
      <c r="K124" s="158"/>
      <c r="L124" s="33"/>
      <c r="M124" s="159" t="s">
        <v>1</v>
      </c>
      <c r="N124" s="160" t="s">
        <v>40</v>
      </c>
      <c r="O124" s="61"/>
      <c r="P124" s="161">
        <f t="shared" si="1"/>
        <v>0</v>
      </c>
      <c r="Q124" s="161">
        <v>0</v>
      </c>
      <c r="R124" s="161">
        <f t="shared" si="2"/>
        <v>0</v>
      </c>
      <c r="S124" s="161">
        <v>0</v>
      </c>
      <c r="T124" s="162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3" t="s">
        <v>240</v>
      </c>
      <c r="AT124" s="163" t="s">
        <v>119</v>
      </c>
      <c r="AU124" s="163" t="s">
        <v>124</v>
      </c>
      <c r="AY124" s="17" t="s">
        <v>117</v>
      </c>
      <c r="BE124" s="164">
        <f t="shared" si="4"/>
        <v>0</v>
      </c>
      <c r="BF124" s="164">
        <f t="shared" si="5"/>
        <v>0</v>
      </c>
      <c r="BG124" s="164">
        <f t="shared" si="6"/>
        <v>0</v>
      </c>
      <c r="BH124" s="164">
        <f t="shared" si="7"/>
        <v>0</v>
      </c>
      <c r="BI124" s="164">
        <f t="shared" si="8"/>
        <v>0</v>
      </c>
      <c r="BJ124" s="17" t="s">
        <v>124</v>
      </c>
      <c r="BK124" s="164">
        <f t="shared" si="9"/>
        <v>0</v>
      </c>
      <c r="BL124" s="17" t="s">
        <v>240</v>
      </c>
      <c r="BM124" s="163" t="s">
        <v>132</v>
      </c>
    </row>
    <row r="125" spans="1:65" s="2" customFormat="1" ht="24.2" customHeight="1">
      <c r="A125" s="32"/>
      <c r="B125" s="150"/>
      <c r="C125" s="151" t="s">
        <v>123</v>
      </c>
      <c r="D125" s="151" t="s">
        <v>119</v>
      </c>
      <c r="E125" s="152" t="s">
        <v>322</v>
      </c>
      <c r="F125" s="153" t="s">
        <v>323</v>
      </c>
      <c r="G125" s="154" t="s">
        <v>196</v>
      </c>
      <c r="H125" s="155">
        <v>180</v>
      </c>
      <c r="I125" s="156"/>
      <c r="J125" s="157">
        <f t="shared" si="0"/>
        <v>0</v>
      </c>
      <c r="K125" s="158"/>
      <c r="L125" s="33"/>
      <c r="M125" s="159" t="s">
        <v>1</v>
      </c>
      <c r="N125" s="160" t="s">
        <v>40</v>
      </c>
      <c r="O125" s="61"/>
      <c r="P125" s="161">
        <f t="shared" si="1"/>
        <v>0</v>
      </c>
      <c r="Q125" s="161">
        <v>0</v>
      </c>
      <c r="R125" s="161">
        <f t="shared" si="2"/>
        <v>0</v>
      </c>
      <c r="S125" s="161">
        <v>0</v>
      </c>
      <c r="T125" s="162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3" t="s">
        <v>240</v>
      </c>
      <c r="AT125" s="163" t="s">
        <v>119</v>
      </c>
      <c r="AU125" s="163" t="s">
        <v>124</v>
      </c>
      <c r="AY125" s="17" t="s">
        <v>117</v>
      </c>
      <c r="BE125" s="164">
        <f t="shared" si="4"/>
        <v>0</v>
      </c>
      <c r="BF125" s="164">
        <f t="shared" si="5"/>
        <v>0</v>
      </c>
      <c r="BG125" s="164">
        <f t="shared" si="6"/>
        <v>0</v>
      </c>
      <c r="BH125" s="164">
        <f t="shared" si="7"/>
        <v>0</v>
      </c>
      <c r="BI125" s="164">
        <f t="shared" si="8"/>
        <v>0</v>
      </c>
      <c r="BJ125" s="17" t="s">
        <v>124</v>
      </c>
      <c r="BK125" s="164">
        <f t="shared" si="9"/>
        <v>0</v>
      </c>
      <c r="BL125" s="17" t="s">
        <v>240</v>
      </c>
      <c r="BM125" s="163" t="s">
        <v>136</v>
      </c>
    </row>
    <row r="126" spans="1:65" s="2" customFormat="1" ht="24.2" customHeight="1">
      <c r="A126" s="32"/>
      <c r="B126" s="150"/>
      <c r="C126" s="151" t="s">
        <v>128</v>
      </c>
      <c r="D126" s="151" t="s">
        <v>119</v>
      </c>
      <c r="E126" s="152" t="s">
        <v>324</v>
      </c>
      <c r="F126" s="153" t="s">
        <v>325</v>
      </c>
      <c r="G126" s="154" t="s">
        <v>196</v>
      </c>
      <c r="H126" s="155">
        <v>24</v>
      </c>
      <c r="I126" s="156"/>
      <c r="J126" s="157">
        <f t="shared" si="0"/>
        <v>0</v>
      </c>
      <c r="K126" s="158"/>
      <c r="L126" s="33"/>
      <c r="M126" s="159" t="s">
        <v>1</v>
      </c>
      <c r="N126" s="160" t="s">
        <v>40</v>
      </c>
      <c r="O126" s="61"/>
      <c r="P126" s="161">
        <f t="shared" si="1"/>
        <v>0</v>
      </c>
      <c r="Q126" s="161">
        <v>0</v>
      </c>
      <c r="R126" s="161">
        <f t="shared" si="2"/>
        <v>0</v>
      </c>
      <c r="S126" s="161">
        <v>0</v>
      </c>
      <c r="T126" s="162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3" t="s">
        <v>240</v>
      </c>
      <c r="AT126" s="163" t="s">
        <v>119</v>
      </c>
      <c r="AU126" s="163" t="s">
        <v>124</v>
      </c>
      <c r="AY126" s="17" t="s">
        <v>117</v>
      </c>
      <c r="BE126" s="164">
        <f t="shared" si="4"/>
        <v>0</v>
      </c>
      <c r="BF126" s="164">
        <f t="shared" si="5"/>
        <v>0</v>
      </c>
      <c r="BG126" s="164">
        <f t="shared" si="6"/>
        <v>0</v>
      </c>
      <c r="BH126" s="164">
        <f t="shared" si="7"/>
        <v>0</v>
      </c>
      <c r="BI126" s="164">
        <f t="shared" si="8"/>
        <v>0</v>
      </c>
      <c r="BJ126" s="17" t="s">
        <v>124</v>
      </c>
      <c r="BK126" s="164">
        <f t="shared" si="9"/>
        <v>0</v>
      </c>
      <c r="BL126" s="17" t="s">
        <v>240</v>
      </c>
      <c r="BM126" s="163" t="s">
        <v>139</v>
      </c>
    </row>
    <row r="127" spans="1:65" s="2" customFormat="1" ht="24.2" customHeight="1">
      <c r="A127" s="32"/>
      <c r="B127" s="150"/>
      <c r="C127" s="151" t="s">
        <v>132</v>
      </c>
      <c r="D127" s="151" t="s">
        <v>119</v>
      </c>
      <c r="E127" s="152" t="s">
        <v>326</v>
      </c>
      <c r="F127" s="153" t="s">
        <v>327</v>
      </c>
      <c r="G127" s="154" t="s">
        <v>180</v>
      </c>
      <c r="H127" s="155">
        <v>1</v>
      </c>
      <c r="I127" s="156"/>
      <c r="J127" s="157">
        <f t="shared" si="0"/>
        <v>0</v>
      </c>
      <c r="K127" s="158"/>
      <c r="L127" s="33"/>
      <c r="M127" s="159" t="s">
        <v>1</v>
      </c>
      <c r="N127" s="160" t="s">
        <v>40</v>
      </c>
      <c r="O127" s="61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3" t="s">
        <v>240</v>
      </c>
      <c r="AT127" s="163" t="s">
        <v>119</v>
      </c>
      <c r="AU127" s="163" t="s">
        <v>124</v>
      </c>
      <c r="AY127" s="17" t="s">
        <v>117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7" t="s">
        <v>124</v>
      </c>
      <c r="BK127" s="164">
        <f t="shared" si="9"/>
        <v>0</v>
      </c>
      <c r="BL127" s="17" t="s">
        <v>240</v>
      </c>
      <c r="BM127" s="163" t="s">
        <v>143</v>
      </c>
    </row>
    <row r="128" spans="1:65" s="2" customFormat="1" ht="24.2" customHeight="1">
      <c r="A128" s="32"/>
      <c r="B128" s="150"/>
      <c r="C128" s="151" t="s">
        <v>144</v>
      </c>
      <c r="D128" s="151" t="s">
        <v>119</v>
      </c>
      <c r="E128" s="152" t="s">
        <v>328</v>
      </c>
      <c r="F128" s="153" t="s">
        <v>329</v>
      </c>
      <c r="G128" s="154" t="s">
        <v>196</v>
      </c>
      <c r="H128" s="155">
        <v>3</v>
      </c>
      <c r="I128" s="156"/>
      <c r="J128" s="157">
        <f t="shared" si="0"/>
        <v>0</v>
      </c>
      <c r="K128" s="158"/>
      <c r="L128" s="33"/>
      <c r="M128" s="159" t="s">
        <v>1</v>
      </c>
      <c r="N128" s="160" t="s">
        <v>40</v>
      </c>
      <c r="O128" s="61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3" t="s">
        <v>240</v>
      </c>
      <c r="AT128" s="163" t="s">
        <v>119</v>
      </c>
      <c r="AU128" s="163" t="s">
        <v>124</v>
      </c>
      <c r="AY128" s="17" t="s">
        <v>117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7" t="s">
        <v>124</v>
      </c>
      <c r="BK128" s="164">
        <f t="shared" si="9"/>
        <v>0</v>
      </c>
      <c r="BL128" s="17" t="s">
        <v>240</v>
      </c>
      <c r="BM128" s="163" t="s">
        <v>147</v>
      </c>
    </row>
    <row r="129" spans="1:65" s="2" customFormat="1" ht="24.2" customHeight="1">
      <c r="A129" s="32"/>
      <c r="B129" s="150"/>
      <c r="C129" s="151" t="s">
        <v>136</v>
      </c>
      <c r="D129" s="151" t="s">
        <v>119</v>
      </c>
      <c r="E129" s="152" t="s">
        <v>330</v>
      </c>
      <c r="F129" s="153" t="s">
        <v>331</v>
      </c>
      <c r="G129" s="154" t="s">
        <v>180</v>
      </c>
      <c r="H129" s="155">
        <v>12</v>
      </c>
      <c r="I129" s="156"/>
      <c r="J129" s="157">
        <f t="shared" si="0"/>
        <v>0</v>
      </c>
      <c r="K129" s="158"/>
      <c r="L129" s="33"/>
      <c r="M129" s="159" t="s">
        <v>1</v>
      </c>
      <c r="N129" s="160" t="s">
        <v>40</v>
      </c>
      <c r="O129" s="61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3" t="s">
        <v>240</v>
      </c>
      <c r="AT129" s="163" t="s">
        <v>119</v>
      </c>
      <c r="AU129" s="163" t="s">
        <v>124</v>
      </c>
      <c r="AY129" s="17" t="s">
        <v>117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7" t="s">
        <v>124</v>
      </c>
      <c r="BK129" s="164">
        <f t="shared" si="9"/>
        <v>0</v>
      </c>
      <c r="BL129" s="17" t="s">
        <v>240</v>
      </c>
      <c r="BM129" s="163" t="s">
        <v>150</v>
      </c>
    </row>
    <row r="130" spans="1:65" s="2" customFormat="1" ht="24.2" customHeight="1">
      <c r="A130" s="32"/>
      <c r="B130" s="150"/>
      <c r="C130" s="151" t="s">
        <v>151</v>
      </c>
      <c r="D130" s="151" t="s">
        <v>119</v>
      </c>
      <c r="E130" s="152" t="s">
        <v>332</v>
      </c>
      <c r="F130" s="153" t="s">
        <v>333</v>
      </c>
      <c r="G130" s="154" t="s">
        <v>180</v>
      </c>
      <c r="H130" s="155">
        <v>20</v>
      </c>
      <c r="I130" s="156"/>
      <c r="J130" s="157">
        <f t="shared" si="0"/>
        <v>0</v>
      </c>
      <c r="K130" s="158"/>
      <c r="L130" s="33"/>
      <c r="M130" s="159" t="s">
        <v>1</v>
      </c>
      <c r="N130" s="160" t="s">
        <v>40</v>
      </c>
      <c r="O130" s="61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3" t="s">
        <v>240</v>
      </c>
      <c r="AT130" s="163" t="s">
        <v>119</v>
      </c>
      <c r="AU130" s="163" t="s">
        <v>124</v>
      </c>
      <c r="AY130" s="17" t="s">
        <v>117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7" t="s">
        <v>124</v>
      </c>
      <c r="BK130" s="164">
        <f t="shared" si="9"/>
        <v>0</v>
      </c>
      <c r="BL130" s="17" t="s">
        <v>240</v>
      </c>
      <c r="BM130" s="163" t="s">
        <v>154</v>
      </c>
    </row>
    <row r="131" spans="1:65" s="2" customFormat="1" ht="24.2" customHeight="1">
      <c r="A131" s="32"/>
      <c r="B131" s="150"/>
      <c r="C131" s="151" t="s">
        <v>139</v>
      </c>
      <c r="D131" s="151" t="s">
        <v>119</v>
      </c>
      <c r="E131" s="152" t="s">
        <v>334</v>
      </c>
      <c r="F131" s="153" t="s">
        <v>335</v>
      </c>
      <c r="G131" s="154" t="s">
        <v>196</v>
      </c>
      <c r="H131" s="155">
        <v>195</v>
      </c>
      <c r="I131" s="156"/>
      <c r="J131" s="157">
        <f t="shared" si="0"/>
        <v>0</v>
      </c>
      <c r="K131" s="158"/>
      <c r="L131" s="33"/>
      <c r="M131" s="159" t="s">
        <v>1</v>
      </c>
      <c r="N131" s="160" t="s">
        <v>40</v>
      </c>
      <c r="O131" s="61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3" t="s">
        <v>240</v>
      </c>
      <c r="AT131" s="163" t="s">
        <v>119</v>
      </c>
      <c r="AU131" s="163" t="s">
        <v>124</v>
      </c>
      <c r="AY131" s="17" t="s">
        <v>117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7" t="s">
        <v>124</v>
      </c>
      <c r="BK131" s="164">
        <f t="shared" si="9"/>
        <v>0</v>
      </c>
      <c r="BL131" s="17" t="s">
        <v>240</v>
      </c>
      <c r="BM131" s="163" t="s">
        <v>7</v>
      </c>
    </row>
    <row r="132" spans="1:65" s="2" customFormat="1" ht="24.2" customHeight="1">
      <c r="A132" s="32"/>
      <c r="B132" s="150"/>
      <c r="C132" s="151" t="s">
        <v>158</v>
      </c>
      <c r="D132" s="151" t="s">
        <v>119</v>
      </c>
      <c r="E132" s="152" t="s">
        <v>336</v>
      </c>
      <c r="F132" s="153" t="s">
        <v>337</v>
      </c>
      <c r="G132" s="154" t="s">
        <v>196</v>
      </c>
      <c r="H132" s="155">
        <v>15</v>
      </c>
      <c r="I132" s="156"/>
      <c r="J132" s="157">
        <f t="shared" si="0"/>
        <v>0</v>
      </c>
      <c r="K132" s="158"/>
      <c r="L132" s="33"/>
      <c r="M132" s="159" t="s">
        <v>1</v>
      </c>
      <c r="N132" s="160" t="s">
        <v>40</v>
      </c>
      <c r="O132" s="61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3" t="s">
        <v>240</v>
      </c>
      <c r="AT132" s="163" t="s">
        <v>119</v>
      </c>
      <c r="AU132" s="163" t="s">
        <v>124</v>
      </c>
      <c r="AY132" s="17" t="s">
        <v>117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7" t="s">
        <v>124</v>
      </c>
      <c r="BK132" s="164">
        <f t="shared" si="9"/>
        <v>0</v>
      </c>
      <c r="BL132" s="17" t="s">
        <v>240</v>
      </c>
      <c r="BM132" s="163" t="s">
        <v>161</v>
      </c>
    </row>
    <row r="133" spans="1:65" s="2" customFormat="1" ht="21.75" customHeight="1">
      <c r="A133" s="32"/>
      <c r="B133" s="150"/>
      <c r="C133" s="151" t="s">
        <v>143</v>
      </c>
      <c r="D133" s="151" t="s">
        <v>119</v>
      </c>
      <c r="E133" s="152" t="s">
        <v>338</v>
      </c>
      <c r="F133" s="153" t="s">
        <v>339</v>
      </c>
      <c r="G133" s="154" t="s">
        <v>180</v>
      </c>
      <c r="H133" s="155">
        <v>24</v>
      </c>
      <c r="I133" s="156"/>
      <c r="J133" s="157">
        <f t="shared" si="0"/>
        <v>0</v>
      </c>
      <c r="K133" s="158"/>
      <c r="L133" s="33"/>
      <c r="M133" s="159" t="s">
        <v>1</v>
      </c>
      <c r="N133" s="160" t="s">
        <v>40</v>
      </c>
      <c r="O133" s="61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3" t="s">
        <v>240</v>
      </c>
      <c r="AT133" s="163" t="s">
        <v>119</v>
      </c>
      <c r="AU133" s="163" t="s">
        <v>124</v>
      </c>
      <c r="AY133" s="17" t="s">
        <v>117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7" t="s">
        <v>124</v>
      </c>
      <c r="BK133" s="164">
        <f t="shared" si="9"/>
        <v>0</v>
      </c>
      <c r="BL133" s="17" t="s">
        <v>240</v>
      </c>
      <c r="BM133" s="163" t="s">
        <v>165</v>
      </c>
    </row>
    <row r="134" spans="1:65" s="2" customFormat="1" ht="24.2" customHeight="1">
      <c r="A134" s="32"/>
      <c r="B134" s="150"/>
      <c r="C134" s="151" t="s">
        <v>166</v>
      </c>
      <c r="D134" s="151" t="s">
        <v>119</v>
      </c>
      <c r="E134" s="152" t="s">
        <v>340</v>
      </c>
      <c r="F134" s="153" t="s">
        <v>341</v>
      </c>
      <c r="G134" s="154" t="s">
        <v>180</v>
      </c>
      <c r="H134" s="155">
        <v>4</v>
      </c>
      <c r="I134" s="156"/>
      <c r="J134" s="157">
        <f t="shared" si="0"/>
        <v>0</v>
      </c>
      <c r="K134" s="158"/>
      <c r="L134" s="33"/>
      <c r="M134" s="159" t="s">
        <v>1</v>
      </c>
      <c r="N134" s="160" t="s">
        <v>40</v>
      </c>
      <c r="O134" s="61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3" t="s">
        <v>240</v>
      </c>
      <c r="AT134" s="163" t="s">
        <v>119</v>
      </c>
      <c r="AU134" s="163" t="s">
        <v>124</v>
      </c>
      <c r="AY134" s="17" t="s">
        <v>117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7" t="s">
        <v>124</v>
      </c>
      <c r="BK134" s="164">
        <f t="shared" si="9"/>
        <v>0</v>
      </c>
      <c r="BL134" s="17" t="s">
        <v>240</v>
      </c>
      <c r="BM134" s="163" t="s">
        <v>169</v>
      </c>
    </row>
    <row r="135" spans="1:65" s="2" customFormat="1" ht="16.5" customHeight="1">
      <c r="A135" s="32"/>
      <c r="B135" s="150"/>
      <c r="C135" s="151" t="s">
        <v>147</v>
      </c>
      <c r="D135" s="151" t="s">
        <v>119</v>
      </c>
      <c r="E135" s="152" t="s">
        <v>342</v>
      </c>
      <c r="F135" s="153" t="s">
        <v>343</v>
      </c>
      <c r="G135" s="154" t="s">
        <v>180</v>
      </c>
      <c r="H135" s="155">
        <v>4</v>
      </c>
      <c r="I135" s="156"/>
      <c r="J135" s="157">
        <f t="shared" si="0"/>
        <v>0</v>
      </c>
      <c r="K135" s="158"/>
      <c r="L135" s="33"/>
      <c r="M135" s="159" t="s">
        <v>1</v>
      </c>
      <c r="N135" s="160" t="s">
        <v>40</v>
      </c>
      <c r="O135" s="61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3" t="s">
        <v>240</v>
      </c>
      <c r="AT135" s="163" t="s">
        <v>119</v>
      </c>
      <c r="AU135" s="163" t="s">
        <v>124</v>
      </c>
      <c r="AY135" s="17" t="s">
        <v>117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7" t="s">
        <v>124</v>
      </c>
      <c r="BK135" s="164">
        <f t="shared" si="9"/>
        <v>0</v>
      </c>
      <c r="BL135" s="17" t="s">
        <v>240</v>
      </c>
      <c r="BM135" s="163" t="s">
        <v>172</v>
      </c>
    </row>
    <row r="136" spans="1:65" s="2" customFormat="1" ht="24.2" customHeight="1">
      <c r="A136" s="32"/>
      <c r="B136" s="150"/>
      <c r="C136" s="151" t="s">
        <v>174</v>
      </c>
      <c r="D136" s="151" t="s">
        <v>119</v>
      </c>
      <c r="E136" s="152" t="s">
        <v>344</v>
      </c>
      <c r="F136" s="153" t="s">
        <v>345</v>
      </c>
      <c r="G136" s="154" t="s">
        <v>196</v>
      </c>
      <c r="H136" s="155">
        <v>195</v>
      </c>
      <c r="I136" s="156"/>
      <c r="J136" s="157">
        <f t="shared" si="0"/>
        <v>0</v>
      </c>
      <c r="K136" s="158"/>
      <c r="L136" s="33"/>
      <c r="M136" s="159" t="s">
        <v>1</v>
      </c>
      <c r="N136" s="160" t="s">
        <v>40</v>
      </c>
      <c r="O136" s="61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3" t="s">
        <v>240</v>
      </c>
      <c r="AT136" s="163" t="s">
        <v>119</v>
      </c>
      <c r="AU136" s="163" t="s">
        <v>124</v>
      </c>
      <c r="AY136" s="17" t="s">
        <v>117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7" t="s">
        <v>124</v>
      </c>
      <c r="BK136" s="164">
        <f t="shared" si="9"/>
        <v>0</v>
      </c>
      <c r="BL136" s="17" t="s">
        <v>240</v>
      </c>
      <c r="BM136" s="163" t="s">
        <v>177</v>
      </c>
    </row>
    <row r="137" spans="1:65" s="2" customFormat="1" ht="33" customHeight="1">
      <c r="A137" s="32"/>
      <c r="B137" s="150"/>
      <c r="C137" s="151" t="s">
        <v>150</v>
      </c>
      <c r="D137" s="151" t="s">
        <v>119</v>
      </c>
      <c r="E137" s="152" t="s">
        <v>346</v>
      </c>
      <c r="F137" s="153" t="s">
        <v>347</v>
      </c>
      <c r="G137" s="154" t="s">
        <v>196</v>
      </c>
      <c r="H137" s="155">
        <v>195</v>
      </c>
      <c r="I137" s="156"/>
      <c r="J137" s="157">
        <f t="shared" si="0"/>
        <v>0</v>
      </c>
      <c r="K137" s="158"/>
      <c r="L137" s="33"/>
      <c r="M137" s="159" t="s">
        <v>1</v>
      </c>
      <c r="N137" s="160" t="s">
        <v>40</v>
      </c>
      <c r="O137" s="61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240</v>
      </c>
      <c r="AT137" s="163" t="s">
        <v>119</v>
      </c>
      <c r="AU137" s="163" t="s">
        <v>124</v>
      </c>
      <c r="AY137" s="17" t="s">
        <v>117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7" t="s">
        <v>124</v>
      </c>
      <c r="BK137" s="164">
        <f t="shared" si="9"/>
        <v>0</v>
      </c>
      <c r="BL137" s="17" t="s">
        <v>240</v>
      </c>
      <c r="BM137" s="163" t="s">
        <v>181</v>
      </c>
    </row>
    <row r="138" spans="1:65" s="2" customFormat="1" ht="24.2" customHeight="1">
      <c r="A138" s="32"/>
      <c r="B138" s="150"/>
      <c r="C138" s="151" t="s">
        <v>182</v>
      </c>
      <c r="D138" s="151" t="s">
        <v>119</v>
      </c>
      <c r="E138" s="152" t="s">
        <v>348</v>
      </c>
      <c r="F138" s="153" t="s">
        <v>349</v>
      </c>
      <c r="G138" s="154" t="s">
        <v>196</v>
      </c>
      <c r="H138" s="155">
        <v>195</v>
      </c>
      <c r="I138" s="156"/>
      <c r="J138" s="157">
        <f t="shared" si="0"/>
        <v>0</v>
      </c>
      <c r="K138" s="158"/>
      <c r="L138" s="33"/>
      <c r="M138" s="159" t="s">
        <v>1</v>
      </c>
      <c r="N138" s="160" t="s">
        <v>40</v>
      </c>
      <c r="O138" s="61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3" t="s">
        <v>240</v>
      </c>
      <c r="AT138" s="163" t="s">
        <v>119</v>
      </c>
      <c r="AU138" s="163" t="s">
        <v>124</v>
      </c>
      <c r="AY138" s="17" t="s">
        <v>117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7" t="s">
        <v>124</v>
      </c>
      <c r="BK138" s="164">
        <f t="shared" si="9"/>
        <v>0</v>
      </c>
      <c r="BL138" s="17" t="s">
        <v>240</v>
      </c>
      <c r="BM138" s="163" t="s">
        <v>185</v>
      </c>
    </row>
    <row r="139" spans="1:65" s="2" customFormat="1" ht="24.2" customHeight="1">
      <c r="A139" s="32"/>
      <c r="B139" s="150"/>
      <c r="C139" s="151" t="s">
        <v>154</v>
      </c>
      <c r="D139" s="151" t="s">
        <v>119</v>
      </c>
      <c r="E139" s="152" t="s">
        <v>350</v>
      </c>
      <c r="F139" s="153" t="s">
        <v>351</v>
      </c>
      <c r="G139" s="154" t="s">
        <v>196</v>
      </c>
      <c r="H139" s="155">
        <v>195</v>
      </c>
      <c r="I139" s="156"/>
      <c r="J139" s="157">
        <f t="shared" si="0"/>
        <v>0</v>
      </c>
      <c r="K139" s="158"/>
      <c r="L139" s="33"/>
      <c r="M139" s="159" t="s">
        <v>1</v>
      </c>
      <c r="N139" s="160" t="s">
        <v>40</v>
      </c>
      <c r="O139" s="61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3" t="s">
        <v>240</v>
      </c>
      <c r="AT139" s="163" t="s">
        <v>119</v>
      </c>
      <c r="AU139" s="163" t="s">
        <v>124</v>
      </c>
      <c r="AY139" s="17" t="s">
        <v>117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7" t="s">
        <v>124</v>
      </c>
      <c r="BK139" s="164">
        <f t="shared" si="9"/>
        <v>0</v>
      </c>
      <c r="BL139" s="17" t="s">
        <v>240</v>
      </c>
      <c r="BM139" s="163" t="s">
        <v>188</v>
      </c>
    </row>
    <row r="140" spans="1:65" s="2" customFormat="1" ht="21.75" customHeight="1">
      <c r="A140" s="32"/>
      <c r="B140" s="150"/>
      <c r="C140" s="151" t="s">
        <v>189</v>
      </c>
      <c r="D140" s="151" t="s">
        <v>119</v>
      </c>
      <c r="E140" s="152" t="s">
        <v>352</v>
      </c>
      <c r="F140" s="153" t="s">
        <v>353</v>
      </c>
      <c r="G140" s="154" t="s">
        <v>196</v>
      </c>
      <c r="H140" s="155">
        <v>45</v>
      </c>
      <c r="I140" s="156"/>
      <c r="J140" s="157">
        <f t="shared" si="0"/>
        <v>0</v>
      </c>
      <c r="K140" s="158"/>
      <c r="L140" s="33"/>
      <c r="M140" s="159" t="s">
        <v>1</v>
      </c>
      <c r="N140" s="160" t="s">
        <v>40</v>
      </c>
      <c r="O140" s="61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240</v>
      </c>
      <c r="AT140" s="163" t="s">
        <v>119</v>
      </c>
      <c r="AU140" s="163" t="s">
        <v>124</v>
      </c>
      <c r="AY140" s="17" t="s">
        <v>117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7" t="s">
        <v>124</v>
      </c>
      <c r="BK140" s="164">
        <f t="shared" si="9"/>
        <v>0</v>
      </c>
      <c r="BL140" s="17" t="s">
        <v>240</v>
      </c>
      <c r="BM140" s="163" t="s">
        <v>192</v>
      </c>
    </row>
    <row r="141" spans="1:65" s="2" customFormat="1" ht="16.5" customHeight="1">
      <c r="A141" s="32"/>
      <c r="B141" s="150"/>
      <c r="C141" s="151" t="s">
        <v>7</v>
      </c>
      <c r="D141" s="151" t="s">
        <v>119</v>
      </c>
      <c r="E141" s="152" t="s">
        <v>354</v>
      </c>
      <c r="F141" s="153" t="s">
        <v>355</v>
      </c>
      <c r="G141" s="154" t="s">
        <v>356</v>
      </c>
      <c r="H141" s="155">
        <v>1</v>
      </c>
      <c r="I141" s="156"/>
      <c r="J141" s="157">
        <f t="shared" si="0"/>
        <v>0</v>
      </c>
      <c r="K141" s="158"/>
      <c r="L141" s="33"/>
      <c r="M141" s="159" t="s">
        <v>1</v>
      </c>
      <c r="N141" s="160" t="s">
        <v>40</v>
      </c>
      <c r="O141" s="61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240</v>
      </c>
      <c r="AT141" s="163" t="s">
        <v>119</v>
      </c>
      <c r="AU141" s="163" t="s">
        <v>124</v>
      </c>
      <c r="AY141" s="17" t="s">
        <v>117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7" t="s">
        <v>124</v>
      </c>
      <c r="BK141" s="164">
        <f t="shared" si="9"/>
        <v>0</v>
      </c>
      <c r="BL141" s="17" t="s">
        <v>240</v>
      </c>
      <c r="BM141" s="163" t="s">
        <v>197</v>
      </c>
    </row>
    <row r="142" spans="1:65" s="2" customFormat="1" ht="16.5" customHeight="1">
      <c r="A142" s="32"/>
      <c r="B142" s="150"/>
      <c r="C142" s="151" t="s">
        <v>198</v>
      </c>
      <c r="D142" s="151" t="s">
        <v>119</v>
      </c>
      <c r="E142" s="152" t="s">
        <v>357</v>
      </c>
      <c r="F142" s="153" t="s">
        <v>358</v>
      </c>
      <c r="G142" s="154" t="s">
        <v>356</v>
      </c>
      <c r="H142" s="155">
        <v>1</v>
      </c>
      <c r="I142" s="156"/>
      <c r="J142" s="157">
        <f t="shared" si="0"/>
        <v>0</v>
      </c>
      <c r="K142" s="158"/>
      <c r="L142" s="33"/>
      <c r="M142" s="159" t="s">
        <v>1</v>
      </c>
      <c r="N142" s="160" t="s">
        <v>40</v>
      </c>
      <c r="O142" s="61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3" t="s">
        <v>240</v>
      </c>
      <c r="AT142" s="163" t="s">
        <v>119</v>
      </c>
      <c r="AU142" s="163" t="s">
        <v>124</v>
      </c>
      <c r="AY142" s="17" t="s">
        <v>117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7" t="s">
        <v>124</v>
      </c>
      <c r="BK142" s="164">
        <f t="shared" si="9"/>
        <v>0</v>
      </c>
      <c r="BL142" s="17" t="s">
        <v>240</v>
      </c>
      <c r="BM142" s="163" t="s">
        <v>201</v>
      </c>
    </row>
    <row r="143" spans="1:65" s="2" customFormat="1" ht="16.5" customHeight="1">
      <c r="A143" s="32"/>
      <c r="B143" s="150"/>
      <c r="C143" s="151" t="s">
        <v>161</v>
      </c>
      <c r="D143" s="151" t="s">
        <v>119</v>
      </c>
      <c r="E143" s="152" t="s">
        <v>359</v>
      </c>
      <c r="F143" s="153" t="s">
        <v>360</v>
      </c>
      <c r="G143" s="154" t="s">
        <v>356</v>
      </c>
      <c r="H143" s="155">
        <v>5</v>
      </c>
      <c r="I143" s="156"/>
      <c r="J143" s="157">
        <f t="shared" si="0"/>
        <v>0</v>
      </c>
      <c r="K143" s="158"/>
      <c r="L143" s="33"/>
      <c r="M143" s="159" t="s">
        <v>1</v>
      </c>
      <c r="N143" s="160" t="s">
        <v>40</v>
      </c>
      <c r="O143" s="61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240</v>
      </c>
      <c r="AT143" s="163" t="s">
        <v>119</v>
      </c>
      <c r="AU143" s="163" t="s">
        <v>124</v>
      </c>
      <c r="AY143" s="17" t="s">
        <v>117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7" t="s">
        <v>124</v>
      </c>
      <c r="BK143" s="164">
        <f t="shared" si="9"/>
        <v>0</v>
      </c>
      <c r="BL143" s="17" t="s">
        <v>240</v>
      </c>
      <c r="BM143" s="163" t="s">
        <v>204</v>
      </c>
    </row>
    <row r="144" spans="1:65" s="2" customFormat="1" ht="16.5" customHeight="1">
      <c r="A144" s="32"/>
      <c r="B144" s="150"/>
      <c r="C144" s="151" t="s">
        <v>205</v>
      </c>
      <c r="D144" s="151" t="s">
        <v>119</v>
      </c>
      <c r="E144" s="152" t="s">
        <v>361</v>
      </c>
      <c r="F144" s="153" t="s">
        <v>362</v>
      </c>
      <c r="G144" s="154" t="s">
        <v>356</v>
      </c>
      <c r="H144" s="155">
        <v>1</v>
      </c>
      <c r="I144" s="156"/>
      <c r="J144" s="157">
        <f t="shared" si="0"/>
        <v>0</v>
      </c>
      <c r="K144" s="158"/>
      <c r="L144" s="33"/>
      <c r="M144" s="159" t="s">
        <v>1</v>
      </c>
      <c r="N144" s="160" t="s">
        <v>40</v>
      </c>
      <c r="O144" s="61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3" t="s">
        <v>240</v>
      </c>
      <c r="AT144" s="163" t="s">
        <v>119</v>
      </c>
      <c r="AU144" s="163" t="s">
        <v>124</v>
      </c>
      <c r="AY144" s="17" t="s">
        <v>117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7" t="s">
        <v>124</v>
      </c>
      <c r="BK144" s="164">
        <f t="shared" si="9"/>
        <v>0</v>
      </c>
      <c r="BL144" s="17" t="s">
        <v>240</v>
      </c>
      <c r="BM144" s="163" t="s">
        <v>208</v>
      </c>
    </row>
    <row r="145" spans="1:65" s="2" customFormat="1" ht="16.5" customHeight="1">
      <c r="A145" s="32"/>
      <c r="B145" s="150"/>
      <c r="C145" s="151" t="s">
        <v>165</v>
      </c>
      <c r="D145" s="151" t="s">
        <v>119</v>
      </c>
      <c r="E145" s="152" t="s">
        <v>363</v>
      </c>
      <c r="F145" s="153" t="s">
        <v>364</v>
      </c>
      <c r="G145" s="154" t="s">
        <v>356</v>
      </c>
      <c r="H145" s="155">
        <v>1</v>
      </c>
      <c r="I145" s="156"/>
      <c r="J145" s="157">
        <f t="shared" si="0"/>
        <v>0</v>
      </c>
      <c r="K145" s="158"/>
      <c r="L145" s="33"/>
      <c r="M145" s="159" t="s">
        <v>1</v>
      </c>
      <c r="N145" s="160" t="s">
        <v>40</v>
      </c>
      <c r="O145" s="61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3" t="s">
        <v>240</v>
      </c>
      <c r="AT145" s="163" t="s">
        <v>119</v>
      </c>
      <c r="AU145" s="163" t="s">
        <v>124</v>
      </c>
      <c r="AY145" s="17" t="s">
        <v>117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7" t="s">
        <v>124</v>
      </c>
      <c r="BK145" s="164">
        <f t="shared" si="9"/>
        <v>0</v>
      </c>
      <c r="BL145" s="17" t="s">
        <v>240</v>
      </c>
      <c r="BM145" s="163" t="s">
        <v>211</v>
      </c>
    </row>
    <row r="146" spans="1:65" s="2" customFormat="1" ht="16.5" customHeight="1">
      <c r="A146" s="32"/>
      <c r="B146" s="150"/>
      <c r="C146" s="151" t="s">
        <v>212</v>
      </c>
      <c r="D146" s="151" t="s">
        <v>119</v>
      </c>
      <c r="E146" s="152" t="s">
        <v>365</v>
      </c>
      <c r="F146" s="153" t="s">
        <v>365</v>
      </c>
      <c r="G146" s="154" t="s">
        <v>366</v>
      </c>
      <c r="H146" s="181"/>
      <c r="I146" s="156"/>
      <c r="J146" s="157">
        <f t="shared" si="0"/>
        <v>0</v>
      </c>
      <c r="K146" s="158"/>
      <c r="L146" s="33"/>
      <c r="M146" s="159" t="s">
        <v>1</v>
      </c>
      <c r="N146" s="160" t="s">
        <v>40</v>
      </c>
      <c r="O146" s="61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3" t="s">
        <v>240</v>
      </c>
      <c r="AT146" s="163" t="s">
        <v>119</v>
      </c>
      <c r="AU146" s="163" t="s">
        <v>124</v>
      </c>
      <c r="AY146" s="17" t="s">
        <v>117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7" t="s">
        <v>124</v>
      </c>
      <c r="BK146" s="164">
        <f t="shared" si="9"/>
        <v>0</v>
      </c>
      <c r="BL146" s="17" t="s">
        <v>240</v>
      </c>
      <c r="BM146" s="163" t="s">
        <v>215</v>
      </c>
    </row>
    <row r="147" spans="1:65" s="12" customFormat="1" ht="22.9" customHeight="1">
      <c r="B147" s="137"/>
      <c r="D147" s="138" t="s">
        <v>73</v>
      </c>
      <c r="E147" s="148" t="s">
        <v>367</v>
      </c>
      <c r="F147" s="148" t="s">
        <v>368</v>
      </c>
      <c r="I147" s="140"/>
      <c r="J147" s="149">
        <f>BK147</f>
        <v>0</v>
      </c>
      <c r="L147" s="137"/>
      <c r="M147" s="142"/>
      <c r="N147" s="143"/>
      <c r="O147" s="143"/>
      <c r="P147" s="144">
        <f>SUM(P148:P166)</f>
        <v>0</v>
      </c>
      <c r="Q147" s="143"/>
      <c r="R147" s="144">
        <f>SUM(R148:R166)</f>
        <v>0</v>
      </c>
      <c r="S147" s="143"/>
      <c r="T147" s="145">
        <f>SUM(T148:T166)</f>
        <v>0</v>
      </c>
      <c r="AR147" s="138" t="s">
        <v>82</v>
      </c>
      <c r="AT147" s="146" t="s">
        <v>73</v>
      </c>
      <c r="AU147" s="146" t="s">
        <v>82</v>
      </c>
      <c r="AY147" s="138" t="s">
        <v>117</v>
      </c>
      <c r="BK147" s="147">
        <f>SUM(BK148:BK166)</f>
        <v>0</v>
      </c>
    </row>
    <row r="148" spans="1:65" s="2" customFormat="1" ht="16.5" customHeight="1">
      <c r="A148" s="32"/>
      <c r="B148" s="150"/>
      <c r="C148" s="165" t="s">
        <v>169</v>
      </c>
      <c r="D148" s="165" t="s">
        <v>162</v>
      </c>
      <c r="E148" s="166" t="s">
        <v>369</v>
      </c>
      <c r="F148" s="167" t="s">
        <v>370</v>
      </c>
      <c r="G148" s="168" t="s">
        <v>180</v>
      </c>
      <c r="H148" s="169">
        <v>4</v>
      </c>
      <c r="I148" s="170"/>
      <c r="J148" s="171">
        <f t="shared" ref="J148:J166" si="10">ROUND(I148*H148,2)</f>
        <v>0</v>
      </c>
      <c r="K148" s="172"/>
      <c r="L148" s="173"/>
      <c r="M148" s="174" t="s">
        <v>1</v>
      </c>
      <c r="N148" s="175" t="s">
        <v>40</v>
      </c>
      <c r="O148" s="61"/>
      <c r="P148" s="161">
        <f t="shared" ref="P148:P166" si="11">O148*H148</f>
        <v>0</v>
      </c>
      <c r="Q148" s="161">
        <v>0</v>
      </c>
      <c r="R148" s="161">
        <f t="shared" ref="R148:R166" si="12">Q148*H148</f>
        <v>0</v>
      </c>
      <c r="S148" s="161">
        <v>0</v>
      </c>
      <c r="T148" s="162">
        <f t="shared" ref="T148:T166" si="13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3" t="s">
        <v>371</v>
      </c>
      <c r="AT148" s="163" t="s">
        <v>162</v>
      </c>
      <c r="AU148" s="163" t="s">
        <v>124</v>
      </c>
      <c r="AY148" s="17" t="s">
        <v>117</v>
      </c>
      <c r="BE148" s="164">
        <f t="shared" ref="BE148:BE166" si="14">IF(N148="základná",J148,0)</f>
        <v>0</v>
      </c>
      <c r="BF148" s="164">
        <f t="shared" ref="BF148:BF166" si="15">IF(N148="znížená",J148,0)</f>
        <v>0</v>
      </c>
      <c r="BG148" s="164">
        <f t="shared" ref="BG148:BG166" si="16">IF(N148="zákl. prenesená",J148,0)</f>
        <v>0</v>
      </c>
      <c r="BH148" s="164">
        <f t="shared" ref="BH148:BH166" si="17">IF(N148="zníž. prenesená",J148,0)</f>
        <v>0</v>
      </c>
      <c r="BI148" s="164">
        <f t="shared" ref="BI148:BI166" si="18">IF(N148="nulová",J148,0)</f>
        <v>0</v>
      </c>
      <c r="BJ148" s="17" t="s">
        <v>124</v>
      </c>
      <c r="BK148" s="164">
        <f t="shared" ref="BK148:BK166" si="19">ROUND(I148*H148,2)</f>
        <v>0</v>
      </c>
      <c r="BL148" s="17" t="s">
        <v>371</v>
      </c>
      <c r="BM148" s="163" t="s">
        <v>218</v>
      </c>
    </row>
    <row r="149" spans="1:65" s="2" customFormat="1" ht="21.75" customHeight="1">
      <c r="A149" s="32"/>
      <c r="B149" s="150"/>
      <c r="C149" s="165" t="s">
        <v>219</v>
      </c>
      <c r="D149" s="165" t="s">
        <v>162</v>
      </c>
      <c r="E149" s="166" t="s">
        <v>372</v>
      </c>
      <c r="F149" s="167" t="s">
        <v>373</v>
      </c>
      <c r="G149" s="168" t="s">
        <v>180</v>
      </c>
      <c r="H149" s="169">
        <v>4</v>
      </c>
      <c r="I149" s="170"/>
      <c r="J149" s="171">
        <f t="shared" si="10"/>
        <v>0</v>
      </c>
      <c r="K149" s="172"/>
      <c r="L149" s="173"/>
      <c r="M149" s="174" t="s">
        <v>1</v>
      </c>
      <c r="N149" s="175" t="s">
        <v>40</v>
      </c>
      <c r="O149" s="61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3" t="s">
        <v>371</v>
      </c>
      <c r="AT149" s="163" t="s">
        <v>162</v>
      </c>
      <c r="AU149" s="163" t="s">
        <v>124</v>
      </c>
      <c r="AY149" s="17" t="s">
        <v>117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7" t="s">
        <v>124</v>
      </c>
      <c r="BK149" s="164">
        <f t="shared" si="19"/>
        <v>0</v>
      </c>
      <c r="BL149" s="17" t="s">
        <v>371</v>
      </c>
      <c r="BM149" s="163" t="s">
        <v>222</v>
      </c>
    </row>
    <row r="150" spans="1:65" s="2" customFormat="1" ht="16.5" customHeight="1">
      <c r="A150" s="32"/>
      <c r="B150" s="150"/>
      <c r="C150" s="165" t="s">
        <v>172</v>
      </c>
      <c r="D150" s="165" t="s">
        <v>162</v>
      </c>
      <c r="E150" s="166" t="s">
        <v>374</v>
      </c>
      <c r="F150" s="167" t="s">
        <v>375</v>
      </c>
      <c r="G150" s="168" t="s">
        <v>180</v>
      </c>
      <c r="H150" s="169">
        <v>4</v>
      </c>
      <c r="I150" s="170"/>
      <c r="J150" s="171">
        <f t="shared" si="10"/>
        <v>0</v>
      </c>
      <c r="K150" s="172"/>
      <c r="L150" s="173"/>
      <c r="M150" s="174" t="s">
        <v>1</v>
      </c>
      <c r="N150" s="175" t="s">
        <v>40</v>
      </c>
      <c r="O150" s="61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371</v>
      </c>
      <c r="AT150" s="163" t="s">
        <v>162</v>
      </c>
      <c r="AU150" s="163" t="s">
        <v>124</v>
      </c>
      <c r="AY150" s="17" t="s">
        <v>117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7" t="s">
        <v>124</v>
      </c>
      <c r="BK150" s="164">
        <f t="shared" si="19"/>
        <v>0</v>
      </c>
      <c r="BL150" s="17" t="s">
        <v>371</v>
      </c>
      <c r="BM150" s="163" t="s">
        <v>225</v>
      </c>
    </row>
    <row r="151" spans="1:65" s="2" customFormat="1" ht="16.5" customHeight="1">
      <c r="A151" s="32"/>
      <c r="B151" s="150"/>
      <c r="C151" s="165" t="s">
        <v>226</v>
      </c>
      <c r="D151" s="165" t="s">
        <v>162</v>
      </c>
      <c r="E151" s="166" t="s">
        <v>376</v>
      </c>
      <c r="F151" s="167" t="s">
        <v>377</v>
      </c>
      <c r="G151" s="168" t="s">
        <v>196</v>
      </c>
      <c r="H151" s="169">
        <v>180</v>
      </c>
      <c r="I151" s="170"/>
      <c r="J151" s="171">
        <f t="shared" si="10"/>
        <v>0</v>
      </c>
      <c r="K151" s="172"/>
      <c r="L151" s="173"/>
      <c r="M151" s="174" t="s">
        <v>1</v>
      </c>
      <c r="N151" s="175" t="s">
        <v>40</v>
      </c>
      <c r="O151" s="61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3" t="s">
        <v>371</v>
      </c>
      <c r="AT151" s="163" t="s">
        <v>162</v>
      </c>
      <c r="AU151" s="163" t="s">
        <v>124</v>
      </c>
      <c r="AY151" s="17" t="s">
        <v>117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7" t="s">
        <v>124</v>
      </c>
      <c r="BK151" s="164">
        <f t="shared" si="19"/>
        <v>0</v>
      </c>
      <c r="BL151" s="17" t="s">
        <v>371</v>
      </c>
      <c r="BM151" s="163" t="s">
        <v>229</v>
      </c>
    </row>
    <row r="152" spans="1:65" s="2" customFormat="1" ht="24.2" customHeight="1">
      <c r="A152" s="32"/>
      <c r="B152" s="150"/>
      <c r="C152" s="165" t="s">
        <v>177</v>
      </c>
      <c r="D152" s="165" t="s">
        <v>162</v>
      </c>
      <c r="E152" s="166" t="s">
        <v>378</v>
      </c>
      <c r="F152" s="167" t="s">
        <v>379</v>
      </c>
      <c r="G152" s="168" t="s">
        <v>196</v>
      </c>
      <c r="H152" s="169">
        <v>24</v>
      </c>
      <c r="I152" s="170"/>
      <c r="J152" s="171">
        <f t="shared" si="10"/>
        <v>0</v>
      </c>
      <c r="K152" s="172"/>
      <c r="L152" s="173"/>
      <c r="M152" s="174" t="s">
        <v>1</v>
      </c>
      <c r="N152" s="175" t="s">
        <v>40</v>
      </c>
      <c r="O152" s="61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3" t="s">
        <v>371</v>
      </c>
      <c r="AT152" s="163" t="s">
        <v>162</v>
      </c>
      <c r="AU152" s="163" t="s">
        <v>124</v>
      </c>
      <c r="AY152" s="17" t="s">
        <v>117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7" t="s">
        <v>124</v>
      </c>
      <c r="BK152" s="164">
        <f t="shared" si="19"/>
        <v>0</v>
      </c>
      <c r="BL152" s="17" t="s">
        <v>371</v>
      </c>
      <c r="BM152" s="163" t="s">
        <v>233</v>
      </c>
    </row>
    <row r="153" spans="1:65" s="2" customFormat="1" ht="49.15" customHeight="1">
      <c r="A153" s="32"/>
      <c r="B153" s="150"/>
      <c r="C153" s="165" t="s">
        <v>250</v>
      </c>
      <c r="D153" s="165" t="s">
        <v>162</v>
      </c>
      <c r="E153" s="166" t="s">
        <v>380</v>
      </c>
      <c r="F153" s="167" t="s">
        <v>381</v>
      </c>
      <c r="G153" s="168" t="s">
        <v>180</v>
      </c>
      <c r="H153" s="169">
        <v>1</v>
      </c>
      <c r="I153" s="170"/>
      <c r="J153" s="171">
        <f t="shared" si="10"/>
        <v>0</v>
      </c>
      <c r="K153" s="172"/>
      <c r="L153" s="173"/>
      <c r="M153" s="174" t="s">
        <v>1</v>
      </c>
      <c r="N153" s="175" t="s">
        <v>40</v>
      </c>
      <c r="O153" s="61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3" t="s">
        <v>371</v>
      </c>
      <c r="AT153" s="163" t="s">
        <v>162</v>
      </c>
      <c r="AU153" s="163" t="s">
        <v>124</v>
      </c>
      <c r="AY153" s="17" t="s">
        <v>117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7" t="s">
        <v>124</v>
      </c>
      <c r="BK153" s="164">
        <f t="shared" si="19"/>
        <v>0</v>
      </c>
      <c r="BL153" s="17" t="s">
        <v>371</v>
      </c>
      <c r="BM153" s="163" t="s">
        <v>236</v>
      </c>
    </row>
    <row r="154" spans="1:65" s="2" customFormat="1" ht="21.75" customHeight="1">
      <c r="A154" s="32"/>
      <c r="B154" s="150"/>
      <c r="C154" s="165" t="s">
        <v>181</v>
      </c>
      <c r="D154" s="165" t="s">
        <v>162</v>
      </c>
      <c r="E154" s="166" t="s">
        <v>382</v>
      </c>
      <c r="F154" s="167" t="s">
        <v>383</v>
      </c>
      <c r="G154" s="168" t="s">
        <v>196</v>
      </c>
      <c r="H154" s="169">
        <v>3</v>
      </c>
      <c r="I154" s="170"/>
      <c r="J154" s="171">
        <f t="shared" si="10"/>
        <v>0</v>
      </c>
      <c r="K154" s="172"/>
      <c r="L154" s="173"/>
      <c r="M154" s="174" t="s">
        <v>1</v>
      </c>
      <c r="N154" s="175" t="s">
        <v>40</v>
      </c>
      <c r="O154" s="61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3" t="s">
        <v>371</v>
      </c>
      <c r="AT154" s="163" t="s">
        <v>162</v>
      </c>
      <c r="AU154" s="163" t="s">
        <v>124</v>
      </c>
      <c r="AY154" s="17" t="s">
        <v>117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7" t="s">
        <v>124</v>
      </c>
      <c r="BK154" s="164">
        <f t="shared" si="19"/>
        <v>0</v>
      </c>
      <c r="BL154" s="17" t="s">
        <v>371</v>
      </c>
      <c r="BM154" s="163" t="s">
        <v>240</v>
      </c>
    </row>
    <row r="155" spans="1:65" s="2" customFormat="1" ht="16.5" customHeight="1">
      <c r="A155" s="32"/>
      <c r="B155" s="150"/>
      <c r="C155" s="165" t="s">
        <v>264</v>
      </c>
      <c r="D155" s="165" t="s">
        <v>162</v>
      </c>
      <c r="E155" s="166" t="s">
        <v>384</v>
      </c>
      <c r="F155" s="167" t="s">
        <v>385</v>
      </c>
      <c r="G155" s="168" t="s">
        <v>180</v>
      </c>
      <c r="H155" s="169">
        <v>20</v>
      </c>
      <c r="I155" s="170"/>
      <c r="J155" s="171">
        <f t="shared" si="10"/>
        <v>0</v>
      </c>
      <c r="K155" s="172"/>
      <c r="L155" s="173"/>
      <c r="M155" s="174" t="s">
        <v>1</v>
      </c>
      <c r="N155" s="175" t="s">
        <v>40</v>
      </c>
      <c r="O155" s="61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371</v>
      </c>
      <c r="AT155" s="163" t="s">
        <v>162</v>
      </c>
      <c r="AU155" s="163" t="s">
        <v>124</v>
      </c>
      <c r="AY155" s="17" t="s">
        <v>117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7" t="s">
        <v>124</v>
      </c>
      <c r="BK155" s="164">
        <f t="shared" si="19"/>
        <v>0</v>
      </c>
      <c r="BL155" s="17" t="s">
        <v>371</v>
      </c>
      <c r="BM155" s="163" t="s">
        <v>243</v>
      </c>
    </row>
    <row r="156" spans="1:65" s="2" customFormat="1" ht="16.5" customHeight="1">
      <c r="A156" s="32"/>
      <c r="B156" s="150"/>
      <c r="C156" s="165" t="s">
        <v>185</v>
      </c>
      <c r="D156" s="165" t="s">
        <v>162</v>
      </c>
      <c r="E156" s="166" t="s">
        <v>386</v>
      </c>
      <c r="F156" s="167" t="s">
        <v>387</v>
      </c>
      <c r="G156" s="168" t="s">
        <v>388</v>
      </c>
      <c r="H156" s="169">
        <v>195</v>
      </c>
      <c r="I156" s="170"/>
      <c r="J156" s="171">
        <f t="shared" si="10"/>
        <v>0</v>
      </c>
      <c r="K156" s="172"/>
      <c r="L156" s="173"/>
      <c r="M156" s="174" t="s">
        <v>1</v>
      </c>
      <c r="N156" s="175" t="s">
        <v>40</v>
      </c>
      <c r="O156" s="61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3" t="s">
        <v>371</v>
      </c>
      <c r="AT156" s="163" t="s">
        <v>162</v>
      </c>
      <c r="AU156" s="163" t="s">
        <v>124</v>
      </c>
      <c r="AY156" s="17" t="s">
        <v>117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7" t="s">
        <v>124</v>
      </c>
      <c r="BK156" s="164">
        <f t="shared" si="19"/>
        <v>0</v>
      </c>
      <c r="BL156" s="17" t="s">
        <v>371</v>
      </c>
      <c r="BM156" s="163" t="s">
        <v>246</v>
      </c>
    </row>
    <row r="157" spans="1:65" s="2" customFormat="1" ht="37.9" customHeight="1">
      <c r="A157" s="32"/>
      <c r="B157" s="150"/>
      <c r="C157" s="165" t="s">
        <v>389</v>
      </c>
      <c r="D157" s="165" t="s">
        <v>162</v>
      </c>
      <c r="E157" s="166" t="s">
        <v>390</v>
      </c>
      <c r="F157" s="167" t="s">
        <v>391</v>
      </c>
      <c r="G157" s="168" t="s">
        <v>388</v>
      </c>
      <c r="H157" s="169">
        <v>15</v>
      </c>
      <c r="I157" s="170"/>
      <c r="J157" s="171">
        <f t="shared" si="10"/>
        <v>0</v>
      </c>
      <c r="K157" s="172"/>
      <c r="L157" s="173"/>
      <c r="M157" s="174" t="s">
        <v>1</v>
      </c>
      <c r="N157" s="175" t="s">
        <v>40</v>
      </c>
      <c r="O157" s="61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3" t="s">
        <v>371</v>
      </c>
      <c r="AT157" s="163" t="s">
        <v>162</v>
      </c>
      <c r="AU157" s="163" t="s">
        <v>124</v>
      </c>
      <c r="AY157" s="17" t="s">
        <v>117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7" t="s">
        <v>124</v>
      </c>
      <c r="BK157" s="164">
        <f t="shared" si="19"/>
        <v>0</v>
      </c>
      <c r="BL157" s="17" t="s">
        <v>371</v>
      </c>
      <c r="BM157" s="163" t="s">
        <v>249</v>
      </c>
    </row>
    <row r="158" spans="1:65" s="2" customFormat="1" ht="16.5" customHeight="1">
      <c r="A158" s="32"/>
      <c r="B158" s="150"/>
      <c r="C158" s="165" t="s">
        <v>188</v>
      </c>
      <c r="D158" s="165" t="s">
        <v>162</v>
      </c>
      <c r="E158" s="166" t="s">
        <v>392</v>
      </c>
      <c r="F158" s="167" t="s">
        <v>393</v>
      </c>
      <c r="G158" s="168" t="s">
        <v>180</v>
      </c>
      <c r="H158" s="169">
        <v>4</v>
      </c>
      <c r="I158" s="170"/>
      <c r="J158" s="171">
        <f t="shared" si="10"/>
        <v>0</v>
      </c>
      <c r="K158" s="172"/>
      <c r="L158" s="173"/>
      <c r="M158" s="174" t="s">
        <v>1</v>
      </c>
      <c r="N158" s="175" t="s">
        <v>40</v>
      </c>
      <c r="O158" s="61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3" t="s">
        <v>371</v>
      </c>
      <c r="AT158" s="163" t="s">
        <v>162</v>
      </c>
      <c r="AU158" s="163" t="s">
        <v>124</v>
      </c>
      <c r="AY158" s="17" t="s">
        <v>117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7" t="s">
        <v>124</v>
      </c>
      <c r="BK158" s="164">
        <f t="shared" si="19"/>
        <v>0</v>
      </c>
      <c r="BL158" s="17" t="s">
        <v>371</v>
      </c>
      <c r="BM158" s="163" t="s">
        <v>253</v>
      </c>
    </row>
    <row r="159" spans="1:65" s="2" customFormat="1" ht="16.5" customHeight="1">
      <c r="A159" s="32"/>
      <c r="B159" s="150"/>
      <c r="C159" s="165" t="s">
        <v>271</v>
      </c>
      <c r="D159" s="165" t="s">
        <v>162</v>
      </c>
      <c r="E159" s="166" t="s">
        <v>394</v>
      </c>
      <c r="F159" s="167" t="s">
        <v>395</v>
      </c>
      <c r="G159" s="168" t="s">
        <v>180</v>
      </c>
      <c r="H159" s="169">
        <v>10</v>
      </c>
      <c r="I159" s="170"/>
      <c r="J159" s="171">
        <f t="shared" si="10"/>
        <v>0</v>
      </c>
      <c r="K159" s="172"/>
      <c r="L159" s="173"/>
      <c r="M159" s="174" t="s">
        <v>1</v>
      </c>
      <c r="N159" s="175" t="s">
        <v>40</v>
      </c>
      <c r="O159" s="61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3" t="s">
        <v>371</v>
      </c>
      <c r="AT159" s="163" t="s">
        <v>162</v>
      </c>
      <c r="AU159" s="163" t="s">
        <v>124</v>
      </c>
      <c r="AY159" s="17" t="s">
        <v>117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7" t="s">
        <v>124</v>
      </c>
      <c r="BK159" s="164">
        <f t="shared" si="19"/>
        <v>0</v>
      </c>
      <c r="BL159" s="17" t="s">
        <v>371</v>
      </c>
      <c r="BM159" s="163" t="s">
        <v>257</v>
      </c>
    </row>
    <row r="160" spans="1:65" s="2" customFormat="1" ht="16.5" customHeight="1">
      <c r="A160" s="32"/>
      <c r="B160" s="150"/>
      <c r="C160" s="165" t="s">
        <v>192</v>
      </c>
      <c r="D160" s="165" t="s">
        <v>162</v>
      </c>
      <c r="E160" s="166" t="s">
        <v>396</v>
      </c>
      <c r="F160" s="167" t="s">
        <v>397</v>
      </c>
      <c r="G160" s="168" t="s">
        <v>180</v>
      </c>
      <c r="H160" s="169">
        <v>10</v>
      </c>
      <c r="I160" s="170"/>
      <c r="J160" s="171">
        <f t="shared" si="10"/>
        <v>0</v>
      </c>
      <c r="K160" s="172"/>
      <c r="L160" s="173"/>
      <c r="M160" s="174" t="s">
        <v>1</v>
      </c>
      <c r="N160" s="175" t="s">
        <v>40</v>
      </c>
      <c r="O160" s="61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3" t="s">
        <v>371</v>
      </c>
      <c r="AT160" s="163" t="s">
        <v>162</v>
      </c>
      <c r="AU160" s="163" t="s">
        <v>124</v>
      </c>
      <c r="AY160" s="17" t="s">
        <v>117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7" t="s">
        <v>124</v>
      </c>
      <c r="BK160" s="164">
        <f t="shared" si="19"/>
        <v>0</v>
      </c>
      <c r="BL160" s="17" t="s">
        <v>371</v>
      </c>
      <c r="BM160" s="163" t="s">
        <v>260</v>
      </c>
    </row>
    <row r="161" spans="1:65" s="2" customFormat="1" ht="16.5" customHeight="1">
      <c r="A161" s="32"/>
      <c r="B161" s="150"/>
      <c r="C161" s="165" t="s">
        <v>282</v>
      </c>
      <c r="D161" s="165" t="s">
        <v>162</v>
      </c>
      <c r="E161" s="166" t="s">
        <v>398</v>
      </c>
      <c r="F161" s="167" t="s">
        <v>399</v>
      </c>
      <c r="G161" s="168" t="s">
        <v>180</v>
      </c>
      <c r="H161" s="169">
        <v>4</v>
      </c>
      <c r="I161" s="170"/>
      <c r="J161" s="171">
        <f t="shared" si="10"/>
        <v>0</v>
      </c>
      <c r="K161" s="172"/>
      <c r="L161" s="173"/>
      <c r="M161" s="174" t="s">
        <v>1</v>
      </c>
      <c r="N161" s="175" t="s">
        <v>40</v>
      </c>
      <c r="O161" s="61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3" t="s">
        <v>371</v>
      </c>
      <c r="AT161" s="163" t="s">
        <v>162</v>
      </c>
      <c r="AU161" s="163" t="s">
        <v>124</v>
      </c>
      <c r="AY161" s="17" t="s">
        <v>117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7" t="s">
        <v>124</v>
      </c>
      <c r="BK161" s="164">
        <f t="shared" si="19"/>
        <v>0</v>
      </c>
      <c r="BL161" s="17" t="s">
        <v>371</v>
      </c>
      <c r="BM161" s="163" t="s">
        <v>263</v>
      </c>
    </row>
    <row r="162" spans="1:65" s="2" customFormat="1" ht="16.5" customHeight="1">
      <c r="A162" s="32"/>
      <c r="B162" s="150"/>
      <c r="C162" s="165" t="s">
        <v>197</v>
      </c>
      <c r="D162" s="165" t="s">
        <v>162</v>
      </c>
      <c r="E162" s="166" t="s">
        <v>400</v>
      </c>
      <c r="F162" s="167" t="s">
        <v>401</v>
      </c>
      <c r="G162" s="168" t="s">
        <v>196</v>
      </c>
      <c r="H162" s="169">
        <v>195</v>
      </c>
      <c r="I162" s="170"/>
      <c r="J162" s="171">
        <f t="shared" si="10"/>
        <v>0</v>
      </c>
      <c r="K162" s="172"/>
      <c r="L162" s="173"/>
      <c r="M162" s="174" t="s">
        <v>1</v>
      </c>
      <c r="N162" s="175" t="s">
        <v>40</v>
      </c>
      <c r="O162" s="61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3" t="s">
        <v>371</v>
      </c>
      <c r="AT162" s="163" t="s">
        <v>162</v>
      </c>
      <c r="AU162" s="163" t="s">
        <v>124</v>
      </c>
      <c r="AY162" s="17" t="s">
        <v>117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7" t="s">
        <v>124</v>
      </c>
      <c r="BK162" s="164">
        <f t="shared" si="19"/>
        <v>0</v>
      </c>
      <c r="BL162" s="17" t="s">
        <v>371</v>
      </c>
      <c r="BM162" s="163" t="s">
        <v>267</v>
      </c>
    </row>
    <row r="163" spans="1:65" s="2" customFormat="1" ht="16.5" customHeight="1">
      <c r="A163" s="32"/>
      <c r="B163" s="150"/>
      <c r="C163" s="165" t="s">
        <v>275</v>
      </c>
      <c r="D163" s="165" t="s">
        <v>162</v>
      </c>
      <c r="E163" s="166" t="s">
        <v>402</v>
      </c>
      <c r="F163" s="167" t="s">
        <v>403</v>
      </c>
      <c r="G163" s="168" t="s">
        <v>131</v>
      </c>
      <c r="H163" s="169">
        <v>15</v>
      </c>
      <c r="I163" s="170"/>
      <c r="J163" s="171">
        <f t="shared" si="10"/>
        <v>0</v>
      </c>
      <c r="K163" s="172"/>
      <c r="L163" s="173"/>
      <c r="M163" s="174" t="s">
        <v>1</v>
      </c>
      <c r="N163" s="175" t="s">
        <v>40</v>
      </c>
      <c r="O163" s="61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3" t="s">
        <v>371</v>
      </c>
      <c r="AT163" s="163" t="s">
        <v>162</v>
      </c>
      <c r="AU163" s="163" t="s">
        <v>124</v>
      </c>
      <c r="AY163" s="17" t="s">
        <v>117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7" t="s">
        <v>124</v>
      </c>
      <c r="BK163" s="164">
        <f t="shared" si="19"/>
        <v>0</v>
      </c>
      <c r="BL163" s="17" t="s">
        <v>371</v>
      </c>
      <c r="BM163" s="163" t="s">
        <v>270</v>
      </c>
    </row>
    <row r="164" spans="1:65" s="2" customFormat="1" ht="16.5" customHeight="1">
      <c r="A164" s="32"/>
      <c r="B164" s="150"/>
      <c r="C164" s="165" t="s">
        <v>201</v>
      </c>
      <c r="D164" s="165" t="s">
        <v>162</v>
      </c>
      <c r="E164" s="166" t="s">
        <v>404</v>
      </c>
      <c r="F164" s="167" t="s">
        <v>405</v>
      </c>
      <c r="G164" s="168" t="s">
        <v>180</v>
      </c>
      <c r="H164" s="169">
        <v>195</v>
      </c>
      <c r="I164" s="170"/>
      <c r="J164" s="171">
        <f t="shared" si="10"/>
        <v>0</v>
      </c>
      <c r="K164" s="172"/>
      <c r="L164" s="173"/>
      <c r="M164" s="174" t="s">
        <v>1</v>
      </c>
      <c r="N164" s="175" t="s">
        <v>40</v>
      </c>
      <c r="O164" s="61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3" t="s">
        <v>371</v>
      </c>
      <c r="AT164" s="163" t="s">
        <v>162</v>
      </c>
      <c r="AU164" s="163" t="s">
        <v>124</v>
      </c>
      <c r="AY164" s="17" t="s">
        <v>117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7" t="s">
        <v>124</v>
      </c>
      <c r="BK164" s="164">
        <f t="shared" si="19"/>
        <v>0</v>
      </c>
      <c r="BL164" s="17" t="s">
        <v>371</v>
      </c>
      <c r="BM164" s="163" t="s">
        <v>274</v>
      </c>
    </row>
    <row r="165" spans="1:65" s="2" customFormat="1" ht="16.5" customHeight="1">
      <c r="A165" s="32"/>
      <c r="B165" s="150"/>
      <c r="C165" s="165" t="s">
        <v>299</v>
      </c>
      <c r="D165" s="165" t="s">
        <v>162</v>
      </c>
      <c r="E165" s="166" t="s">
        <v>406</v>
      </c>
      <c r="F165" s="167" t="s">
        <v>407</v>
      </c>
      <c r="G165" s="168" t="s">
        <v>196</v>
      </c>
      <c r="H165" s="169">
        <v>45</v>
      </c>
      <c r="I165" s="170"/>
      <c r="J165" s="171">
        <f t="shared" si="10"/>
        <v>0</v>
      </c>
      <c r="K165" s="172"/>
      <c r="L165" s="173"/>
      <c r="M165" s="174" t="s">
        <v>1</v>
      </c>
      <c r="N165" s="175" t="s">
        <v>40</v>
      </c>
      <c r="O165" s="61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3" t="s">
        <v>371</v>
      </c>
      <c r="AT165" s="163" t="s">
        <v>162</v>
      </c>
      <c r="AU165" s="163" t="s">
        <v>124</v>
      </c>
      <c r="AY165" s="17" t="s">
        <v>117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7" t="s">
        <v>124</v>
      </c>
      <c r="BK165" s="164">
        <f t="shared" si="19"/>
        <v>0</v>
      </c>
      <c r="BL165" s="17" t="s">
        <v>371</v>
      </c>
      <c r="BM165" s="163" t="s">
        <v>278</v>
      </c>
    </row>
    <row r="166" spans="1:65" s="2" customFormat="1" ht="16.5" customHeight="1">
      <c r="A166" s="32"/>
      <c r="B166" s="150"/>
      <c r="C166" s="165" t="s">
        <v>204</v>
      </c>
      <c r="D166" s="165" t="s">
        <v>162</v>
      </c>
      <c r="E166" s="166" t="s">
        <v>408</v>
      </c>
      <c r="F166" s="167" t="s">
        <v>409</v>
      </c>
      <c r="G166" s="168" t="s">
        <v>366</v>
      </c>
      <c r="H166" s="182"/>
      <c r="I166" s="170"/>
      <c r="J166" s="171">
        <f t="shared" si="10"/>
        <v>0</v>
      </c>
      <c r="K166" s="172"/>
      <c r="L166" s="173"/>
      <c r="M166" s="183" t="s">
        <v>1</v>
      </c>
      <c r="N166" s="184" t="s">
        <v>40</v>
      </c>
      <c r="O166" s="178"/>
      <c r="P166" s="179">
        <f t="shared" si="11"/>
        <v>0</v>
      </c>
      <c r="Q166" s="179">
        <v>0</v>
      </c>
      <c r="R166" s="179">
        <f t="shared" si="12"/>
        <v>0</v>
      </c>
      <c r="S166" s="179">
        <v>0</v>
      </c>
      <c r="T166" s="180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3" t="s">
        <v>371</v>
      </c>
      <c r="AT166" s="163" t="s">
        <v>162</v>
      </c>
      <c r="AU166" s="163" t="s">
        <v>124</v>
      </c>
      <c r="AY166" s="17" t="s">
        <v>117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7" t="s">
        <v>124</v>
      </c>
      <c r="BK166" s="164">
        <f t="shared" si="19"/>
        <v>0</v>
      </c>
      <c r="BL166" s="17" t="s">
        <v>371</v>
      </c>
      <c r="BM166" s="163" t="s">
        <v>281</v>
      </c>
    </row>
    <row r="167" spans="1:65" s="2" customFormat="1" ht="6.95" customHeight="1">
      <c r="A167" s="32"/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33"/>
      <c r="M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</sheetData>
  <autoFilter ref="C118:K16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50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90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14</v>
      </c>
      <c r="L6" s="20"/>
    </row>
    <row r="7" spans="1:46" s="1" customFormat="1" ht="16.5" customHeight="1">
      <c r="B7" s="20"/>
      <c r="E7" s="251" t="str">
        <f>'Rekapitulácia stavby'!K6</f>
        <v>SO MK Sadová</v>
      </c>
      <c r="F7" s="252"/>
      <c r="G7" s="252"/>
      <c r="H7" s="252"/>
      <c r="L7" s="20"/>
    </row>
    <row r="8" spans="1:46" s="2" customFormat="1" ht="12" customHeight="1">
      <c r="A8" s="32"/>
      <c r="B8" s="33"/>
      <c r="C8" s="32"/>
      <c r="D8" s="27" t="s">
        <v>91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30" customHeight="1">
      <c r="A9" s="32"/>
      <c r="B9" s="33"/>
      <c r="C9" s="32"/>
      <c r="D9" s="32"/>
      <c r="E9" s="231" t="s">
        <v>410</v>
      </c>
      <c r="F9" s="253"/>
      <c r="G9" s="253"/>
      <c r="H9" s="253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8" t="str">
        <f>'Rekapitulácia stavby'!AN8</f>
        <v>30. 3. 2022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24</v>
      </c>
      <c r="F15" s="32"/>
      <c r="G15" s="32"/>
      <c r="H15" s="32"/>
      <c r="I15" s="27" t="s">
        <v>25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'Rekapitulácia stavby'!E14</f>
        <v>Vyplň údaj</v>
      </c>
      <c r="F18" s="212"/>
      <c r="G18" s="212"/>
      <c r="H18" s="212"/>
      <c r="I18" s="27" t="s">
        <v>25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 xml:space="preserve"> </v>
      </c>
      <c r="F24" s="32"/>
      <c r="G24" s="32"/>
      <c r="H24" s="32"/>
      <c r="I24" s="27" t="s">
        <v>25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33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7"/>
      <c r="B27" s="98"/>
      <c r="C27" s="97"/>
      <c r="D27" s="97"/>
      <c r="E27" s="217" t="s">
        <v>1</v>
      </c>
      <c r="F27" s="217"/>
      <c r="G27" s="217"/>
      <c r="H27" s="217"/>
      <c r="I27" s="97"/>
      <c r="J27" s="97"/>
      <c r="K27" s="97"/>
      <c r="L27" s="99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0" t="s">
        <v>34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38</v>
      </c>
      <c r="E33" s="38" t="s">
        <v>39</v>
      </c>
      <c r="F33" s="102">
        <f>ROUND((SUM(BE122:BE247)),  2)</f>
        <v>0</v>
      </c>
      <c r="G33" s="103"/>
      <c r="H33" s="103"/>
      <c r="I33" s="104">
        <v>0.2</v>
      </c>
      <c r="J33" s="102">
        <f>ROUND(((SUM(BE122:BE247))*I33), 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2">
        <f>ROUND((SUM(BF122:BF247)),  2)</f>
        <v>0</v>
      </c>
      <c r="G34" s="103"/>
      <c r="H34" s="103"/>
      <c r="I34" s="104">
        <v>0.2</v>
      </c>
      <c r="J34" s="102">
        <f>ROUND(((SUM(BF122:BF247))*I34), 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05">
        <f>ROUND((SUM(BG122:BG247)),  2)</f>
        <v>0</v>
      </c>
      <c r="G35" s="32"/>
      <c r="H35" s="32"/>
      <c r="I35" s="106">
        <v>0.2</v>
      </c>
      <c r="J35" s="105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05">
        <f>ROUND((SUM(BH122:BH247)),  2)</f>
        <v>0</v>
      </c>
      <c r="G36" s="32"/>
      <c r="H36" s="32"/>
      <c r="I36" s="106">
        <v>0.2</v>
      </c>
      <c r="J36" s="105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2">
        <f>ROUND((SUM(BI122:BI247)),  2)</f>
        <v>0</v>
      </c>
      <c r="G37" s="103"/>
      <c r="H37" s="103"/>
      <c r="I37" s="104">
        <v>0</v>
      </c>
      <c r="J37" s="102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7"/>
      <c r="D39" s="108" t="s">
        <v>44</v>
      </c>
      <c r="E39" s="63"/>
      <c r="F39" s="63"/>
      <c r="G39" s="109" t="s">
        <v>45</v>
      </c>
      <c r="H39" s="110" t="s">
        <v>46</v>
      </c>
      <c r="I39" s="63"/>
      <c r="J39" s="111">
        <f>SUM(J30:J37)</f>
        <v>0</v>
      </c>
      <c r="K39" s="11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3" t="s">
        <v>50</v>
      </c>
      <c r="G61" s="48" t="s">
        <v>49</v>
      </c>
      <c r="H61" s="35"/>
      <c r="I61" s="35"/>
      <c r="J61" s="114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3" t="s">
        <v>50</v>
      </c>
      <c r="G76" s="48" t="s">
        <v>49</v>
      </c>
      <c r="H76" s="35"/>
      <c r="I76" s="35"/>
      <c r="J76" s="114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93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51" t="str">
        <f>E7</f>
        <v>SO MK Sadová</v>
      </c>
      <c r="F85" s="252"/>
      <c r="G85" s="252"/>
      <c r="H85" s="252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91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30" hidden="1" customHeight="1">
      <c r="A87" s="32"/>
      <c r="B87" s="33"/>
      <c r="C87" s="32"/>
      <c r="D87" s="32"/>
      <c r="E87" s="231" t="str">
        <f>E9</f>
        <v xml:space="preserve">03 - SO 601 Miestna komunikácia a chodník  (cesta 7m, chodník 2m) </v>
      </c>
      <c r="F87" s="253"/>
      <c r="G87" s="253"/>
      <c r="H87" s="253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18</v>
      </c>
      <c r="D89" s="32"/>
      <c r="E89" s="32"/>
      <c r="F89" s="25" t="str">
        <f>F12</f>
        <v xml:space="preserve">Sadová </v>
      </c>
      <c r="G89" s="32"/>
      <c r="H89" s="32"/>
      <c r="I89" s="27" t="s">
        <v>20</v>
      </c>
      <c r="J89" s="58" t="str">
        <f>IF(J12="","",J12)</f>
        <v>30. 3. 2022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25.7" hidden="1" customHeight="1">
      <c r="A91" s="32"/>
      <c r="B91" s="33"/>
      <c r="C91" s="27" t="s">
        <v>22</v>
      </c>
      <c r="D91" s="32"/>
      <c r="E91" s="32"/>
      <c r="F91" s="25" t="str">
        <f>E15</f>
        <v xml:space="preserve">Mesto Nitra </v>
      </c>
      <c r="G91" s="32"/>
      <c r="H91" s="32"/>
      <c r="I91" s="27" t="s">
        <v>28</v>
      </c>
      <c r="J91" s="30" t="str">
        <f>E21</f>
        <v>Ing.arch. Jozef Hrozenský, PhD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15" t="s">
        <v>94</v>
      </c>
      <c r="D94" s="107"/>
      <c r="E94" s="107"/>
      <c r="F94" s="107"/>
      <c r="G94" s="107"/>
      <c r="H94" s="107"/>
      <c r="I94" s="107"/>
      <c r="J94" s="116" t="s">
        <v>95</v>
      </c>
      <c r="K94" s="107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17" t="s">
        <v>96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97</v>
      </c>
    </row>
    <row r="97" spans="1:31" s="9" customFormat="1" ht="24.95" hidden="1" customHeight="1">
      <c r="B97" s="118"/>
      <c r="D97" s="119" t="s">
        <v>98</v>
      </c>
      <c r="E97" s="120"/>
      <c r="F97" s="120"/>
      <c r="G97" s="120"/>
      <c r="H97" s="120"/>
      <c r="I97" s="120"/>
      <c r="J97" s="121">
        <f>J123</f>
        <v>0</v>
      </c>
      <c r="L97" s="118"/>
    </row>
    <row r="98" spans="1:31" s="10" customFormat="1" ht="19.899999999999999" hidden="1" customHeight="1">
      <c r="B98" s="122"/>
      <c r="D98" s="123" t="s">
        <v>411</v>
      </c>
      <c r="E98" s="124"/>
      <c r="F98" s="124"/>
      <c r="G98" s="124"/>
      <c r="H98" s="124"/>
      <c r="I98" s="124"/>
      <c r="J98" s="125">
        <f>J124</f>
        <v>0</v>
      </c>
      <c r="L98" s="122"/>
    </row>
    <row r="99" spans="1:31" s="10" customFormat="1" ht="19.899999999999999" hidden="1" customHeight="1">
      <c r="B99" s="122"/>
      <c r="D99" s="123" t="s">
        <v>412</v>
      </c>
      <c r="E99" s="124"/>
      <c r="F99" s="124"/>
      <c r="G99" s="124"/>
      <c r="H99" s="124"/>
      <c r="I99" s="124"/>
      <c r="J99" s="125">
        <f>J146</f>
        <v>0</v>
      </c>
      <c r="L99" s="122"/>
    </row>
    <row r="100" spans="1:31" s="10" customFormat="1" ht="19.899999999999999" hidden="1" customHeight="1">
      <c r="B100" s="122"/>
      <c r="D100" s="123" t="s">
        <v>413</v>
      </c>
      <c r="E100" s="124"/>
      <c r="F100" s="124"/>
      <c r="G100" s="124"/>
      <c r="H100" s="124"/>
      <c r="I100" s="124"/>
      <c r="J100" s="125">
        <f>J183</f>
        <v>0</v>
      </c>
      <c r="L100" s="122"/>
    </row>
    <row r="101" spans="1:31" s="10" customFormat="1" ht="19.899999999999999" hidden="1" customHeight="1">
      <c r="B101" s="122"/>
      <c r="D101" s="123" t="s">
        <v>414</v>
      </c>
      <c r="E101" s="124"/>
      <c r="F101" s="124"/>
      <c r="G101" s="124"/>
      <c r="H101" s="124"/>
      <c r="I101" s="124"/>
      <c r="J101" s="125">
        <f>J241</f>
        <v>0</v>
      </c>
      <c r="L101" s="122"/>
    </row>
    <row r="102" spans="1:31" s="9" customFormat="1" ht="24.95" hidden="1" customHeight="1">
      <c r="B102" s="118"/>
      <c r="D102" s="119" t="s">
        <v>415</v>
      </c>
      <c r="E102" s="120"/>
      <c r="F102" s="120"/>
      <c r="G102" s="120"/>
      <c r="H102" s="120"/>
      <c r="I102" s="120"/>
      <c r="J102" s="121">
        <f>J243</f>
        <v>0</v>
      </c>
      <c r="L102" s="118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t="11.25" hidden="1"/>
    <row r="106" spans="1:31" ht="11.25" hidden="1"/>
    <row r="107" spans="1:31" ht="11.25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103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14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51" t="str">
        <f>E7</f>
        <v>SO MK Sadová</v>
      </c>
      <c r="F112" s="252"/>
      <c r="G112" s="252"/>
      <c r="H112" s="25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91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30" customHeight="1">
      <c r="A114" s="32"/>
      <c r="B114" s="33"/>
      <c r="C114" s="32"/>
      <c r="D114" s="32"/>
      <c r="E114" s="231" t="str">
        <f>E9</f>
        <v xml:space="preserve">03 - SO 601 Miestna komunikácia a chodník  (cesta 7m, chodník 2m) </v>
      </c>
      <c r="F114" s="253"/>
      <c r="G114" s="253"/>
      <c r="H114" s="253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18</v>
      </c>
      <c r="D116" s="32"/>
      <c r="E116" s="32"/>
      <c r="F116" s="25" t="str">
        <f>F12</f>
        <v xml:space="preserve">Sadová </v>
      </c>
      <c r="G116" s="32"/>
      <c r="H116" s="32"/>
      <c r="I116" s="27" t="s">
        <v>20</v>
      </c>
      <c r="J116" s="58" t="str">
        <f>IF(J12="","",J12)</f>
        <v>30. 3. 2022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22</v>
      </c>
      <c r="D118" s="32"/>
      <c r="E118" s="32"/>
      <c r="F118" s="25" t="str">
        <f>E15</f>
        <v xml:space="preserve">Mesto Nitra </v>
      </c>
      <c r="G118" s="32"/>
      <c r="H118" s="32"/>
      <c r="I118" s="27" t="s">
        <v>28</v>
      </c>
      <c r="J118" s="30" t="str">
        <f>E21</f>
        <v>Ing.arch. Jozef Hrozenský, PhD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 xml:space="preserve"> 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6"/>
      <c r="B121" s="127"/>
      <c r="C121" s="128" t="s">
        <v>104</v>
      </c>
      <c r="D121" s="129" t="s">
        <v>59</v>
      </c>
      <c r="E121" s="129" t="s">
        <v>55</v>
      </c>
      <c r="F121" s="129" t="s">
        <v>56</v>
      </c>
      <c r="G121" s="129" t="s">
        <v>105</v>
      </c>
      <c r="H121" s="129" t="s">
        <v>106</v>
      </c>
      <c r="I121" s="129" t="s">
        <v>107</v>
      </c>
      <c r="J121" s="130" t="s">
        <v>95</v>
      </c>
      <c r="K121" s="131" t="s">
        <v>108</v>
      </c>
      <c r="L121" s="132"/>
      <c r="M121" s="65" t="s">
        <v>1</v>
      </c>
      <c r="N121" s="66" t="s">
        <v>38</v>
      </c>
      <c r="O121" s="66" t="s">
        <v>109</v>
      </c>
      <c r="P121" s="66" t="s">
        <v>110</v>
      </c>
      <c r="Q121" s="66" t="s">
        <v>111</v>
      </c>
      <c r="R121" s="66" t="s">
        <v>112</v>
      </c>
      <c r="S121" s="66" t="s">
        <v>113</v>
      </c>
      <c r="T121" s="67" t="s">
        <v>114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9" customHeight="1">
      <c r="A122" s="32"/>
      <c r="B122" s="33"/>
      <c r="C122" s="72" t="s">
        <v>96</v>
      </c>
      <c r="D122" s="32"/>
      <c r="E122" s="32"/>
      <c r="F122" s="32"/>
      <c r="G122" s="32"/>
      <c r="H122" s="32"/>
      <c r="I122" s="32"/>
      <c r="J122" s="133">
        <f>BK122</f>
        <v>0</v>
      </c>
      <c r="K122" s="32"/>
      <c r="L122" s="33"/>
      <c r="M122" s="68"/>
      <c r="N122" s="59"/>
      <c r="O122" s="69"/>
      <c r="P122" s="134">
        <f>P123+P243</f>
        <v>0</v>
      </c>
      <c r="Q122" s="69"/>
      <c r="R122" s="134">
        <f>R123+R243</f>
        <v>1354.3985202900003</v>
      </c>
      <c r="S122" s="69"/>
      <c r="T122" s="135">
        <f>T123+T243</f>
        <v>616.14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97</v>
      </c>
      <c r="BK122" s="136">
        <f>BK123+BK243</f>
        <v>0</v>
      </c>
    </row>
    <row r="123" spans="1:65" s="12" customFormat="1" ht="25.9" customHeight="1">
      <c r="B123" s="137"/>
      <c r="D123" s="138" t="s">
        <v>73</v>
      </c>
      <c r="E123" s="139" t="s">
        <v>115</v>
      </c>
      <c r="F123" s="139" t="s">
        <v>116</v>
      </c>
      <c r="I123" s="140"/>
      <c r="J123" s="141">
        <f>BK123</f>
        <v>0</v>
      </c>
      <c r="L123" s="137"/>
      <c r="M123" s="142"/>
      <c r="N123" s="143"/>
      <c r="O123" s="143"/>
      <c r="P123" s="144">
        <f>P124+P146+P183+P241</f>
        <v>0</v>
      </c>
      <c r="Q123" s="143"/>
      <c r="R123" s="144">
        <f>R124+R146+R183+R241</f>
        <v>1354.3985202900003</v>
      </c>
      <c r="S123" s="143"/>
      <c r="T123" s="145">
        <f>T124+T146+T183+T241</f>
        <v>616.14</v>
      </c>
      <c r="AR123" s="138" t="s">
        <v>82</v>
      </c>
      <c r="AT123" s="146" t="s">
        <v>73</v>
      </c>
      <c r="AU123" s="146" t="s">
        <v>74</v>
      </c>
      <c r="AY123" s="138" t="s">
        <v>117</v>
      </c>
      <c r="BK123" s="147">
        <f>BK124+BK146+BK183+BK241</f>
        <v>0</v>
      </c>
    </row>
    <row r="124" spans="1:65" s="12" customFormat="1" ht="22.9" customHeight="1">
      <c r="B124" s="137"/>
      <c r="D124" s="138" t="s">
        <v>73</v>
      </c>
      <c r="E124" s="148" t="s">
        <v>82</v>
      </c>
      <c r="F124" s="148" t="s">
        <v>416</v>
      </c>
      <c r="I124" s="140"/>
      <c r="J124" s="149">
        <f>BK124</f>
        <v>0</v>
      </c>
      <c r="L124" s="137"/>
      <c r="M124" s="142"/>
      <c r="N124" s="143"/>
      <c r="O124" s="143"/>
      <c r="P124" s="144">
        <f>SUM(P125:P145)</f>
        <v>0</v>
      </c>
      <c r="Q124" s="143"/>
      <c r="R124" s="144">
        <f>SUM(R125:R145)</f>
        <v>0.2394</v>
      </c>
      <c r="S124" s="143"/>
      <c r="T124" s="145">
        <f>SUM(T125:T145)</f>
        <v>616.14</v>
      </c>
      <c r="AR124" s="138" t="s">
        <v>82</v>
      </c>
      <c r="AT124" s="146" t="s">
        <v>73</v>
      </c>
      <c r="AU124" s="146" t="s">
        <v>82</v>
      </c>
      <c r="AY124" s="138" t="s">
        <v>117</v>
      </c>
      <c r="BK124" s="147">
        <f>SUM(BK125:BK145)</f>
        <v>0</v>
      </c>
    </row>
    <row r="125" spans="1:65" s="2" customFormat="1" ht="37.9" customHeight="1">
      <c r="A125" s="32"/>
      <c r="B125" s="150"/>
      <c r="C125" s="151" t="s">
        <v>82</v>
      </c>
      <c r="D125" s="151" t="s">
        <v>119</v>
      </c>
      <c r="E125" s="152" t="s">
        <v>417</v>
      </c>
      <c r="F125" s="153" t="s">
        <v>418</v>
      </c>
      <c r="G125" s="154" t="s">
        <v>142</v>
      </c>
      <c r="H125" s="155">
        <v>1260</v>
      </c>
      <c r="I125" s="156"/>
      <c r="J125" s="157">
        <f>ROUND(I125*H125,2)</f>
        <v>0</v>
      </c>
      <c r="K125" s="158"/>
      <c r="L125" s="33"/>
      <c r="M125" s="159" t="s">
        <v>1</v>
      </c>
      <c r="N125" s="160" t="s">
        <v>40</v>
      </c>
      <c r="O125" s="61"/>
      <c r="P125" s="161">
        <f>O125*H125</f>
        <v>0</v>
      </c>
      <c r="Q125" s="161">
        <v>1.9000000000000001E-4</v>
      </c>
      <c r="R125" s="161">
        <f>Q125*H125</f>
        <v>0.2394</v>
      </c>
      <c r="S125" s="161">
        <v>0.254</v>
      </c>
      <c r="T125" s="162">
        <f>S125*H125</f>
        <v>320.04000000000002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3" t="s">
        <v>123</v>
      </c>
      <c r="AT125" s="163" t="s">
        <v>119</v>
      </c>
      <c r="AU125" s="163" t="s">
        <v>124</v>
      </c>
      <c r="AY125" s="17" t="s">
        <v>117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7" t="s">
        <v>124</v>
      </c>
      <c r="BK125" s="164">
        <f>ROUND(I125*H125,2)</f>
        <v>0</v>
      </c>
      <c r="BL125" s="17" t="s">
        <v>123</v>
      </c>
      <c r="BM125" s="163" t="s">
        <v>419</v>
      </c>
    </row>
    <row r="126" spans="1:65" s="13" customFormat="1" ht="11.25">
      <c r="B126" s="185"/>
      <c r="D126" s="186" t="s">
        <v>420</v>
      </c>
      <c r="E126" s="187" t="s">
        <v>1</v>
      </c>
      <c r="F126" s="188" t="s">
        <v>421</v>
      </c>
      <c r="H126" s="187" t="s">
        <v>1</v>
      </c>
      <c r="I126" s="189"/>
      <c r="L126" s="185"/>
      <c r="M126" s="190"/>
      <c r="N126" s="191"/>
      <c r="O126" s="191"/>
      <c r="P126" s="191"/>
      <c r="Q126" s="191"/>
      <c r="R126" s="191"/>
      <c r="S126" s="191"/>
      <c r="T126" s="192"/>
      <c r="AT126" s="187" t="s">
        <v>420</v>
      </c>
      <c r="AU126" s="187" t="s">
        <v>124</v>
      </c>
      <c r="AV126" s="13" t="s">
        <v>82</v>
      </c>
      <c r="AW126" s="13" t="s">
        <v>30</v>
      </c>
      <c r="AX126" s="13" t="s">
        <v>74</v>
      </c>
      <c r="AY126" s="187" t="s">
        <v>117</v>
      </c>
    </row>
    <row r="127" spans="1:65" s="14" customFormat="1" ht="11.25">
      <c r="B127" s="193"/>
      <c r="D127" s="186" t="s">
        <v>420</v>
      </c>
      <c r="E127" s="194" t="s">
        <v>1</v>
      </c>
      <c r="F127" s="195" t="s">
        <v>422</v>
      </c>
      <c r="H127" s="196">
        <v>980</v>
      </c>
      <c r="I127" s="197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4" t="s">
        <v>420</v>
      </c>
      <c r="AU127" s="194" t="s">
        <v>124</v>
      </c>
      <c r="AV127" s="14" t="s">
        <v>124</v>
      </c>
      <c r="AW127" s="14" t="s">
        <v>30</v>
      </c>
      <c r="AX127" s="14" t="s">
        <v>74</v>
      </c>
      <c r="AY127" s="194" t="s">
        <v>117</v>
      </c>
    </row>
    <row r="128" spans="1:65" s="13" customFormat="1" ht="11.25">
      <c r="B128" s="185"/>
      <c r="D128" s="186" t="s">
        <v>420</v>
      </c>
      <c r="E128" s="187" t="s">
        <v>1</v>
      </c>
      <c r="F128" s="188" t="s">
        <v>423</v>
      </c>
      <c r="H128" s="187" t="s">
        <v>1</v>
      </c>
      <c r="I128" s="189"/>
      <c r="L128" s="185"/>
      <c r="M128" s="190"/>
      <c r="N128" s="191"/>
      <c r="O128" s="191"/>
      <c r="P128" s="191"/>
      <c r="Q128" s="191"/>
      <c r="R128" s="191"/>
      <c r="S128" s="191"/>
      <c r="T128" s="192"/>
      <c r="AT128" s="187" t="s">
        <v>420</v>
      </c>
      <c r="AU128" s="187" t="s">
        <v>124</v>
      </c>
      <c r="AV128" s="13" t="s">
        <v>82</v>
      </c>
      <c r="AW128" s="13" t="s">
        <v>30</v>
      </c>
      <c r="AX128" s="13" t="s">
        <v>74</v>
      </c>
      <c r="AY128" s="187" t="s">
        <v>117</v>
      </c>
    </row>
    <row r="129" spans="1:65" s="14" customFormat="1" ht="11.25">
      <c r="B129" s="193"/>
      <c r="D129" s="186" t="s">
        <v>420</v>
      </c>
      <c r="E129" s="194" t="s">
        <v>1</v>
      </c>
      <c r="F129" s="195" t="s">
        <v>424</v>
      </c>
      <c r="H129" s="196">
        <v>280</v>
      </c>
      <c r="I129" s="197"/>
      <c r="L129" s="193"/>
      <c r="M129" s="198"/>
      <c r="N129" s="199"/>
      <c r="O129" s="199"/>
      <c r="P129" s="199"/>
      <c r="Q129" s="199"/>
      <c r="R129" s="199"/>
      <c r="S129" s="199"/>
      <c r="T129" s="200"/>
      <c r="AT129" s="194" t="s">
        <v>420</v>
      </c>
      <c r="AU129" s="194" t="s">
        <v>124</v>
      </c>
      <c r="AV129" s="14" t="s">
        <v>124</v>
      </c>
      <c r="AW129" s="14" t="s">
        <v>30</v>
      </c>
      <c r="AX129" s="14" t="s">
        <v>74</v>
      </c>
      <c r="AY129" s="194" t="s">
        <v>117</v>
      </c>
    </row>
    <row r="130" spans="1:65" s="15" customFormat="1" ht="11.25">
      <c r="B130" s="201"/>
      <c r="D130" s="186" t="s">
        <v>420</v>
      </c>
      <c r="E130" s="202" t="s">
        <v>1</v>
      </c>
      <c r="F130" s="203" t="s">
        <v>425</v>
      </c>
      <c r="H130" s="204">
        <v>1260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2" t="s">
        <v>420</v>
      </c>
      <c r="AU130" s="202" t="s">
        <v>124</v>
      </c>
      <c r="AV130" s="15" t="s">
        <v>123</v>
      </c>
      <c r="AW130" s="15" t="s">
        <v>30</v>
      </c>
      <c r="AX130" s="15" t="s">
        <v>82</v>
      </c>
      <c r="AY130" s="202" t="s">
        <v>117</v>
      </c>
    </row>
    <row r="131" spans="1:65" s="2" customFormat="1" ht="37.9" customHeight="1">
      <c r="A131" s="32"/>
      <c r="B131" s="150"/>
      <c r="C131" s="151" t="s">
        <v>124</v>
      </c>
      <c r="D131" s="151" t="s">
        <v>119</v>
      </c>
      <c r="E131" s="152" t="s">
        <v>426</v>
      </c>
      <c r="F131" s="153" t="s">
        <v>427</v>
      </c>
      <c r="G131" s="154" t="s">
        <v>142</v>
      </c>
      <c r="H131" s="155">
        <v>1260</v>
      </c>
      <c r="I131" s="156"/>
      <c r="J131" s="157">
        <f>ROUND(I131*H131,2)</f>
        <v>0</v>
      </c>
      <c r="K131" s="158"/>
      <c r="L131" s="33"/>
      <c r="M131" s="159" t="s">
        <v>1</v>
      </c>
      <c r="N131" s="160" t="s">
        <v>40</v>
      </c>
      <c r="O131" s="61"/>
      <c r="P131" s="161">
        <f>O131*H131</f>
        <v>0</v>
      </c>
      <c r="Q131" s="161">
        <v>0</v>
      </c>
      <c r="R131" s="161">
        <f>Q131*H131</f>
        <v>0</v>
      </c>
      <c r="S131" s="161">
        <v>0.23499999999999999</v>
      </c>
      <c r="T131" s="162">
        <f>S131*H131</f>
        <v>296.09999999999997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3" t="s">
        <v>123</v>
      </c>
      <c r="AT131" s="163" t="s">
        <v>119</v>
      </c>
      <c r="AU131" s="163" t="s">
        <v>124</v>
      </c>
      <c r="AY131" s="17" t="s">
        <v>117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7" t="s">
        <v>124</v>
      </c>
      <c r="BK131" s="164">
        <f>ROUND(I131*H131,2)</f>
        <v>0</v>
      </c>
      <c r="BL131" s="17" t="s">
        <v>123</v>
      </c>
      <c r="BM131" s="163" t="s">
        <v>428</v>
      </c>
    </row>
    <row r="132" spans="1:65" s="2" customFormat="1" ht="24.2" customHeight="1">
      <c r="A132" s="32"/>
      <c r="B132" s="150"/>
      <c r="C132" s="151" t="s">
        <v>133</v>
      </c>
      <c r="D132" s="151" t="s">
        <v>119</v>
      </c>
      <c r="E132" s="152" t="s">
        <v>429</v>
      </c>
      <c r="F132" s="153" t="s">
        <v>430</v>
      </c>
      <c r="G132" s="154" t="s">
        <v>131</v>
      </c>
      <c r="H132" s="155">
        <v>235.2</v>
      </c>
      <c r="I132" s="156"/>
      <c r="J132" s="157">
        <f>ROUND(I132*H132,2)</f>
        <v>0</v>
      </c>
      <c r="K132" s="158"/>
      <c r="L132" s="33"/>
      <c r="M132" s="159" t="s">
        <v>1</v>
      </c>
      <c r="N132" s="160" t="s">
        <v>40</v>
      </c>
      <c r="O132" s="61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3" t="s">
        <v>123</v>
      </c>
      <c r="AT132" s="163" t="s">
        <v>119</v>
      </c>
      <c r="AU132" s="163" t="s">
        <v>124</v>
      </c>
      <c r="AY132" s="17" t="s">
        <v>117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7" t="s">
        <v>124</v>
      </c>
      <c r="BK132" s="164">
        <f>ROUND(I132*H132,2)</f>
        <v>0</v>
      </c>
      <c r="BL132" s="17" t="s">
        <v>123</v>
      </c>
      <c r="BM132" s="163" t="s">
        <v>431</v>
      </c>
    </row>
    <row r="133" spans="1:65" s="13" customFormat="1" ht="11.25">
      <c r="B133" s="185"/>
      <c r="D133" s="186" t="s">
        <v>420</v>
      </c>
      <c r="E133" s="187" t="s">
        <v>1</v>
      </c>
      <c r="F133" s="188" t="s">
        <v>432</v>
      </c>
      <c r="H133" s="187" t="s">
        <v>1</v>
      </c>
      <c r="I133" s="189"/>
      <c r="L133" s="185"/>
      <c r="M133" s="190"/>
      <c r="N133" s="191"/>
      <c r="O133" s="191"/>
      <c r="P133" s="191"/>
      <c r="Q133" s="191"/>
      <c r="R133" s="191"/>
      <c r="S133" s="191"/>
      <c r="T133" s="192"/>
      <c r="AT133" s="187" t="s">
        <v>420</v>
      </c>
      <c r="AU133" s="187" t="s">
        <v>124</v>
      </c>
      <c r="AV133" s="13" t="s">
        <v>82</v>
      </c>
      <c r="AW133" s="13" t="s">
        <v>30</v>
      </c>
      <c r="AX133" s="13" t="s">
        <v>74</v>
      </c>
      <c r="AY133" s="187" t="s">
        <v>117</v>
      </c>
    </row>
    <row r="134" spans="1:65" s="14" customFormat="1" ht="11.25">
      <c r="B134" s="193"/>
      <c r="D134" s="186" t="s">
        <v>420</v>
      </c>
      <c r="E134" s="194" t="s">
        <v>1</v>
      </c>
      <c r="F134" s="195" t="s">
        <v>433</v>
      </c>
      <c r="H134" s="196">
        <v>235.2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194" t="s">
        <v>420</v>
      </c>
      <c r="AU134" s="194" t="s">
        <v>124</v>
      </c>
      <c r="AV134" s="14" t="s">
        <v>124</v>
      </c>
      <c r="AW134" s="14" t="s">
        <v>30</v>
      </c>
      <c r="AX134" s="14" t="s">
        <v>82</v>
      </c>
      <c r="AY134" s="194" t="s">
        <v>117</v>
      </c>
    </row>
    <row r="135" spans="1:65" s="2" customFormat="1" ht="24.2" customHeight="1">
      <c r="A135" s="32"/>
      <c r="B135" s="150"/>
      <c r="C135" s="151" t="s">
        <v>123</v>
      </c>
      <c r="D135" s="151" t="s">
        <v>119</v>
      </c>
      <c r="E135" s="152" t="s">
        <v>434</v>
      </c>
      <c r="F135" s="153" t="s">
        <v>435</v>
      </c>
      <c r="G135" s="154" t="s">
        <v>131</v>
      </c>
      <c r="H135" s="155">
        <v>235.2</v>
      </c>
      <c r="I135" s="156"/>
      <c r="J135" s="157">
        <f>ROUND(I135*H135,2)</f>
        <v>0</v>
      </c>
      <c r="K135" s="158"/>
      <c r="L135" s="33"/>
      <c r="M135" s="159" t="s">
        <v>1</v>
      </c>
      <c r="N135" s="160" t="s">
        <v>40</v>
      </c>
      <c r="O135" s="61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3" t="s">
        <v>123</v>
      </c>
      <c r="AT135" s="163" t="s">
        <v>119</v>
      </c>
      <c r="AU135" s="163" t="s">
        <v>124</v>
      </c>
      <c r="AY135" s="17" t="s">
        <v>117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7" t="s">
        <v>124</v>
      </c>
      <c r="BK135" s="164">
        <f>ROUND(I135*H135,2)</f>
        <v>0</v>
      </c>
      <c r="BL135" s="17" t="s">
        <v>123</v>
      </c>
      <c r="BM135" s="163" t="s">
        <v>436</v>
      </c>
    </row>
    <row r="136" spans="1:65" s="2" customFormat="1" ht="37.9" customHeight="1">
      <c r="A136" s="32"/>
      <c r="B136" s="150"/>
      <c r="C136" s="151" t="s">
        <v>128</v>
      </c>
      <c r="D136" s="151" t="s">
        <v>119</v>
      </c>
      <c r="E136" s="152" t="s">
        <v>437</v>
      </c>
      <c r="F136" s="153" t="s">
        <v>438</v>
      </c>
      <c r="G136" s="154" t="s">
        <v>131</v>
      </c>
      <c r="H136" s="155">
        <v>235.2</v>
      </c>
      <c r="I136" s="156"/>
      <c r="J136" s="157">
        <f>ROUND(I136*H136,2)</f>
        <v>0</v>
      </c>
      <c r="K136" s="158"/>
      <c r="L136" s="33"/>
      <c r="M136" s="159" t="s">
        <v>1</v>
      </c>
      <c r="N136" s="160" t="s">
        <v>40</v>
      </c>
      <c r="O136" s="61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3" t="s">
        <v>123</v>
      </c>
      <c r="AT136" s="163" t="s">
        <v>119</v>
      </c>
      <c r="AU136" s="163" t="s">
        <v>124</v>
      </c>
      <c r="AY136" s="17" t="s">
        <v>117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7" t="s">
        <v>124</v>
      </c>
      <c r="BK136" s="164">
        <f>ROUND(I136*H136,2)</f>
        <v>0</v>
      </c>
      <c r="BL136" s="17" t="s">
        <v>123</v>
      </c>
      <c r="BM136" s="163" t="s">
        <v>439</v>
      </c>
    </row>
    <row r="137" spans="1:65" s="2" customFormat="1" ht="44.25" customHeight="1">
      <c r="A137" s="32"/>
      <c r="B137" s="150"/>
      <c r="C137" s="151" t="s">
        <v>132</v>
      </c>
      <c r="D137" s="151" t="s">
        <v>119</v>
      </c>
      <c r="E137" s="152" t="s">
        <v>440</v>
      </c>
      <c r="F137" s="153" t="s">
        <v>441</v>
      </c>
      <c r="G137" s="154" t="s">
        <v>131</v>
      </c>
      <c r="H137" s="155">
        <v>1176</v>
      </c>
      <c r="I137" s="156"/>
      <c r="J137" s="157">
        <f>ROUND(I137*H137,2)</f>
        <v>0</v>
      </c>
      <c r="K137" s="158"/>
      <c r="L137" s="33"/>
      <c r="M137" s="159" t="s">
        <v>1</v>
      </c>
      <c r="N137" s="160" t="s">
        <v>40</v>
      </c>
      <c r="O137" s="61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3" t="s">
        <v>123</v>
      </c>
      <c r="AT137" s="163" t="s">
        <v>119</v>
      </c>
      <c r="AU137" s="163" t="s">
        <v>124</v>
      </c>
      <c r="AY137" s="17" t="s">
        <v>117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7" t="s">
        <v>124</v>
      </c>
      <c r="BK137" s="164">
        <f>ROUND(I137*H137,2)</f>
        <v>0</v>
      </c>
      <c r="BL137" s="17" t="s">
        <v>123</v>
      </c>
      <c r="BM137" s="163" t="s">
        <v>442</v>
      </c>
    </row>
    <row r="138" spans="1:65" s="13" customFormat="1" ht="11.25">
      <c r="B138" s="185"/>
      <c r="D138" s="186" t="s">
        <v>420</v>
      </c>
      <c r="E138" s="187" t="s">
        <v>1</v>
      </c>
      <c r="F138" s="188" t="s">
        <v>443</v>
      </c>
      <c r="H138" s="187" t="s">
        <v>1</v>
      </c>
      <c r="I138" s="189"/>
      <c r="L138" s="185"/>
      <c r="M138" s="190"/>
      <c r="N138" s="191"/>
      <c r="O138" s="191"/>
      <c r="P138" s="191"/>
      <c r="Q138" s="191"/>
      <c r="R138" s="191"/>
      <c r="S138" s="191"/>
      <c r="T138" s="192"/>
      <c r="AT138" s="187" t="s">
        <v>420</v>
      </c>
      <c r="AU138" s="187" t="s">
        <v>124</v>
      </c>
      <c r="AV138" s="13" t="s">
        <v>82</v>
      </c>
      <c r="AW138" s="13" t="s">
        <v>30</v>
      </c>
      <c r="AX138" s="13" t="s">
        <v>74</v>
      </c>
      <c r="AY138" s="187" t="s">
        <v>117</v>
      </c>
    </row>
    <row r="139" spans="1:65" s="14" customFormat="1" ht="11.25">
      <c r="B139" s="193"/>
      <c r="D139" s="186" t="s">
        <v>420</v>
      </c>
      <c r="E139" s="194" t="s">
        <v>1</v>
      </c>
      <c r="F139" s="195" t="s">
        <v>444</v>
      </c>
      <c r="H139" s="196">
        <v>1176</v>
      </c>
      <c r="I139" s="197"/>
      <c r="L139" s="193"/>
      <c r="M139" s="198"/>
      <c r="N139" s="199"/>
      <c r="O139" s="199"/>
      <c r="P139" s="199"/>
      <c r="Q139" s="199"/>
      <c r="R139" s="199"/>
      <c r="S139" s="199"/>
      <c r="T139" s="200"/>
      <c r="AT139" s="194" t="s">
        <v>420</v>
      </c>
      <c r="AU139" s="194" t="s">
        <v>124</v>
      </c>
      <c r="AV139" s="14" t="s">
        <v>124</v>
      </c>
      <c r="AW139" s="14" t="s">
        <v>30</v>
      </c>
      <c r="AX139" s="14" t="s">
        <v>82</v>
      </c>
      <c r="AY139" s="194" t="s">
        <v>117</v>
      </c>
    </row>
    <row r="140" spans="1:65" s="2" customFormat="1" ht="21.75" customHeight="1">
      <c r="A140" s="32"/>
      <c r="B140" s="150"/>
      <c r="C140" s="151" t="s">
        <v>144</v>
      </c>
      <c r="D140" s="151" t="s">
        <v>119</v>
      </c>
      <c r="E140" s="152" t="s">
        <v>152</v>
      </c>
      <c r="F140" s="153" t="s">
        <v>153</v>
      </c>
      <c r="G140" s="154" t="s">
        <v>131</v>
      </c>
      <c r="H140" s="155">
        <v>235.2</v>
      </c>
      <c r="I140" s="156"/>
      <c r="J140" s="157">
        <f>ROUND(I140*H140,2)</f>
        <v>0</v>
      </c>
      <c r="K140" s="158"/>
      <c r="L140" s="33"/>
      <c r="M140" s="159" t="s">
        <v>1</v>
      </c>
      <c r="N140" s="160" t="s">
        <v>40</v>
      </c>
      <c r="O140" s="61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3" t="s">
        <v>123</v>
      </c>
      <c r="AT140" s="163" t="s">
        <v>119</v>
      </c>
      <c r="AU140" s="163" t="s">
        <v>124</v>
      </c>
      <c r="AY140" s="17" t="s">
        <v>117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7" t="s">
        <v>124</v>
      </c>
      <c r="BK140" s="164">
        <f>ROUND(I140*H140,2)</f>
        <v>0</v>
      </c>
      <c r="BL140" s="17" t="s">
        <v>123</v>
      </c>
      <c r="BM140" s="163" t="s">
        <v>445</v>
      </c>
    </row>
    <row r="141" spans="1:65" s="2" customFormat="1" ht="24.2" customHeight="1">
      <c r="A141" s="32"/>
      <c r="B141" s="150"/>
      <c r="C141" s="151" t="s">
        <v>136</v>
      </c>
      <c r="D141" s="151" t="s">
        <v>119</v>
      </c>
      <c r="E141" s="152" t="s">
        <v>155</v>
      </c>
      <c r="F141" s="153" t="s">
        <v>156</v>
      </c>
      <c r="G141" s="154" t="s">
        <v>157</v>
      </c>
      <c r="H141" s="155">
        <v>399.84</v>
      </c>
      <c r="I141" s="156"/>
      <c r="J141" s="157">
        <f>ROUND(I141*H141,2)</f>
        <v>0</v>
      </c>
      <c r="K141" s="158"/>
      <c r="L141" s="33"/>
      <c r="M141" s="159" t="s">
        <v>1</v>
      </c>
      <c r="N141" s="160" t="s">
        <v>40</v>
      </c>
      <c r="O141" s="61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3" t="s">
        <v>123</v>
      </c>
      <c r="AT141" s="163" t="s">
        <v>119</v>
      </c>
      <c r="AU141" s="163" t="s">
        <v>124</v>
      </c>
      <c r="AY141" s="17" t="s">
        <v>117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7" t="s">
        <v>124</v>
      </c>
      <c r="BK141" s="164">
        <f>ROUND(I141*H141,2)</f>
        <v>0</v>
      </c>
      <c r="BL141" s="17" t="s">
        <v>123</v>
      </c>
      <c r="BM141" s="163" t="s">
        <v>446</v>
      </c>
    </row>
    <row r="142" spans="1:65" s="14" customFormat="1" ht="11.25">
      <c r="B142" s="193"/>
      <c r="D142" s="186" t="s">
        <v>420</v>
      </c>
      <c r="E142" s="194" t="s">
        <v>1</v>
      </c>
      <c r="F142" s="195" t="s">
        <v>447</v>
      </c>
      <c r="H142" s="196">
        <v>399.84</v>
      </c>
      <c r="I142" s="197"/>
      <c r="L142" s="193"/>
      <c r="M142" s="198"/>
      <c r="N142" s="199"/>
      <c r="O142" s="199"/>
      <c r="P142" s="199"/>
      <c r="Q142" s="199"/>
      <c r="R142" s="199"/>
      <c r="S142" s="199"/>
      <c r="T142" s="200"/>
      <c r="AT142" s="194" t="s">
        <v>420</v>
      </c>
      <c r="AU142" s="194" t="s">
        <v>124</v>
      </c>
      <c r="AV142" s="14" t="s">
        <v>124</v>
      </c>
      <c r="AW142" s="14" t="s">
        <v>30</v>
      </c>
      <c r="AX142" s="14" t="s">
        <v>82</v>
      </c>
      <c r="AY142" s="194" t="s">
        <v>117</v>
      </c>
    </row>
    <row r="143" spans="1:65" s="2" customFormat="1" ht="21.75" customHeight="1">
      <c r="A143" s="32"/>
      <c r="B143" s="150"/>
      <c r="C143" s="151" t="s">
        <v>151</v>
      </c>
      <c r="D143" s="151" t="s">
        <v>119</v>
      </c>
      <c r="E143" s="152" t="s">
        <v>448</v>
      </c>
      <c r="F143" s="153" t="s">
        <v>449</v>
      </c>
      <c r="G143" s="154" t="s">
        <v>142</v>
      </c>
      <c r="H143" s="155">
        <v>1260</v>
      </c>
      <c r="I143" s="156"/>
      <c r="J143" s="157">
        <f>ROUND(I143*H143,2)</f>
        <v>0</v>
      </c>
      <c r="K143" s="158"/>
      <c r="L143" s="33"/>
      <c r="M143" s="159" t="s">
        <v>1</v>
      </c>
      <c r="N143" s="160" t="s">
        <v>40</v>
      </c>
      <c r="O143" s="61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3" t="s">
        <v>123</v>
      </c>
      <c r="AT143" s="163" t="s">
        <v>119</v>
      </c>
      <c r="AU143" s="163" t="s">
        <v>124</v>
      </c>
      <c r="AY143" s="17" t="s">
        <v>117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7" t="s">
        <v>124</v>
      </c>
      <c r="BK143" s="164">
        <f>ROUND(I143*H143,2)</f>
        <v>0</v>
      </c>
      <c r="BL143" s="17" t="s">
        <v>123</v>
      </c>
      <c r="BM143" s="163" t="s">
        <v>450</v>
      </c>
    </row>
    <row r="144" spans="1:65" s="13" customFormat="1" ht="11.25">
      <c r="B144" s="185"/>
      <c r="D144" s="186" t="s">
        <v>420</v>
      </c>
      <c r="E144" s="187" t="s">
        <v>1</v>
      </c>
      <c r="F144" s="188" t="s">
        <v>451</v>
      </c>
      <c r="H144" s="187" t="s">
        <v>1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420</v>
      </c>
      <c r="AU144" s="187" t="s">
        <v>124</v>
      </c>
      <c r="AV144" s="13" t="s">
        <v>82</v>
      </c>
      <c r="AW144" s="13" t="s">
        <v>30</v>
      </c>
      <c r="AX144" s="13" t="s">
        <v>74</v>
      </c>
      <c r="AY144" s="187" t="s">
        <v>117</v>
      </c>
    </row>
    <row r="145" spans="1:65" s="14" customFormat="1" ht="11.25">
      <c r="B145" s="193"/>
      <c r="D145" s="186" t="s">
        <v>420</v>
      </c>
      <c r="E145" s="194" t="s">
        <v>1</v>
      </c>
      <c r="F145" s="195" t="s">
        <v>452</v>
      </c>
      <c r="H145" s="196">
        <v>1260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420</v>
      </c>
      <c r="AU145" s="194" t="s">
        <v>124</v>
      </c>
      <c r="AV145" s="14" t="s">
        <v>124</v>
      </c>
      <c r="AW145" s="14" t="s">
        <v>30</v>
      </c>
      <c r="AX145" s="14" t="s">
        <v>82</v>
      </c>
      <c r="AY145" s="194" t="s">
        <v>117</v>
      </c>
    </row>
    <row r="146" spans="1:65" s="12" customFormat="1" ht="22.9" customHeight="1">
      <c r="B146" s="137"/>
      <c r="D146" s="138" t="s">
        <v>73</v>
      </c>
      <c r="E146" s="148" t="s">
        <v>128</v>
      </c>
      <c r="F146" s="148" t="s">
        <v>453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SUM(P147:P182)</f>
        <v>0</v>
      </c>
      <c r="Q146" s="143"/>
      <c r="R146" s="144">
        <f>SUM(R147:R182)</f>
        <v>1240.0652360000004</v>
      </c>
      <c r="S146" s="143"/>
      <c r="T146" s="145">
        <f>SUM(T147:T182)</f>
        <v>0</v>
      </c>
      <c r="AR146" s="138" t="s">
        <v>82</v>
      </c>
      <c r="AT146" s="146" t="s">
        <v>73</v>
      </c>
      <c r="AU146" s="146" t="s">
        <v>82</v>
      </c>
      <c r="AY146" s="138" t="s">
        <v>117</v>
      </c>
      <c r="BK146" s="147">
        <f>SUM(BK147:BK182)</f>
        <v>0</v>
      </c>
    </row>
    <row r="147" spans="1:65" s="2" customFormat="1" ht="33" customHeight="1">
      <c r="A147" s="32"/>
      <c r="B147" s="150"/>
      <c r="C147" s="151" t="s">
        <v>139</v>
      </c>
      <c r="D147" s="151" t="s">
        <v>119</v>
      </c>
      <c r="E147" s="152" t="s">
        <v>454</v>
      </c>
      <c r="F147" s="153" t="s">
        <v>455</v>
      </c>
      <c r="G147" s="154" t="s">
        <v>142</v>
      </c>
      <c r="H147" s="155">
        <v>280</v>
      </c>
      <c r="I147" s="156"/>
      <c r="J147" s="157">
        <f>ROUND(I147*H147,2)</f>
        <v>0</v>
      </c>
      <c r="K147" s="158"/>
      <c r="L147" s="33"/>
      <c r="M147" s="159" t="s">
        <v>1</v>
      </c>
      <c r="N147" s="160" t="s">
        <v>40</v>
      </c>
      <c r="O147" s="61"/>
      <c r="P147" s="161">
        <f>O147*H147</f>
        <v>0</v>
      </c>
      <c r="Q147" s="161">
        <v>0.2024</v>
      </c>
      <c r="R147" s="161">
        <f>Q147*H147</f>
        <v>56.671999999999997</v>
      </c>
      <c r="S147" s="161">
        <v>0</v>
      </c>
      <c r="T147" s="16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3" t="s">
        <v>123</v>
      </c>
      <c r="AT147" s="163" t="s">
        <v>119</v>
      </c>
      <c r="AU147" s="163" t="s">
        <v>124</v>
      </c>
      <c r="AY147" s="17" t="s">
        <v>117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7" t="s">
        <v>124</v>
      </c>
      <c r="BK147" s="164">
        <f>ROUND(I147*H147,2)</f>
        <v>0</v>
      </c>
      <c r="BL147" s="17" t="s">
        <v>123</v>
      </c>
      <c r="BM147" s="163" t="s">
        <v>456</v>
      </c>
    </row>
    <row r="148" spans="1:65" s="13" customFormat="1" ht="11.25">
      <c r="B148" s="185"/>
      <c r="D148" s="186" t="s">
        <v>420</v>
      </c>
      <c r="E148" s="187" t="s">
        <v>1</v>
      </c>
      <c r="F148" s="188" t="s">
        <v>457</v>
      </c>
      <c r="H148" s="187" t="s">
        <v>1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420</v>
      </c>
      <c r="AU148" s="187" t="s">
        <v>124</v>
      </c>
      <c r="AV148" s="13" t="s">
        <v>82</v>
      </c>
      <c r="AW148" s="13" t="s">
        <v>30</v>
      </c>
      <c r="AX148" s="13" t="s">
        <v>74</v>
      </c>
      <c r="AY148" s="187" t="s">
        <v>117</v>
      </c>
    </row>
    <row r="149" spans="1:65" s="14" customFormat="1" ht="11.25">
      <c r="B149" s="193"/>
      <c r="D149" s="186" t="s">
        <v>420</v>
      </c>
      <c r="E149" s="194" t="s">
        <v>1</v>
      </c>
      <c r="F149" s="195" t="s">
        <v>424</v>
      </c>
      <c r="H149" s="196">
        <v>280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420</v>
      </c>
      <c r="AU149" s="194" t="s">
        <v>124</v>
      </c>
      <c r="AV149" s="14" t="s">
        <v>124</v>
      </c>
      <c r="AW149" s="14" t="s">
        <v>30</v>
      </c>
      <c r="AX149" s="14" t="s">
        <v>82</v>
      </c>
      <c r="AY149" s="194" t="s">
        <v>117</v>
      </c>
    </row>
    <row r="150" spans="1:65" s="2" customFormat="1" ht="33" customHeight="1">
      <c r="A150" s="32"/>
      <c r="B150" s="150"/>
      <c r="C150" s="151" t="s">
        <v>158</v>
      </c>
      <c r="D150" s="151" t="s">
        <v>119</v>
      </c>
      <c r="E150" s="152" t="s">
        <v>458</v>
      </c>
      <c r="F150" s="153" t="s">
        <v>459</v>
      </c>
      <c r="G150" s="154" t="s">
        <v>142</v>
      </c>
      <c r="H150" s="155">
        <v>980</v>
      </c>
      <c r="I150" s="156"/>
      <c r="J150" s="157">
        <f>ROUND(I150*H150,2)</f>
        <v>0</v>
      </c>
      <c r="K150" s="158"/>
      <c r="L150" s="33"/>
      <c r="M150" s="159" t="s">
        <v>1</v>
      </c>
      <c r="N150" s="160" t="s">
        <v>40</v>
      </c>
      <c r="O150" s="61"/>
      <c r="P150" s="161">
        <f>O150*H150</f>
        <v>0</v>
      </c>
      <c r="Q150" s="161">
        <v>0.36431999999999998</v>
      </c>
      <c r="R150" s="161">
        <f>Q150*H150</f>
        <v>357.03359999999998</v>
      </c>
      <c r="S150" s="161">
        <v>0</v>
      </c>
      <c r="T150" s="16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3" t="s">
        <v>123</v>
      </c>
      <c r="AT150" s="163" t="s">
        <v>119</v>
      </c>
      <c r="AU150" s="163" t="s">
        <v>124</v>
      </c>
      <c r="AY150" s="17" t="s">
        <v>117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7" t="s">
        <v>124</v>
      </c>
      <c r="BK150" s="164">
        <f>ROUND(I150*H150,2)</f>
        <v>0</v>
      </c>
      <c r="BL150" s="17" t="s">
        <v>123</v>
      </c>
      <c r="BM150" s="163" t="s">
        <v>460</v>
      </c>
    </row>
    <row r="151" spans="1:65" s="13" customFormat="1" ht="11.25">
      <c r="B151" s="185"/>
      <c r="D151" s="186" t="s">
        <v>420</v>
      </c>
      <c r="E151" s="187" t="s">
        <v>1</v>
      </c>
      <c r="F151" s="188" t="s">
        <v>461</v>
      </c>
      <c r="H151" s="187" t="s">
        <v>1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7" t="s">
        <v>420</v>
      </c>
      <c r="AU151" s="187" t="s">
        <v>124</v>
      </c>
      <c r="AV151" s="13" t="s">
        <v>82</v>
      </c>
      <c r="AW151" s="13" t="s">
        <v>30</v>
      </c>
      <c r="AX151" s="13" t="s">
        <v>74</v>
      </c>
      <c r="AY151" s="187" t="s">
        <v>117</v>
      </c>
    </row>
    <row r="152" spans="1:65" s="14" customFormat="1" ht="11.25">
      <c r="B152" s="193"/>
      <c r="D152" s="186" t="s">
        <v>420</v>
      </c>
      <c r="E152" s="194" t="s">
        <v>1</v>
      </c>
      <c r="F152" s="195" t="s">
        <v>462</v>
      </c>
      <c r="H152" s="196">
        <v>980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194" t="s">
        <v>420</v>
      </c>
      <c r="AU152" s="194" t="s">
        <v>124</v>
      </c>
      <c r="AV152" s="14" t="s">
        <v>124</v>
      </c>
      <c r="AW152" s="14" t="s">
        <v>30</v>
      </c>
      <c r="AX152" s="14" t="s">
        <v>82</v>
      </c>
      <c r="AY152" s="194" t="s">
        <v>117</v>
      </c>
    </row>
    <row r="153" spans="1:65" s="2" customFormat="1" ht="33" customHeight="1">
      <c r="A153" s="32"/>
      <c r="B153" s="150"/>
      <c r="C153" s="151" t="s">
        <v>143</v>
      </c>
      <c r="D153" s="151" t="s">
        <v>119</v>
      </c>
      <c r="E153" s="152" t="s">
        <v>463</v>
      </c>
      <c r="F153" s="153" t="s">
        <v>464</v>
      </c>
      <c r="G153" s="154" t="s">
        <v>142</v>
      </c>
      <c r="H153" s="155">
        <v>980</v>
      </c>
      <c r="I153" s="156"/>
      <c r="J153" s="157">
        <f>ROUND(I153*H153,2)</f>
        <v>0</v>
      </c>
      <c r="K153" s="158"/>
      <c r="L153" s="33"/>
      <c r="M153" s="159" t="s">
        <v>1</v>
      </c>
      <c r="N153" s="160" t="s">
        <v>40</v>
      </c>
      <c r="O153" s="61"/>
      <c r="P153" s="161">
        <f>O153*H153</f>
        <v>0</v>
      </c>
      <c r="Q153" s="161">
        <v>0.29160000000000003</v>
      </c>
      <c r="R153" s="161">
        <f>Q153*H153</f>
        <v>285.76800000000003</v>
      </c>
      <c r="S153" s="161">
        <v>0</v>
      </c>
      <c r="T153" s="16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3" t="s">
        <v>123</v>
      </c>
      <c r="AT153" s="163" t="s">
        <v>119</v>
      </c>
      <c r="AU153" s="163" t="s">
        <v>124</v>
      </c>
      <c r="AY153" s="17" t="s">
        <v>117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7" t="s">
        <v>124</v>
      </c>
      <c r="BK153" s="164">
        <f>ROUND(I153*H153,2)</f>
        <v>0</v>
      </c>
      <c r="BL153" s="17" t="s">
        <v>123</v>
      </c>
      <c r="BM153" s="163" t="s">
        <v>465</v>
      </c>
    </row>
    <row r="154" spans="1:65" s="2" customFormat="1" ht="33" customHeight="1">
      <c r="A154" s="32"/>
      <c r="B154" s="150"/>
      <c r="C154" s="151" t="s">
        <v>166</v>
      </c>
      <c r="D154" s="151" t="s">
        <v>119</v>
      </c>
      <c r="E154" s="152" t="s">
        <v>466</v>
      </c>
      <c r="F154" s="153" t="s">
        <v>467</v>
      </c>
      <c r="G154" s="154" t="s">
        <v>142</v>
      </c>
      <c r="H154" s="155">
        <v>980</v>
      </c>
      <c r="I154" s="156"/>
      <c r="J154" s="157">
        <f>ROUND(I154*H154,2)</f>
        <v>0</v>
      </c>
      <c r="K154" s="158"/>
      <c r="L154" s="33"/>
      <c r="M154" s="159" t="s">
        <v>1</v>
      </c>
      <c r="N154" s="160" t="s">
        <v>40</v>
      </c>
      <c r="O154" s="61"/>
      <c r="P154" s="161">
        <f>O154*H154</f>
        <v>0</v>
      </c>
      <c r="Q154" s="161">
        <v>0.31647999999999998</v>
      </c>
      <c r="R154" s="161">
        <f>Q154*H154</f>
        <v>310.15039999999999</v>
      </c>
      <c r="S154" s="161">
        <v>0</v>
      </c>
      <c r="T154" s="16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3" t="s">
        <v>123</v>
      </c>
      <c r="AT154" s="163" t="s">
        <v>119</v>
      </c>
      <c r="AU154" s="163" t="s">
        <v>124</v>
      </c>
      <c r="AY154" s="17" t="s">
        <v>117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7" t="s">
        <v>124</v>
      </c>
      <c r="BK154" s="164">
        <f>ROUND(I154*H154,2)</f>
        <v>0</v>
      </c>
      <c r="BL154" s="17" t="s">
        <v>123</v>
      </c>
      <c r="BM154" s="163" t="s">
        <v>468</v>
      </c>
    </row>
    <row r="155" spans="1:65" s="2" customFormat="1" ht="21.75" customHeight="1">
      <c r="A155" s="32"/>
      <c r="B155" s="150"/>
      <c r="C155" s="151" t="s">
        <v>147</v>
      </c>
      <c r="D155" s="151" t="s">
        <v>119</v>
      </c>
      <c r="E155" s="152" t="s">
        <v>469</v>
      </c>
      <c r="F155" s="153" t="s">
        <v>470</v>
      </c>
      <c r="G155" s="154" t="s">
        <v>142</v>
      </c>
      <c r="H155" s="155">
        <v>280</v>
      </c>
      <c r="I155" s="156"/>
      <c r="J155" s="157">
        <f>ROUND(I155*H155,2)</f>
        <v>0</v>
      </c>
      <c r="K155" s="158"/>
      <c r="L155" s="33"/>
      <c r="M155" s="159" t="s">
        <v>1</v>
      </c>
      <c r="N155" s="160" t="s">
        <v>40</v>
      </c>
      <c r="O155" s="61"/>
      <c r="P155" s="161">
        <f>O155*H155</f>
        <v>0</v>
      </c>
      <c r="Q155" s="161">
        <v>0.22847999999999999</v>
      </c>
      <c r="R155" s="161">
        <f>Q155*H155</f>
        <v>63.974399999999996</v>
      </c>
      <c r="S155" s="161">
        <v>0</v>
      </c>
      <c r="T155" s="16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3" t="s">
        <v>123</v>
      </c>
      <c r="AT155" s="163" t="s">
        <v>119</v>
      </c>
      <c r="AU155" s="163" t="s">
        <v>124</v>
      </c>
      <c r="AY155" s="17" t="s">
        <v>117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7" t="s">
        <v>124</v>
      </c>
      <c r="BK155" s="164">
        <f>ROUND(I155*H155,2)</f>
        <v>0</v>
      </c>
      <c r="BL155" s="17" t="s">
        <v>123</v>
      </c>
      <c r="BM155" s="163" t="s">
        <v>471</v>
      </c>
    </row>
    <row r="156" spans="1:65" s="2" customFormat="1" ht="33" customHeight="1">
      <c r="A156" s="32"/>
      <c r="B156" s="150"/>
      <c r="C156" s="151" t="s">
        <v>174</v>
      </c>
      <c r="D156" s="151" t="s">
        <v>119</v>
      </c>
      <c r="E156" s="152" t="s">
        <v>472</v>
      </c>
      <c r="F156" s="153" t="s">
        <v>473</v>
      </c>
      <c r="G156" s="154" t="s">
        <v>142</v>
      </c>
      <c r="H156" s="155">
        <v>1960</v>
      </c>
      <c r="I156" s="156"/>
      <c r="J156" s="157">
        <f>ROUND(I156*H156,2)</f>
        <v>0</v>
      </c>
      <c r="K156" s="158"/>
      <c r="L156" s="33"/>
      <c r="M156" s="159" t="s">
        <v>1</v>
      </c>
      <c r="N156" s="160" t="s">
        <v>40</v>
      </c>
      <c r="O156" s="61"/>
      <c r="P156" s="161">
        <f>O156*H156</f>
        <v>0</v>
      </c>
      <c r="Q156" s="161">
        <v>8.0999999999999996E-4</v>
      </c>
      <c r="R156" s="161">
        <f>Q156*H156</f>
        <v>1.5875999999999999</v>
      </c>
      <c r="S156" s="161">
        <v>0</v>
      </c>
      <c r="T156" s="16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3" t="s">
        <v>123</v>
      </c>
      <c r="AT156" s="163" t="s">
        <v>119</v>
      </c>
      <c r="AU156" s="163" t="s">
        <v>124</v>
      </c>
      <c r="AY156" s="17" t="s">
        <v>117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7" t="s">
        <v>124</v>
      </c>
      <c r="BK156" s="164">
        <f>ROUND(I156*H156,2)</f>
        <v>0</v>
      </c>
      <c r="BL156" s="17" t="s">
        <v>123</v>
      </c>
      <c r="BM156" s="163" t="s">
        <v>474</v>
      </c>
    </row>
    <row r="157" spans="1:65" s="14" customFormat="1" ht="11.25">
      <c r="B157" s="193"/>
      <c r="D157" s="186" t="s">
        <v>420</v>
      </c>
      <c r="E157" s="194" t="s">
        <v>1</v>
      </c>
      <c r="F157" s="195" t="s">
        <v>475</v>
      </c>
      <c r="H157" s="196">
        <v>1960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420</v>
      </c>
      <c r="AU157" s="194" t="s">
        <v>124</v>
      </c>
      <c r="AV157" s="14" t="s">
        <v>124</v>
      </c>
      <c r="AW157" s="14" t="s">
        <v>30</v>
      </c>
      <c r="AX157" s="14" t="s">
        <v>82</v>
      </c>
      <c r="AY157" s="194" t="s">
        <v>117</v>
      </c>
    </row>
    <row r="158" spans="1:65" s="2" customFormat="1" ht="33" customHeight="1">
      <c r="A158" s="32"/>
      <c r="B158" s="150"/>
      <c r="C158" s="151" t="s">
        <v>150</v>
      </c>
      <c r="D158" s="151" t="s">
        <v>119</v>
      </c>
      <c r="E158" s="152" t="s">
        <v>476</v>
      </c>
      <c r="F158" s="153" t="s">
        <v>477</v>
      </c>
      <c r="G158" s="154" t="s">
        <v>142</v>
      </c>
      <c r="H158" s="155">
        <v>980</v>
      </c>
      <c r="I158" s="156"/>
      <c r="J158" s="157">
        <f>ROUND(I158*H158,2)</f>
        <v>0</v>
      </c>
      <c r="K158" s="158"/>
      <c r="L158" s="33"/>
      <c r="M158" s="159" t="s">
        <v>1</v>
      </c>
      <c r="N158" s="160" t="s">
        <v>40</v>
      </c>
      <c r="O158" s="61"/>
      <c r="P158" s="161">
        <f>O158*H158</f>
        <v>0</v>
      </c>
      <c r="Q158" s="161">
        <v>0.10373</v>
      </c>
      <c r="R158" s="161">
        <f>Q158*H158</f>
        <v>101.6554</v>
      </c>
      <c r="S158" s="161">
        <v>0</v>
      </c>
      <c r="T158" s="162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3" t="s">
        <v>123</v>
      </c>
      <c r="AT158" s="163" t="s">
        <v>119</v>
      </c>
      <c r="AU158" s="163" t="s">
        <v>124</v>
      </c>
      <c r="AY158" s="17" t="s">
        <v>117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7" t="s">
        <v>124</v>
      </c>
      <c r="BK158" s="164">
        <f>ROUND(I158*H158,2)</f>
        <v>0</v>
      </c>
      <c r="BL158" s="17" t="s">
        <v>123</v>
      </c>
      <c r="BM158" s="163" t="s">
        <v>478</v>
      </c>
    </row>
    <row r="159" spans="1:65" s="2" customFormat="1" ht="44.25" customHeight="1">
      <c r="A159" s="32"/>
      <c r="B159" s="150"/>
      <c r="C159" s="151" t="s">
        <v>182</v>
      </c>
      <c r="D159" s="151" t="s">
        <v>119</v>
      </c>
      <c r="E159" s="152" t="s">
        <v>479</v>
      </c>
      <c r="F159" s="153" t="s">
        <v>480</v>
      </c>
      <c r="G159" s="154" t="s">
        <v>142</v>
      </c>
      <c r="H159" s="155">
        <v>272.92</v>
      </c>
      <c r="I159" s="156"/>
      <c r="J159" s="157">
        <f>ROUND(I159*H159,2)</f>
        <v>0</v>
      </c>
      <c r="K159" s="158"/>
      <c r="L159" s="33"/>
      <c r="M159" s="159" t="s">
        <v>1</v>
      </c>
      <c r="N159" s="160" t="s">
        <v>40</v>
      </c>
      <c r="O159" s="61"/>
      <c r="P159" s="161">
        <f>O159*H159</f>
        <v>0</v>
      </c>
      <c r="Q159" s="161">
        <v>9.2499999999999999E-2</v>
      </c>
      <c r="R159" s="161">
        <f>Q159*H159</f>
        <v>25.245100000000001</v>
      </c>
      <c r="S159" s="161">
        <v>0</v>
      </c>
      <c r="T159" s="16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3" t="s">
        <v>123</v>
      </c>
      <c r="AT159" s="163" t="s">
        <v>119</v>
      </c>
      <c r="AU159" s="163" t="s">
        <v>124</v>
      </c>
      <c r="AY159" s="17" t="s">
        <v>117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7" t="s">
        <v>124</v>
      </c>
      <c r="BK159" s="164">
        <f>ROUND(I159*H159,2)</f>
        <v>0</v>
      </c>
      <c r="BL159" s="17" t="s">
        <v>123</v>
      </c>
      <c r="BM159" s="163" t="s">
        <v>481</v>
      </c>
    </row>
    <row r="160" spans="1:65" s="13" customFormat="1" ht="11.25">
      <c r="B160" s="185"/>
      <c r="D160" s="186" t="s">
        <v>420</v>
      </c>
      <c r="E160" s="187" t="s">
        <v>1</v>
      </c>
      <c r="F160" s="188" t="s">
        <v>482</v>
      </c>
      <c r="H160" s="187" t="s">
        <v>1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420</v>
      </c>
      <c r="AU160" s="187" t="s">
        <v>124</v>
      </c>
      <c r="AV160" s="13" t="s">
        <v>82</v>
      </c>
      <c r="AW160" s="13" t="s">
        <v>30</v>
      </c>
      <c r="AX160" s="13" t="s">
        <v>74</v>
      </c>
      <c r="AY160" s="187" t="s">
        <v>117</v>
      </c>
    </row>
    <row r="161" spans="1:65" s="14" customFormat="1" ht="11.25">
      <c r="B161" s="193"/>
      <c r="D161" s="186" t="s">
        <v>420</v>
      </c>
      <c r="E161" s="194" t="s">
        <v>1</v>
      </c>
      <c r="F161" s="195" t="s">
        <v>483</v>
      </c>
      <c r="H161" s="196">
        <v>280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420</v>
      </c>
      <c r="AU161" s="194" t="s">
        <v>124</v>
      </c>
      <c r="AV161" s="14" t="s">
        <v>124</v>
      </c>
      <c r="AW161" s="14" t="s">
        <v>30</v>
      </c>
      <c r="AX161" s="14" t="s">
        <v>74</v>
      </c>
      <c r="AY161" s="194" t="s">
        <v>117</v>
      </c>
    </row>
    <row r="162" spans="1:65" s="13" customFormat="1" ht="11.25">
      <c r="B162" s="185"/>
      <c r="D162" s="186" t="s">
        <v>420</v>
      </c>
      <c r="E162" s="187" t="s">
        <v>1</v>
      </c>
      <c r="F162" s="188" t="s">
        <v>484</v>
      </c>
      <c r="H162" s="187" t="s">
        <v>1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7" t="s">
        <v>420</v>
      </c>
      <c r="AU162" s="187" t="s">
        <v>124</v>
      </c>
      <c r="AV162" s="13" t="s">
        <v>82</v>
      </c>
      <c r="AW162" s="13" t="s">
        <v>30</v>
      </c>
      <c r="AX162" s="13" t="s">
        <v>74</v>
      </c>
      <c r="AY162" s="187" t="s">
        <v>117</v>
      </c>
    </row>
    <row r="163" spans="1:65" s="14" customFormat="1" ht="11.25">
      <c r="B163" s="193"/>
      <c r="D163" s="186" t="s">
        <v>420</v>
      </c>
      <c r="E163" s="194" t="s">
        <v>1</v>
      </c>
      <c r="F163" s="195" t="s">
        <v>485</v>
      </c>
      <c r="H163" s="196">
        <v>-7.08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194" t="s">
        <v>420</v>
      </c>
      <c r="AU163" s="194" t="s">
        <v>124</v>
      </c>
      <c r="AV163" s="14" t="s">
        <v>124</v>
      </c>
      <c r="AW163" s="14" t="s">
        <v>30</v>
      </c>
      <c r="AX163" s="14" t="s">
        <v>74</v>
      </c>
      <c r="AY163" s="194" t="s">
        <v>117</v>
      </c>
    </row>
    <row r="164" spans="1:65" s="15" customFormat="1" ht="11.25">
      <c r="B164" s="201"/>
      <c r="D164" s="186" t="s">
        <v>420</v>
      </c>
      <c r="E164" s="202" t="s">
        <v>1</v>
      </c>
      <c r="F164" s="203" t="s">
        <v>425</v>
      </c>
      <c r="H164" s="204">
        <v>272.92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2" t="s">
        <v>420</v>
      </c>
      <c r="AU164" s="202" t="s">
        <v>124</v>
      </c>
      <c r="AV164" s="15" t="s">
        <v>123</v>
      </c>
      <c r="AW164" s="15" t="s">
        <v>30</v>
      </c>
      <c r="AX164" s="15" t="s">
        <v>82</v>
      </c>
      <c r="AY164" s="202" t="s">
        <v>117</v>
      </c>
    </row>
    <row r="165" spans="1:65" s="2" customFormat="1" ht="24.2" customHeight="1">
      <c r="A165" s="32"/>
      <c r="B165" s="150"/>
      <c r="C165" s="165" t="s">
        <v>154</v>
      </c>
      <c r="D165" s="165" t="s">
        <v>162</v>
      </c>
      <c r="E165" s="166" t="s">
        <v>486</v>
      </c>
      <c r="F165" s="167" t="s">
        <v>487</v>
      </c>
      <c r="G165" s="168" t="s">
        <v>142</v>
      </c>
      <c r="H165" s="169">
        <v>278.37799999999999</v>
      </c>
      <c r="I165" s="170"/>
      <c r="J165" s="171">
        <f>ROUND(I165*H165,2)</f>
        <v>0</v>
      </c>
      <c r="K165" s="172"/>
      <c r="L165" s="173"/>
      <c r="M165" s="174" t="s">
        <v>1</v>
      </c>
      <c r="N165" s="175" t="s">
        <v>40</v>
      </c>
      <c r="O165" s="61"/>
      <c r="P165" s="161">
        <f>O165*H165</f>
        <v>0</v>
      </c>
      <c r="Q165" s="161">
        <v>0.13</v>
      </c>
      <c r="R165" s="161">
        <f>Q165*H165</f>
        <v>36.189140000000002</v>
      </c>
      <c r="S165" s="161">
        <v>0</v>
      </c>
      <c r="T165" s="16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3" t="s">
        <v>136</v>
      </c>
      <c r="AT165" s="163" t="s">
        <v>162</v>
      </c>
      <c r="AU165" s="163" t="s">
        <v>124</v>
      </c>
      <c r="AY165" s="17" t="s">
        <v>117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7" t="s">
        <v>124</v>
      </c>
      <c r="BK165" s="164">
        <f>ROUND(I165*H165,2)</f>
        <v>0</v>
      </c>
      <c r="BL165" s="17" t="s">
        <v>123</v>
      </c>
      <c r="BM165" s="163" t="s">
        <v>488</v>
      </c>
    </row>
    <row r="166" spans="1:65" s="13" customFormat="1" ht="11.25">
      <c r="B166" s="185"/>
      <c r="D166" s="186" t="s">
        <v>420</v>
      </c>
      <c r="E166" s="187" t="s">
        <v>1</v>
      </c>
      <c r="F166" s="188" t="s">
        <v>489</v>
      </c>
      <c r="H166" s="187" t="s">
        <v>1</v>
      </c>
      <c r="I166" s="189"/>
      <c r="L166" s="185"/>
      <c r="M166" s="190"/>
      <c r="N166" s="191"/>
      <c r="O166" s="191"/>
      <c r="P166" s="191"/>
      <c r="Q166" s="191"/>
      <c r="R166" s="191"/>
      <c r="S166" s="191"/>
      <c r="T166" s="192"/>
      <c r="AT166" s="187" t="s">
        <v>420</v>
      </c>
      <c r="AU166" s="187" t="s">
        <v>124</v>
      </c>
      <c r="AV166" s="13" t="s">
        <v>82</v>
      </c>
      <c r="AW166" s="13" t="s">
        <v>30</v>
      </c>
      <c r="AX166" s="13" t="s">
        <v>74</v>
      </c>
      <c r="AY166" s="187" t="s">
        <v>117</v>
      </c>
    </row>
    <row r="167" spans="1:65" s="14" customFormat="1" ht="11.25">
      <c r="B167" s="193"/>
      <c r="D167" s="186" t="s">
        <v>420</v>
      </c>
      <c r="E167" s="194" t="s">
        <v>1</v>
      </c>
      <c r="F167" s="195" t="s">
        <v>490</v>
      </c>
      <c r="H167" s="196">
        <v>278.37799999999999</v>
      </c>
      <c r="I167" s="197"/>
      <c r="L167" s="193"/>
      <c r="M167" s="198"/>
      <c r="N167" s="199"/>
      <c r="O167" s="199"/>
      <c r="P167" s="199"/>
      <c r="Q167" s="199"/>
      <c r="R167" s="199"/>
      <c r="S167" s="199"/>
      <c r="T167" s="200"/>
      <c r="AT167" s="194" t="s">
        <v>420</v>
      </c>
      <c r="AU167" s="194" t="s">
        <v>124</v>
      </c>
      <c r="AV167" s="14" t="s">
        <v>124</v>
      </c>
      <c r="AW167" s="14" t="s">
        <v>30</v>
      </c>
      <c r="AX167" s="14" t="s">
        <v>82</v>
      </c>
      <c r="AY167" s="194" t="s">
        <v>117</v>
      </c>
    </row>
    <row r="168" spans="1:65" s="2" customFormat="1" ht="24.2" customHeight="1">
      <c r="A168" s="32"/>
      <c r="B168" s="150"/>
      <c r="C168" s="151" t="s">
        <v>189</v>
      </c>
      <c r="D168" s="151" t="s">
        <v>119</v>
      </c>
      <c r="E168" s="152" t="s">
        <v>491</v>
      </c>
      <c r="F168" s="153" t="s">
        <v>492</v>
      </c>
      <c r="G168" s="154" t="s">
        <v>142</v>
      </c>
      <c r="H168" s="155">
        <v>7.08</v>
      </c>
      <c r="I168" s="156"/>
      <c r="J168" s="157">
        <f>ROUND(I168*H168,2)</f>
        <v>0</v>
      </c>
      <c r="K168" s="158"/>
      <c r="L168" s="33"/>
      <c r="M168" s="159" t="s">
        <v>1</v>
      </c>
      <c r="N168" s="160" t="s">
        <v>40</v>
      </c>
      <c r="O168" s="61"/>
      <c r="P168" s="161">
        <f>O168*H168</f>
        <v>0</v>
      </c>
      <c r="Q168" s="161">
        <v>0.112</v>
      </c>
      <c r="R168" s="161">
        <f>Q168*H168</f>
        <v>0.79296</v>
      </c>
      <c r="S168" s="161">
        <v>0</v>
      </c>
      <c r="T168" s="16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3" t="s">
        <v>123</v>
      </c>
      <c r="AT168" s="163" t="s">
        <v>119</v>
      </c>
      <c r="AU168" s="163" t="s">
        <v>124</v>
      </c>
      <c r="AY168" s="17" t="s">
        <v>117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7" t="s">
        <v>124</v>
      </c>
      <c r="BK168" s="164">
        <f>ROUND(I168*H168,2)</f>
        <v>0</v>
      </c>
      <c r="BL168" s="17" t="s">
        <v>123</v>
      </c>
      <c r="BM168" s="163" t="s">
        <v>493</v>
      </c>
    </row>
    <row r="169" spans="1:65" s="13" customFormat="1" ht="11.25">
      <c r="B169" s="185"/>
      <c r="D169" s="186" t="s">
        <v>420</v>
      </c>
      <c r="E169" s="187" t="s">
        <v>1</v>
      </c>
      <c r="F169" s="188" t="s">
        <v>494</v>
      </c>
      <c r="H169" s="187" t="s">
        <v>1</v>
      </c>
      <c r="I169" s="189"/>
      <c r="L169" s="185"/>
      <c r="M169" s="190"/>
      <c r="N169" s="191"/>
      <c r="O169" s="191"/>
      <c r="P169" s="191"/>
      <c r="Q169" s="191"/>
      <c r="R169" s="191"/>
      <c r="S169" s="191"/>
      <c r="T169" s="192"/>
      <c r="AT169" s="187" t="s">
        <v>420</v>
      </c>
      <c r="AU169" s="187" t="s">
        <v>124</v>
      </c>
      <c r="AV169" s="13" t="s">
        <v>82</v>
      </c>
      <c r="AW169" s="13" t="s">
        <v>30</v>
      </c>
      <c r="AX169" s="13" t="s">
        <v>74</v>
      </c>
      <c r="AY169" s="187" t="s">
        <v>117</v>
      </c>
    </row>
    <row r="170" spans="1:65" s="14" customFormat="1" ht="11.25">
      <c r="B170" s="193"/>
      <c r="D170" s="186" t="s">
        <v>420</v>
      </c>
      <c r="E170" s="194" t="s">
        <v>1</v>
      </c>
      <c r="F170" s="195" t="s">
        <v>495</v>
      </c>
      <c r="H170" s="196">
        <v>4.2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420</v>
      </c>
      <c r="AU170" s="194" t="s">
        <v>124</v>
      </c>
      <c r="AV170" s="14" t="s">
        <v>124</v>
      </c>
      <c r="AW170" s="14" t="s">
        <v>30</v>
      </c>
      <c r="AX170" s="14" t="s">
        <v>74</v>
      </c>
      <c r="AY170" s="194" t="s">
        <v>117</v>
      </c>
    </row>
    <row r="171" spans="1:65" s="14" customFormat="1" ht="11.25">
      <c r="B171" s="193"/>
      <c r="D171" s="186" t="s">
        <v>420</v>
      </c>
      <c r="E171" s="194" t="s">
        <v>1</v>
      </c>
      <c r="F171" s="195" t="s">
        <v>496</v>
      </c>
      <c r="H171" s="196">
        <v>1.44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420</v>
      </c>
      <c r="AU171" s="194" t="s">
        <v>124</v>
      </c>
      <c r="AV171" s="14" t="s">
        <v>124</v>
      </c>
      <c r="AW171" s="14" t="s">
        <v>30</v>
      </c>
      <c r="AX171" s="14" t="s">
        <v>74</v>
      </c>
      <c r="AY171" s="194" t="s">
        <v>117</v>
      </c>
    </row>
    <row r="172" spans="1:65" s="13" customFormat="1" ht="11.25">
      <c r="B172" s="185"/>
      <c r="D172" s="186" t="s">
        <v>420</v>
      </c>
      <c r="E172" s="187" t="s">
        <v>1</v>
      </c>
      <c r="F172" s="188" t="s">
        <v>497</v>
      </c>
      <c r="H172" s="187" t="s">
        <v>1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7" t="s">
        <v>420</v>
      </c>
      <c r="AU172" s="187" t="s">
        <v>124</v>
      </c>
      <c r="AV172" s="13" t="s">
        <v>82</v>
      </c>
      <c r="AW172" s="13" t="s">
        <v>30</v>
      </c>
      <c r="AX172" s="13" t="s">
        <v>74</v>
      </c>
      <c r="AY172" s="187" t="s">
        <v>117</v>
      </c>
    </row>
    <row r="173" spans="1:65" s="14" customFormat="1" ht="11.25">
      <c r="B173" s="193"/>
      <c r="D173" s="186" t="s">
        <v>420</v>
      </c>
      <c r="E173" s="194" t="s">
        <v>1</v>
      </c>
      <c r="F173" s="195" t="s">
        <v>498</v>
      </c>
      <c r="H173" s="196">
        <v>1.44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420</v>
      </c>
      <c r="AU173" s="194" t="s">
        <v>124</v>
      </c>
      <c r="AV173" s="14" t="s">
        <v>124</v>
      </c>
      <c r="AW173" s="14" t="s">
        <v>30</v>
      </c>
      <c r="AX173" s="14" t="s">
        <v>74</v>
      </c>
      <c r="AY173" s="194" t="s">
        <v>117</v>
      </c>
    </row>
    <row r="174" spans="1:65" s="15" customFormat="1" ht="11.25">
      <c r="B174" s="201"/>
      <c r="D174" s="186" t="s">
        <v>420</v>
      </c>
      <c r="E174" s="202" t="s">
        <v>1</v>
      </c>
      <c r="F174" s="203" t="s">
        <v>425</v>
      </c>
      <c r="H174" s="204">
        <v>7.08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420</v>
      </c>
      <c r="AU174" s="202" t="s">
        <v>124</v>
      </c>
      <c r="AV174" s="15" t="s">
        <v>123</v>
      </c>
      <c r="AW174" s="15" t="s">
        <v>30</v>
      </c>
      <c r="AX174" s="15" t="s">
        <v>82</v>
      </c>
      <c r="AY174" s="202" t="s">
        <v>117</v>
      </c>
    </row>
    <row r="175" spans="1:65" s="2" customFormat="1" ht="24.2" customHeight="1">
      <c r="A175" s="32"/>
      <c r="B175" s="150"/>
      <c r="C175" s="165" t="s">
        <v>7</v>
      </c>
      <c r="D175" s="165" t="s">
        <v>162</v>
      </c>
      <c r="E175" s="166" t="s">
        <v>499</v>
      </c>
      <c r="F175" s="167" t="s">
        <v>500</v>
      </c>
      <c r="G175" s="168" t="s">
        <v>142</v>
      </c>
      <c r="H175" s="169">
        <v>5.7530000000000001</v>
      </c>
      <c r="I175" s="170"/>
      <c r="J175" s="171">
        <f>ROUND(I175*H175,2)</f>
        <v>0</v>
      </c>
      <c r="K175" s="172"/>
      <c r="L175" s="173"/>
      <c r="M175" s="174" t="s">
        <v>1</v>
      </c>
      <c r="N175" s="175" t="s">
        <v>40</v>
      </c>
      <c r="O175" s="61"/>
      <c r="P175" s="161">
        <f>O175*H175</f>
        <v>0</v>
      </c>
      <c r="Q175" s="161">
        <v>0.13800000000000001</v>
      </c>
      <c r="R175" s="161">
        <f>Q175*H175</f>
        <v>0.79391400000000012</v>
      </c>
      <c r="S175" s="161">
        <v>0</v>
      </c>
      <c r="T175" s="16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3" t="s">
        <v>136</v>
      </c>
      <c r="AT175" s="163" t="s">
        <v>162</v>
      </c>
      <c r="AU175" s="163" t="s">
        <v>124</v>
      </c>
      <c r="AY175" s="17" t="s">
        <v>117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7" t="s">
        <v>124</v>
      </c>
      <c r="BK175" s="164">
        <f>ROUND(I175*H175,2)</f>
        <v>0</v>
      </c>
      <c r="BL175" s="17" t="s">
        <v>123</v>
      </c>
      <c r="BM175" s="163" t="s">
        <v>501</v>
      </c>
    </row>
    <row r="176" spans="1:65" s="13" customFormat="1" ht="11.25">
      <c r="B176" s="185"/>
      <c r="D176" s="186" t="s">
        <v>420</v>
      </c>
      <c r="E176" s="187" t="s">
        <v>1</v>
      </c>
      <c r="F176" s="188" t="s">
        <v>502</v>
      </c>
      <c r="H176" s="187" t="s">
        <v>1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7" t="s">
        <v>420</v>
      </c>
      <c r="AU176" s="187" t="s">
        <v>124</v>
      </c>
      <c r="AV176" s="13" t="s">
        <v>82</v>
      </c>
      <c r="AW176" s="13" t="s">
        <v>30</v>
      </c>
      <c r="AX176" s="13" t="s">
        <v>74</v>
      </c>
      <c r="AY176" s="187" t="s">
        <v>117</v>
      </c>
    </row>
    <row r="177" spans="1:65" s="14" customFormat="1" ht="11.25">
      <c r="B177" s="193"/>
      <c r="D177" s="186" t="s">
        <v>420</v>
      </c>
      <c r="E177" s="194" t="s">
        <v>1</v>
      </c>
      <c r="F177" s="195" t="s">
        <v>503</v>
      </c>
      <c r="H177" s="196">
        <v>4.2839999999999998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420</v>
      </c>
      <c r="AU177" s="194" t="s">
        <v>124</v>
      </c>
      <c r="AV177" s="14" t="s">
        <v>124</v>
      </c>
      <c r="AW177" s="14" t="s">
        <v>30</v>
      </c>
      <c r="AX177" s="14" t="s">
        <v>74</v>
      </c>
      <c r="AY177" s="194" t="s">
        <v>117</v>
      </c>
    </row>
    <row r="178" spans="1:65" s="14" customFormat="1" ht="11.25">
      <c r="B178" s="193"/>
      <c r="D178" s="186" t="s">
        <v>420</v>
      </c>
      <c r="E178" s="194" t="s">
        <v>1</v>
      </c>
      <c r="F178" s="195" t="s">
        <v>504</v>
      </c>
      <c r="H178" s="196">
        <v>1.4690000000000001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420</v>
      </c>
      <c r="AU178" s="194" t="s">
        <v>124</v>
      </c>
      <c r="AV178" s="14" t="s">
        <v>124</v>
      </c>
      <c r="AW178" s="14" t="s">
        <v>30</v>
      </c>
      <c r="AX178" s="14" t="s">
        <v>74</v>
      </c>
      <c r="AY178" s="194" t="s">
        <v>117</v>
      </c>
    </row>
    <row r="179" spans="1:65" s="15" customFormat="1" ht="11.25">
      <c r="B179" s="201"/>
      <c r="D179" s="186" t="s">
        <v>420</v>
      </c>
      <c r="E179" s="202" t="s">
        <v>1</v>
      </c>
      <c r="F179" s="203" t="s">
        <v>425</v>
      </c>
      <c r="H179" s="204">
        <v>5.7530000000000001</v>
      </c>
      <c r="I179" s="205"/>
      <c r="L179" s="201"/>
      <c r="M179" s="206"/>
      <c r="N179" s="207"/>
      <c r="O179" s="207"/>
      <c r="P179" s="207"/>
      <c r="Q179" s="207"/>
      <c r="R179" s="207"/>
      <c r="S179" s="207"/>
      <c r="T179" s="208"/>
      <c r="AT179" s="202" t="s">
        <v>420</v>
      </c>
      <c r="AU179" s="202" t="s">
        <v>124</v>
      </c>
      <c r="AV179" s="15" t="s">
        <v>123</v>
      </c>
      <c r="AW179" s="15" t="s">
        <v>30</v>
      </c>
      <c r="AX179" s="15" t="s">
        <v>82</v>
      </c>
      <c r="AY179" s="202" t="s">
        <v>117</v>
      </c>
    </row>
    <row r="180" spans="1:65" s="2" customFormat="1" ht="24.2" customHeight="1">
      <c r="A180" s="32"/>
      <c r="B180" s="150"/>
      <c r="C180" s="165" t="s">
        <v>198</v>
      </c>
      <c r="D180" s="165" t="s">
        <v>162</v>
      </c>
      <c r="E180" s="166" t="s">
        <v>505</v>
      </c>
      <c r="F180" s="167" t="s">
        <v>506</v>
      </c>
      <c r="G180" s="168" t="s">
        <v>142</v>
      </c>
      <c r="H180" s="169">
        <v>1.4690000000000001</v>
      </c>
      <c r="I180" s="170"/>
      <c r="J180" s="171">
        <f>ROUND(I180*H180,2)</f>
        <v>0</v>
      </c>
      <c r="K180" s="172"/>
      <c r="L180" s="173"/>
      <c r="M180" s="174" t="s">
        <v>1</v>
      </c>
      <c r="N180" s="175" t="s">
        <v>40</v>
      </c>
      <c r="O180" s="61"/>
      <c r="P180" s="161">
        <f>O180*H180</f>
        <v>0</v>
      </c>
      <c r="Q180" s="161">
        <v>0.13800000000000001</v>
      </c>
      <c r="R180" s="161">
        <f>Q180*H180</f>
        <v>0.20272200000000004</v>
      </c>
      <c r="S180" s="161">
        <v>0</v>
      </c>
      <c r="T180" s="162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3" t="s">
        <v>136</v>
      </c>
      <c r="AT180" s="163" t="s">
        <v>162</v>
      </c>
      <c r="AU180" s="163" t="s">
        <v>124</v>
      </c>
      <c r="AY180" s="17" t="s">
        <v>117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7" t="s">
        <v>124</v>
      </c>
      <c r="BK180" s="164">
        <f>ROUND(I180*H180,2)</f>
        <v>0</v>
      </c>
      <c r="BL180" s="17" t="s">
        <v>123</v>
      </c>
      <c r="BM180" s="163" t="s">
        <v>507</v>
      </c>
    </row>
    <row r="181" spans="1:65" s="13" customFormat="1" ht="11.25">
      <c r="B181" s="185"/>
      <c r="D181" s="186" t="s">
        <v>420</v>
      </c>
      <c r="E181" s="187" t="s">
        <v>1</v>
      </c>
      <c r="F181" s="188" t="s">
        <v>502</v>
      </c>
      <c r="H181" s="187" t="s">
        <v>1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7" t="s">
        <v>420</v>
      </c>
      <c r="AU181" s="187" t="s">
        <v>124</v>
      </c>
      <c r="AV181" s="13" t="s">
        <v>82</v>
      </c>
      <c r="AW181" s="13" t="s">
        <v>30</v>
      </c>
      <c r="AX181" s="13" t="s">
        <v>74</v>
      </c>
      <c r="AY181" s="187" t="s">
        <v>117</v>
      </c>
    </row>
    <row r="182" spans="1:65" s="14" customFormat="1" ht="11.25">
      <c r="B182" s="193"/>
      <c r="D182" s="186" t="s">
        <v>420</v>
      </c>
      <c r="E182" s="194" t="s">
        <v>1</v>
      </c>
      <c r="F182" s="195" t="s">
        <v>508</v>
      </c>
      <c r="H182" s="196">
        <v>1.4690000000000001</v>
      </c>
      <c r="I182" s="197"/>
      <c r="L182" s="193"/>
      <c r="M182" s="198"/>
      <c r="N182" s="199"/>
      <c r="O182" s="199"/>
      <c r="P182" s="199"/>
      <c r="Q182" s="199"/>
      <c r="R182" s="199"/>
      <c r="S182" s="199"/>
      <c r="T182" s="200"/>
      <c r="AT182" s="194" t="s">
        <v>420</v>
      </c>
      <c r="AU182" s="194" t="s">
        <v>124</v>
      </c>
      <c r="AV182" s="14" t="s">
        <v>124</v>
      </c>
      <c r="AW182" s="14" t="s">
        <v>30</v>
      </c>
      <c r="AX182" s="14" t="s">
        <v>82</v>
      </c>
      <c r="AY182" s="194" t="s">
        <v>117</v>
      </c>
    </row>
    <row r="183" spans="1:65" s="12" customFormat="1" ht="22.9" customHeight="1">
      <c r="B183" s="137"/>
      <c r="D183" s="138" t="s">
        <v>73</v>
      </c>
      <c r="E183" s="148" t="s">
        <v>151</v>
      </c>
      <c r="F183" s="148" t="s">
        <v>509</v>
      </c>
      <c r="I183" s="140"/>
      <c r="J183" s="149">
        <f>BK183</f>
        <v>0</v>
      </c>
      <c r="L183" s="137"/>
      <c r="M183" s="142"/>
      <c r="N183" s="143"/>
      <c r="O183" s="143"/>
      <c r="P183" s="144">
        <f>SUM(P184:P240)</f>
        <v>0</v>
      </c>
      <c r="Q183" s="143"/>
      <c r="R183" s="144">
        <f>SUM(R184:R240)</f>
        <v>114.09388429000001</v>
      </c>
      <c r="S183" s="143"/>
      <c r="T183" s="145">
        <f>SUM(T184:T240)</f>
        <v>0</v>
      </c>
      <c r="AR183" s="138" t="s">
        <v>82</v>
      </c>
      <c r="AT183" s="146" t="s">
        <v>73</v>
      </c>
      <c r="AU183" s="146" t="s">
        <v>82</v>
      </c>
      <c r="AY183" s="138" t="s">
        <v>117</v>
      </c>
      <c r="BK183" s="147">
        <f>SUM(BK184:BK240)</f>
        <v>0</v>
      </c>
    </row>
    <row r="184" spans="1:65" s="2" customFormat="1" ht="37.9" customHeight="1">
      <c r="A184" s="32"/>
      <c r="B184" s="150"/>
      <c r="C184" s="151" t="s">
        <v>161</v>
      </c>
      <c r="D184" s="151" t="s">
        <v>119</v>
      </c>
      <c r="E184" s="152" t="s">
        <v>510</v>
      </c>
      <c r="F184" s="153" t="s">
        <v>511</v>
      </c>
      <c r="G184" s="154" t="s">
        <v>196</v>
      </c>
      <c r="H184" s="155">
        <v>134</v>
      </c>
      <c r="I184" s="156"/>
      <c r="J184" s="157">
        <f>ROUND(I184*H184,2)</f>
        <v>0</v>
      </c>
      <c r="K184" s="158"/>
      <c r="L184" s="33"/>
      <c r="M184" s="159" t="s">
        <v>1</v>
      </c>
      <c r="N184" s="160" t="s">
        <v>40</v>
      </c>
      <c r="O184" s="61"/>
      <c r="P184" s="161">
        <f>O184*H184</f>
        <v>0</v>
      </c>
      <c r="Q184" s="161">
        <v>9.7930000000000003E-2</v>
      </c>
      <c r="R184" s="161">
        <f>Q184*H184</f>
        <v>13.122620000000001</v>
      </c>
      <c r="S184" s="161">
        <v>0</v>
      </c>
      <c r="T184" s="162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3" t="s">
        <v>123</v>
      </c>
      <c r="AT184" s="163" t="s">
        <v>119</v>
      </c>
      <c r="AU184" s="163" t="s">
        <v>124</v>
      </c>
      <c r="AY184" s="17" t="s">
        <v>117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7" t="s">
        <v>124</v>
      </c>
      <c r="BK184" s="164">
        <f>ROUND(I184*H184,2)</f>
        <v>0</v>
      </c>
      <c r="BL184" s="17" t="s">
        <v>123</v>
      </c>
      <c r="BM184" s="163" t="s">
        <v>512</v>
      </c>
    </row>
    <row r="185" spans="1:65" s="14" customFormat="1" ht="11.25">
      <c r="B185" s="193"/>
      <c r="D185" s="186" t="s">
        <v>420</v>
      </c>
      <c r="E185" s="194" t="s">
        <v>1</v>
      </c>
      <c r="F185" s="195" t="s">
        <v>513</v>
      </c>
      <c r="H185" s="196">
        <v>140</v>
      </c>
      <c r="I185" s="197"/>
      <c r="L185" s="193"/>
      <c r="M185" s="198"/>
      <c r="N185" s="199"/>
      <c r="O185" s="199"/>
      <c r="P185" s="199"/>
      <c r="Q185" s="199"/>
      <c r="R185" s="199"/>
      <c r="S185" s="199"/>
      <c r="T185" s="200"/>
      <c r="AT185" s="194" t="s">
        <v>420</v>
      </c>
      <c r="AU185" s="194" t="s">
        <v>124</v>
      </c>
      <c r="AV185" s="14" t="s">
        <v>124</v>
      </c>
      <c r="AW185" s="14" t="s">
        <v>30</v>
      </c>
      <c r="AX185" s="14" t="s">
        <v>74</v>
      </c>
      <c r="AY185" s="194" t="s">
        <v>117</v>
      </c>
    </row>
    <row r="186" spans="1:65" s="13" customFormat="1" ht="11.25">
      <c r="B186" s="185"/>
      <c r="D186" s="186" t="s">
        <v>420</v>
      </c>
      <c r="E186" s="187" t="s">
        <v>1</v>
      </c>
      <c r="F186" s="188" t="s">
        <v>514</v>
      </c>
      <c r="H186" s="187" t="s">
        <v>1</v>
      </c>
      <c r="I186" s="189"/>
      <c r="L186" s="185"/>
      <c r="M186" s="190"/>
      <c r="N186" s="191"/>
      <c r="O186" s="191"/>
      <c r="P186" s="191"/>
      <c r="Q186" s="191"/>
      <c r="R186" s="191"/>
      <c r="S186" s="191"/>
      <c r="T186" s="192"/>
      <c r="AT186" s="187" t="s">
        <v>420</v>
      </c>
      <c r="AU186" s="187" t="s">
        <v>124</v>
      </c>
      <c r="AV186" s="13" t="s">
        <v>82</v>
      </c>
      <c r="AW186" s="13" t="s">
        <v>30</v>
      </c>
      <c r="AX186" s="13" t="s">
        <v>74</v>
      </c>
      <c r="AY186" s="187" t="s">
        <v>117</v>
      </c>
    </row>
    <row r="187" spans="1:65" s="14" customFormat="1" ht="11.25">
      <c r="B187" s="193"/>
      <c r="D187" s="186" t="s">
        <v>420</v>
      </c>
      <c r="E187" s="194" t="s">
        <v>1</v>
      </c>
      <c r="F187" s="195" t="s">
        <v>515</v>
      </c>
      <c r="H187" s="196">
        <v>-6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420</v>
      </c>
      <c r="AU187" s="194" t="s">
        <v>124</v>
      </c>
      <c r="AV187" s="14" t="s">
        <v>124</v>
      </c>
      <c r="AW187" s="14" t="s">
        <v>30</v>
      </c>
      <c r="AX187" s="14" t="s">
        <v>74</v>
      </c>
      <c r="AY187" s="194" t="s">
        <v>117</v>
      </c>
    </row>
    <row r="188" spans="1:65" s="15" customFormat="1" ht="11.25">
      <c r="B188" s="201"/>
      <c r="D188" s="186" t="s">
        <v>420</v>
      </c>
      <c r="E188" s="202" t="s">
        <v>1</v>
      </c>
      <c r="F188" s="203" t="s">
        <v>425</v>
      </c>
      <c r="H188" s="204">
        <v>134</v>
      </c>
      <c r="I188" s="205"/>
      <c r="L188" s="201"/>
      <c r="M188" s="206"/>
      <c r="N188" s="207"/>
      <c r="O188" s="207"/>
      <c r="P188" s="207"/>
      <c r="Q188" s="207"/>
      <c r="R188" s="207"/>
      <c r="S188" s="207"/>
      <c r="T188" s="208"/>
      <c r="AT188" s="202" t="s">
        <v>420</v>
      </c>
      <c r="AU188" s="202" t="s">
        <v>124</v>
      </c>
      <c r="AV188" s="15" t="s">
        <v>123</v>
      </c>
      <c r="AW188" s="15" t="s">
        <v>30</v>
      </c>
      <c r="AX188" s="15" t="s">
        <v>82</v>
      </c>
      <c r="AY188" s="202" t="s">
        <v>117</v>
      </c>
    </row>
    <row r="189" spans="1:65" s="2" customFormat="1" ht="16.5" customHeight="1">
      <c r="A189" s="32"/>
      <c r="B189" s="150"/>
      <c r="C189" s="165" t="s">
        <v>205</v>
      </c>
      <c r="D189" s="165" t="s">
        <v>162</v>
      </c>
      <c r="E189" s="166" t="s">
        <v>516</v>
      </c>
      <c r="F189" s="167" t="s">
        <v>517</v>
      </c>
      <c r="G189" s="168" t="s">
        <v>180</v>
      </c>
      <c r="H189" s="169">
        <v>270.68</v>
      </c>
      <c r="I189" s="170"/>
      <c r="J189" s="171">
        <f>ROUND(I189*H189,2)</f>
        <v>0</v>
      </c>
      <c r="K189" s="172"/>
      <c r="L189" s="173"/>
      <c r="M189" s="174" t="s">
        <v>1</v>
      </c>
      <c r="N189" s="175" t="s">
        <v>40</v>
      </c>
      <c r="O189" s="61"/>
      <c r="P189" s="161">
        <f>O189*H189</f>
        <v>0</v>
      </c>
      <c r="Q189" s="161">
        <v>1.15E-2</v>
      </c>
      <c r="R189" s="161">
        <f>Q189*H189</f>
        <v>3.1128200000000001</v>
      </c>
      <c r="S189" s="161">
        <v>0</v>
      </c>
      <c r="T189" s="162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3" t="s">
        <v>136</v>
      </c>
      <c r="AT189" s="163" t="s">
        <v>162</v>
      </c>
      <c r="AU189" s="163" t="s">
        <v>124</v>
      </c>
      <c r="AY189" s="17" t="s">
        <v>117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7" t="s">
        <v>124</v>
      </c>
      <c r="BK189" s="164">
        <f>ROUND(I189*H189,2)</f>
        <v>0</v>
      </c>
      <c r="BL189" s="17" t="s">
        <v>123</v>
      </c>
      <c r="BM189" s="163" t="s">
        <v>518</v>
      </c>
    </row>
    <row r="190" spans="1:65" s="14" customFormat="1" ht="11.25">
      <c r="B190" s="193"/>
      <c r="D190" s="186" t="s">
        <v>420</v>
      </c>
      <c r="E190" s="194" t="s">
        <v>1</v>
      </c>
      <c r="F190" s="195" t="s">
        <v>519</v>
      </c>
      <c r="H190" s="196">
        <v>270.68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4" t="s">
        <v>420</v>
      </c>
      <c r="AU190" s="194" t="s">
        <v>124</v>
      </c>
      <c r="AV190" s="14" t="s">
        <v>124</v>
      </c>
      <c r="AW190" s="14" t="s">
        <v>30</v>
      </c>
      <c r="AX190" s="14" t="s">
        <v>82</v>
      </c>
      <c r="AY190" s="194" t="s">
        <v>117</v>
      </c>
    </row>
    <row r="191" spans="1:65" s="2" customFormat="1" ht="33" customHeight="1">
      <c r="A191" s="32"/>
      <c r="B191" s="150"/>
      <c r="C191" s="151" t="s">
        <v>165</v>
      </c>
      <c r="D191" s="151" t="s">
        <v>119</v>
      </c>
      <c r="E191" s="152" t="s">
        <v>520</v>
      </c>
      <c r="F191" s="153" t="s">
        <v>521</v>
      </c>
      <c r="G191" s="154" t="s">
        <v>196</v>
      </c>
      <c r="H191" s="155">
        <v>40.5</v>
      </c>
      <c r="I191" s="156"/>
      <c r="J191" s="157">
        <f>ROUND(I191*H191,2)</f>
        <v>0</v>
      </c>
      <c r="K191" s="158"/>
      <c r="L191" s="33"/>
      <c r="M191" s="159" t="s">
        <v>1</v>
      </c>
      <c r="N191" s="160" t="s">
        <v>40</v>
      </c>
      <c r="O191" s="61"/>
      <c r="P191" s="161">
        <f>O191*H191</f>
        <v>0</v>
      </c>
      <c r="Q191" s="161">
        <v>0.11606</v>
      </c>
      <c r="R191" s="161">
        <f>Q191*H191</f>
        <v>4.7004299999999999</v>
      </c>
      <c r="S191" s="161">
        <v>0</v>
      </c>
      <c r="T191" s="16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3" t="s">
        <v>123</v>
      </c>
      <c r="AT191" s="163" t="s">
        <v>119</v>
      </c>
      <c r="AU191" s="163" t="s">
        <v>124</v>
      </c>
      <c r="AY191" s="17" t="s">
        <v>117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7" t="s">
        <v>124</v>
      </c>
      <c r="BK191" s="164">
        <f>ROUND(I191*H191,2)</f>
        <v>0</v>
      </c>
      <c r="BL191" s="17" t="s">
        <v>123</v>
      </c>
      <c r="BM191" s="163" t="s">
        <v>522</v>
      </c>
    </row>
    <row r="192" spans="1:65" s="13" customFormat="1" ht="11.25">
      <c r="B192" s="185"/>
      <c r="D192" s="186" t="s">
        <v>420</v>
      </c>
      <c r="E192" s="187" t="s">
        <v>1</v>
      </c>
      <c r="F192" s="188" t="s">
        <v>523</v>
      </c>
      <c r="H192" s="187" t="s">
        <v>1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420</v>
      </c>
      <c r="AU192" s="187" t="s">
        <v>124</v>
      </c>
      <c r="AV192" s="13" t="s">
        <v>82</v>
      </c>
      <c r="AW192" s="13" t="s">
        <v>30</v>
      </c>
      <c r="AX192" s="13" t="s">
        <v>74</v>
      </c>
      <c r="AY192" s="187" t="s">
        <v>117</v>
      </c>
    </row>
    <row r="193" spans="1:65" s="14" customFormat="1" ht="11.25">
      <c r="B193" s="193"/>
      <c r="D193" s="186" t="s">
        <v>420</v>
      </c>
      <c r="E193" s="194" t="s">
        <v>1</v>
      </c>
      <c r="F193" s="195" t="s">
        <v>524</v>
      </c>
      <c r="H193" s="196">
        <v>30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420</v>
      </c>
      <c r="AU193" s="194" t="s">
        <v>124</v>
      </c>
      <c r="AV193" s="14" t="s">
        <v>124</v>
      </c>
      <c r="AW193" s="14" t="s">
        <v>30</v>
      </c>
      <c r="AX193" s="14" t="s">
        <v>74</v>
      </c>
      <c r="AY193" s="194" t="s">
        <v>117</v>
      </c>
    </row>
    <row r="194" spans="1:65" s="13" customFormat="1" ht="11.25">
      <c r="B194" s="185"/>
      <c r="D194" s="186" t="s">
        <v>420</v>
      </c>
      <c r="E194" s="187" t="s">
        <v>1</v>
      </c>
      <c r="F194" s="188" t="s">
        <v>525</v>
      </c>
      <c r="H194" s="187" t="s">
        <v>1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420</v>
      </c>
      <c r="AU194" s="187" t="s">
        <v>124</v>
      </c>
      <c r="AV194" s="13" t="s">
        <v>82</v>
      </c>
      <c r="AW194" s="13" t="s">
        <v>30</v>
      </c>
      <c r="AX194" s="13" t="s">
        <v>74</v>
      </c>
      <c r="AY194" s="187" t="s">
        <v>117</v>
      </c>
    </row>
    <row r="195" spans="1:65" s="14" customFormat="1" ht="11.25">
      <c r="B195" s="193"/>
      <c r="D195" s="186" t="s">
        <v>420</v>
      </c>
      <c r="E195" s="194" t="s">
        <v>1</v>
      </c>
      <c r="F195" s="195" t="s">
        <v>526</v>
      </c>
      <c r="H195" s="196">
        <v>10.5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420</v>
      </c>
      <c r="AU195" s="194" t="s">
        <v>124</v>
      </c>
      <c r="AV195" s="14" t="s">
        <v>124</v>
      </c>
      <c r="AW195" s="14" t="s">
        <v>30</v>
      </c>
      <c r="AX195" s="14" t="s">
        <v>74</v>
      </c>
      <c r="AY195" s="194" t="s">
        <v>117</v>
      </c>
    </row>
    <row r="196" spans="1:65" s="15" customFormat="1" ht="11.25">
      <c r="B196" s="201"/>
      <c r="D196" s="186" t="s">
        <v>420</v>
      </c>
      <c r="E196" s="202" t="s">
        <v>1</v>
      </c>
      <c r="F196" s="203" t="s">
        <v>425</v>
      </c>
      <c r="H196" s="204">
        <v>40.5</v>
      </c>
      <c r="I196" s="205"/>
      <c r="L196" s="201"/>
      <c r="M196" s="206"/>
      <c r="N196" s="207"/>
      <c r="O196" s="207"/>
      <c r="P196" s="207"/>
      <c r="Q196" s="207"/>
      <c r="R196" s="207"/>
      <c r="S196" s="207"/>
      <c r="T196" s="208"/>
      <c r="AT196" s="202" t="s">
        <v>420</v>
      </c>
      <c r="AU196" s="202" t="s">
        <v>124</v>
      </c>
      <c r="AV196" s="15" t="s">
        <v>123</v>
      </c>
      <c r="AW196" s="15" t="s">
        <v>30</v>
      </c>
      <c r="AX196" s="15" t="s">
        <v>82</v>
      </c>
      <c r="AY196" s="202" t="s">
        <v>117</v>
      </c>
    </row>
    <row r="197" spans="1:65" s="2" customFormat="1" ht="24.2" customHeight="1">
      <c r="A197" s="32"/>
      <c r="B197" s="150"/>
      <c r="C197" s="165" t="s">
        <v>212</v>
      </c>
      <c r="D197" s="165" t="s">
        <v>162</v>
      </c>
      <c r="E197" s="166" t="s">
        <v>527</v>
      </c>
      <c r="F197" s="167" t="s">
        <v>528</v>
      </c>
      <c r="G197" s="168" t="s">
        <v>180</v>
      </c>
      <c r="H197" s="169">
        <v>30.805</v>
      </c>
      <c r="I197" s="170"/>
      <c r="J197" s="171">
        <f>ROUND(I197*H197,2)</f>
        <v>0</v>
      </c>
      <c r="K197" s="172"/>
      <c r="L197" s="173"/>
      <c r="M197" s="174" t="s">
        <v>1</v>
      </c>
      <c r="N197" s="175" t="s">
        <v>40</v>
      </c>
      <c r="O197" s="61"/>
      <c r="P197" s="161">
        <f>O197*H197</f>
        <v>0</v>
      </c>
      <c r="Q197" s="161">
        <v>6.5000000000000002E-2</v>
      </c>
      <c r="R197" s="161">
        <f>Q197*H197</f>
        <v>2.0023249999999999</v>
      </c>
      <c r="S197" s="161">
        <v>0</v>
      </c>
      <c r="T197" s="162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3" t="s">
        <v>136</v>
      </c>
      <c r="AT197" s="163" t="s">
        <v>162</v>
      </c>
      <c r="AU197" s="163" t="s">
        <v>124</v>
      </c>
      <c r="AY197" s="17" t="s">
        <v>117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7" t="s">
        <v>124</v>
      </c>
      <c r="BK197" s="164">
        <f>ROUND(I197*H197,2)</f>
        <v>0</v>
      </c>
      <c r="BL197" s="17" t="s">
        <v>123</v>
      </c>
      <c r="BM197" s="163" t="s">
        <v>529</v>
      </c>
    </row>
    <row r="198" spans="1:65" s="13" customFormat="1" ht="11.25">
      <c r="B198" s="185"/>
      <c r="D198" s="186" t="s">
        <v>420</v>
      </c>
      <c r="E198" s="187" t="s">
        <v>1</v>
      </c>
      <c r="F198" s="188" t="s">
        <v>530</v>
      </c>
      <c r="H198" s="187" t="s">
        <v>1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7" t="s">
        <v>420</v>
      </c>
      <c r="AU198" s="187" t="s">
        <v>124</v>
      </c>
      <c r="AV198" s="13" t="s">
        <v>82</v>
      </c>
      <c r="AW198" s="13" t="s">
        <v>30</v>
      </c>
      <c r="AX198" s="13" t="s">
        <v>74</v>
      </c>
      <c r="AY198" s="187" t="s">
        <v>117</v>
      </c>
    </row>
    <row r="199" spans="1:65" s="14" customFormat="1" ht="11.25">
      <c r="B199" s="193"/>
      <c r="D199" s="186" t="s">
        <v>420</v>
      </c>
      <c r="E199" s="194" t="s">
        <v>1</v>
      </c>
      <c r="F199" s="195" t="s">
        <v>531</v>
      </c>
      <c r="H199" s="196">
        <v>40.905000000000001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420</v>
      </c>
      <c r="AU199" s="194" t="s">
        <v>124</v>
      </c>
      <c r="AV199" s="14" t="s">
        <v>124</v>
      </c>
      <c r="AW199" s="14" t="s">
        <v>30</v>
      </c>
      <c r="AX199" s="14" t="s">
        <v>74</v>
      </c>
      <c r="AY199" s="194" t="s">
        <v>117</v>
      </c>
    </row>
    <row r="200" spans="1:65" s="13" customFormat="1" ht="11.25">
      <c r="B200" s="185"/>
      <c r="D200" s="186" t="s">
        <v>420</v>
      </c>
      <c r="E200" s="187" t="s">
        <v>1</v>
      </c>
      <c r="F200" s="188" t="s">
        <v>532</v>
      </c>
      <c r="H200" s="187" t="s">
        <v>1</v>
      </c>
      <c r="I200" s="189"/>
      <c r="L200" s="185"/>
      <c r="M200" s="190"/>
      <c r="N200" s="191"/>
      <c r="O200" s="191"/>
      <c r="P200" s="191"/>
      <c r="Q200" s="191"/>
      <c r="R200" s="191"/>
      <c r="S200" s="191"/>
      <c r="T200" s="192"/>
      <c r="AT200" s="187" t="s">
        <v>420</v>
      </c>
      <c r="AU200" s="187" t="s">
        <v>124</v>
      </c>
      <c r="AV200" s="13" t="s">
        <v>82</v>
      </c>
      <c r="AW200" s="13" t="s">
        <v>30</v>
      </c>
      <c r="AX200" s="13" t="s">
        <v>74</v>
      </c>
      <c r="AY200" s="187" t="s">
        <v>117</v>
      </c>
    </row>
    <row r="201" spans="1:65" s="14" customFormat="1" ht="11.25">
      <c r="B201" s="193"/>
      <c r="D201" s="186" t="s">
        <v>420</v>
      </c>
      <c r="E201" s="194" t="s">
        <v>1</v>
      </c>
      <c r="F201" s="195" t="s">
        <v>533</v>
      </c>
      <c r="H201" s="196">
        <v>-10.1</v>
      </c>
      <c r="I201" s="197"/>
      <c r="L201" s="193"/>
      <c r="M201" s="198"/>
      <c r="N201" s="199"/>
      <c r="O201" s="199"/>
      <c r="P201" s="199"/>
      <c r="Q201" s="199"/>
      <c r="R201" s="199"/>
      <c r="S201" s="199"/>
      <c r="T201" s="200"/>
      <c r="AT201" s="194" t="s">
        <v>420</v>
      </c>
      <c r="AU201" s="194" t="s">
        <v>124</v>
      </c>
      <c r="AV201" s="14" t="s">
        <v>124</v>
      </c>
      <c r="AW201" s="14" t="s">
        <v>30</v>
      </c>
      <c r="AX201" s="14" t="s">
        <v>74</v>
      </c>
      <c r="AY201" s="194" t="s">
        <v>117</v>
      </c>
    </row>
    <row r="202" spans="1:65" s="15" customFormat="1" ht="11.25">
      <c r="B202" s="201"/>
      <c r="D202" s="186" t="s">
        <v>420</v>
      </c>
      <c r="E202" s="202" t="s">
        <v>1</v>
      </c>
      <c r="F202" s="203" t="s">
        <v>425</v>
      </c>
      <c r="H202" s="204">
        <v>30.805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2" t="s">
        <v>420</v>
      </c>
      <c r="AU202" s="202" t="s">
        <v>124</v>
      </c>
      <c r="AV202" s="15" t="s">
        <v>123</v>
      </c>
      <c r="AW202" s="15" t="s">
        <v>30</v>
      </c>
      <c r="AX202" s="15" t="s">
        <v>82</v>
      </c>
      <c r="AY202" s="202" t="s">
        <v>117</v>
      </c>
    </row>
    <row r="203" spans="1:65" s="2" customFormat="1" ht="16.5" customHeight="1">
      <c r="A203" s="32"/>
      <c r="B203" s="150"/>
      <c r="C203" s="165" t="s">
        <v>169</v>
      </c>
      <c r="D203" s="165" t="s">
        <v>162</v>
      </c>
      <c r="E203" s="166" t="s">
        <v>534</v>
      </c>
      <c r="F203" s="167" t="s">
        <v>535</v>
      </c>
      <c r="G203" s="168" t="s">
        <v>180</v>
      </c>
      <c r="H203" s="169">
        <v>10.1</v>
      </c>
      <c r="I203" s="170"/>
      <c r="J203" s="171">
        <f>ROUND(I203*H203,2)</f>
        <v>0</v>
      </c>
      <c r="K203" s="172"/>
      <c r="L203" s="173"/>
      <c r="M203" s="174" t="s">
        <v>1</v>
      </c>
      <c r="N203" s="175" t="s">
        <v>40</v>
      </c>
      <c r="O203" s="61"/>
      <c r="P203" s="161">
        <f>O203*H203</f>
        <v>0</v>
      </c>
      <c r="Q203" s="161">
        <v>8.48E-2</v>
      </c>
      <c r="R203" s="161">
        <f>Q203*H203</f>
        <v>0.85648000000000002</v>
      </c>
      <c r="S203" s="161">
        <v>0</v>
      </c>
      <c r="T203" s="16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3" t="s">
        <v>136</v>
      </c>
      <c r="AT203" s="163" t="s">
        <v>162</v>
      </c>
      <c r="AU203" s="163" t="s">
        <v>124</v>
      </c>
      <c r="AY203" s="17" t="s">
        <v>117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7" t="s">
        <v>124</v>
      </c>
      <c r="BK203" s="164">
        <f>ROUND(I203*H203,2)</f>
        <v>0</v>
      </c>
      <c r="BL203" s="17" t="s">
        <v>123</v>
      </c>
      <c r="BM203" s="163" t="s">
        <v>536</v>
      </c>
    </row>
    <row r="204" spans="1:65" s="13" customFormat="1" ht="11.25">
      <c r="B204" s="185"/>
      <c r="D204" s="186" t="s">
        <v>420</v>
      </c>
      <c r="E204" s="187" t="s">
        <v>1</v>
      </c>
      <c r="F204" s="188" t="s">
        <v>537</v>
      </c>
      <c r="H204" s="187" t="s">
        <v>1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420</v>
      </c>
      <c r="AU204" s="187" t="s">
        <v>124</v>
      </c>
      <c r="AV204" s="13" t="s">
        <v>82</v>
      </c>
      <c r="AW204" s="13" t="s">
        <v>30</v>
      </c>
      <c r="AX204" s="13" t="s">
        <v>74</v>
      </c>
      <c r="AY204" s="187" t="s">
        <v>117</v>
      </c>
    </row>
    <row r="205" spans="1:65" s="14" customFormat="1" ht="11.25">
      <c r="B205" s="193"/>
      <c r="D205" s="186" t="s">
        <v>420</v>
      </c>
      <c r="E205" s="194" t="s">
        <v>1</v>
      </c>
      <c r="F205" s="195" t="s">
        <v>538</v>
      </c>
      <c r="H205" s="196">
        <v>10.1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420</v>
      </c>
      <c r="AU205" s="194" t="s">
        <v>124</v>
      </c>
      <c r="AV205" s="14" t="s">
        <v>124</v>
      </c>
      <c r="AW205" s="14" t="s">
        <v>30</v>
      </c>
      <c r="AX205" s="14" t="s">
        <v>82</v>
      </c>
      <c r="AY205" s="194" t="s">
        <v>117</v>
      </c>
    </row>
    <row r="206" spans="1:65" s="2" customFormat="1" ht="33" customHeight="1">
      <c r="A206" s="32"/>
      <c r="B206" s="150"/>
      <c r="C206" s="151" t="s">
        <v>219</v>
      </c>
      <c r="D206" s="151" t="s">
        <v>119</v>
      </c>
      <c r="E206" s="152" t="s">
        <v>539</v>
      </c>
      <c r="F206" s="153" t="s">
        <v>540</v>
      </c>
      <c r="G206" s="154" t="s">
        <v>196</v>
      </c>
      <c r="H206" s="155">
        <v>250</v>
      </c>
      <c r="I206" s="156"/>
      <c r="J206" s="157">
        <f>ROUND(I206*H206,2)</f>
        <v>0</v>
      </c>
      <c r="K206" s="158"/>
      <c r="L206" s="33"/>
      <c r="M206" s="159" t="s">
        <v>1</v>
      </c>
      <c r="N206" s="160" t="s">
        <v>40</v>
      </c>
      <c r="O206" s="61"/>
      <c r="P206" s="161">
        <f>O206*H206</f>
        <v>0</v>
      </c>
      <c r="Q206" s="161">
        <v>0.12584000000000001</v>
      </c>
      <c r="R206" s="161">
        <f>Q206*H206</f>
        <v>31.46</v>
      </c>
      <c r="S206" s="161">
        <v>0</v>
      </c>
      <c r="T206" s="162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3" t="s">
        <v>123</v>
      </c>
      <c r="AT206" s="163" t="s">
        <v>119</v>
      </c>
      <c r="AU206" s="163" t="s">
        <v>124</v>
      </c>
      <c r="AY206" s="17" t="s">
        <v>117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7" t="s">
        <v>124</v>
      </c>
      <c r="BK206" s="164">
        <f>ROUND(I206*H206,2)</f>
        <v>0</v>
      </c>
      <c r="BL206" s="17" t="s">
        <v>123</v>
      </c>
      <c r="BM206" s="163" t="s">
        <v>541</v>
      </c>
    </row>
    <row r="207" spans="1:65" s="13" customFormat="1" ht="11.25">
      <c r="B207" s="185"/>
      <c r="D207" s="186" t="s">
        <v>420</v>
      </c>
      <c r="E207" s="187" t="s">
        <v>1</v>
      </c>
      <c r="F207" s="188" t="s">
        <v>542</v>
      </c>
      <c r="H207" s="187" t="s">
        <v>1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7" t="s">
        <v>420</v>
      </c>
      <c r="AU207" s="187" t="s">
        <v>124</v>
      </c>
      <c r="AV207" s="13" t="s">
        <v>82</v>
      </c>
      <c r="AW207" s="13" t="s">
        <v>30</v>
      </c>
      <c r="AX207" s="13" t="s">
        <v>74</v>
      </c>
      <c r="AY207" s="187" t="s">
        <v>117</v>
      </c>
    </row>
    <row r="208" spans="1:65" s="14" customFormat="1" ht="11.25">
      <c r="B208" s="193"/>
      <c r="D208" s="186" t="s">
        <v>420</v>
      </c>
      <c r="E208" s="194" t="s">
        <v>1</v>
      </c>
      <c r="F208" s="195" t="s">
        <v>424</v>
      </c>
      <c r="H208" s="196">
        <v>280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420</v>
      </c>
      <c r="AU208" s="194" t="s">
        <v>124</v>
      </c>
      <c r="AV208" s="14" t="s">
        <v>124</v>
      </c>
      <c r="AW208" s="14" t="s">
        <v>30</v>
      </c>
      <c r="AX208" s="14" t="s">
        <v>74</v>
      </c>
      <c r="AY208" s="194" t="s">
        <v>117</v>
      </c>
    </row>
    <row r="209" spans="1:65" s="13" customFormat="1" ht="11.25">
      <c r="B209" s="185"/>
      <c r="D209" s="186" t="s">
        <v>420</v>
      </c>
      <c r="E209" s="187" t="s">
        <v>1</v>
      </c>
      <c r="F209" s="188" t="s">
        <v>543</v>
      </c>
      <c r="H209" s="187" t="s">
        <v>1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7" t="s">
        <v>420</v>
      </c>
      <c r="AU209" s="187" t="s">
        <v>124</v>
      </c>
      <c r="AV209" s="13" t="s">
        <v>82</v>
      </c>
      <c r="AW209" s="13" t="s">
        <v>30</v>
      </c>
      <c r="AX209" s="13" t="s">
        <v>74</v>
      </c>
      <c r="AY209" s="187" t="s">
        <v>117</v>
      </c>
    </row>
    <row r="210" spans="1:65" s="14" customFormat="1" ht="11.25">
      <c r="B210" s="193"/>
      <c r="D210" s="186" t="s">
        <v>420</v>
      </c>
      <c r="E210" s="194" t="s">
        <v>1</v>
      </c>
      <c r="F210" s="195" t="s">
        <v>544</v>
      </c>
      <c r="H210" s="196">
        <v>-30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420</v>
      </c>
      <c r="AU210" s="194" t="s">
        <v>124</v>
      </c>
      <c r="AV210" s="14" t="s">
        <v>124</v>
      </c>
      <c r="AW210" s="14" t="s">
        <v>30</v>
      </c>
      <c r="AX210" s="14" t="s">
        <v>74</v>
      </c>
      <c r="AY210" s="194" t="s">
        <v>117</v>
      </c>
    </row>
    <row r="211" spans="1:65" s="15" customFormat="1" ht="11.25">
      <c r="B211" s="201"/>
      <c r="D211" s="186" t="s">
        <v>420</v>
      </c>
      <c r="E211" s="202" t="s">
        <v>1</v>
      </c>
      <c r="F211" s="203" t="s">
        <v>425</v>
      </c>
      <c r="H211" s="204">
        <v>250</v>
      </c>
      <c r="I211" s="205"/>
      <c r="L211" s="201"/>
      <c r="M211" s="206"/>
      <c r="N211" s="207"/>
      <c r="O211" s="207"/>
      <c r="P211" s="207"/>
      <c r="Q211" s="207"/>
      <c r="R211" s="207"/>
      <c r="S211" s="207"/>
      <c r="T211" s="208"/>
      <c r="AT211" s="202" t="s">
        <v>420</v>
      </c>
      <c r="AU211" s="202" t="s">
        <v>124</v>
      </c>
      <c r="AV211" s="15" t="s">
        <v>123</v>
      </c>
      <c r="AW211" s="15" t="s">
        <v>30</v>
      </c>
      <c r="AX211" s="15" t="s">
        <v>82</v>
      </c>
      <c r="AY211" s="202" t="s">
        <v>117</v>
      </c>
    </row>
    <row r="212" spans="1:65" s="2" customFormat="1" ht="16.5" customHeight="1">
      <c r="A212" s="32"/>
      <c r="B212" s="150"/>
      <c r="C212" s="165" t="s">
        <v>172</v>
      </c>
      <c r="D212" s="165" t="s">
        <v>162</v>
      </c>
      <c r="E212" s="166" t="s">
        <v>545</v>
      </c>
      <c r="F212" s="167" t="s">
        <v>546</v>
      </c>
      <c r="G212" s="168" t="s">
        <v>180</v>
      </c>
      <c r="H212" s="169">
        <v>240.38</v>
      </c>
      <c r="I212" s="170"/>
      <c r="J212" s="171">
        <f>ROUND(I212*H212,2)</f>
        <v>0</v>
      </c>
      <c r="K212" s="172"/>
      <c r="L212" s="173"/>
      <c r="M212" s="174" t="s">
        <v>1</v>
      </c>
      <c r="N212" s="175" t="s">
        <v>40</v>
      </c>
      <c r="O212" s="61"/>
      <c r="P212" s="161">
        <f>O212*H212</f>
        <v>0</v>
      </c>
      <c r="Q212" s="161">
        <v>8.5000000000000006E-2</v>
      </c>
      <c r="R212" s="161">
        <f>Q212*H212</f>
        <v>20.432300000000001</v>
      </c>
      <c r="S212" s="161">
        <v>0</v>
      </c>
      <c r="T212" s="16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3" t="s">
        <v>136</v>
      </c>
      <c r="AT212" s="163" t="s">
        <v>162</v>
      </c>
      <c r="AU212" s="163" t="s">
        <v>124</v>
      </c>
      <c r="AY212" s="17" t="s">
        <v>117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7" t="s">
        <v>124</v>
      </c>
      <c r="BK212" s="164">
        <f>ROUND(I212*H212,2)</f>
        <v>0</v>
      </c>
      <c r="BL212" s="17" t="s">
        <v>123</v>
      </c>
      <c r="BM212" s="163" t="s">
        <v>547</v>
      </c>
    </row>
    <row r="213" spans="1:65" s="13" customFormat="1" ht="11.25">
      <c r="B213" s="185"/>
      <c r="D213" s="186" t="s">
        <v>420</v>
      </c>
      <c r="E213" s="187" t="s">
        <v>1</v>
      </c>
      <c r="F213" s="188" t="s">
        <v>548</v>
      </c>
      <c r="H213" s="187" t="s">
        <v>1</v>
      </c>
      <c r="I213" s="189"/>
      <c r="L213" s="185"/>
      <c r="M213" s="190"/>
      <c r="N213" s="191"/>
      <c r="O213" s="191"/>
      <c r="P213" s="191"/>
      <c r="Q213" s="191"/>
      <c r="R213" s="191"/>
      <c r="S213" s="191"/>
      <c r="T213" s="192"/>
      <c r="AT213" s="187" t="s">
        <v>420</v>
      </c>
      <c r="AU213" s="187" t="s">
        <v>124</v>
      </c>
      <c r="AV213" s="13" t="s">
        <v>82</v>
      </c>
      <c r="AW213" s="13" t="s">
        <v>30</v>
      </c>
      <c r="AX213" s="13" t="s">
        <v>74</v>
      </c>
      <c r="AY213" s="187" t="s">
        <v>117</v>
      </c>
    </row>
    <row r="214" spans="1:65" s="14" customFormat="1" ht="11.25">
      <c r="B214" s="193"/>
      <c r="D214" s="186" t="s">
        <v>420</v>
      </c>
      <c r="E214" s="194" t="s">
        <v>1</v>
      </c>
      <c r="F214" s="195" t="s">
        <v>549</v>
      </c>
      <c r="H214" s="196">
        <v>252.5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420</v>
      </c>
      <c r="AU214" s="194" t="s">
        <v>124</v>
      </c>
      <c r="AV214" s="14" t="s">
        <v>124</v>
      </c>
      <c r="AW214" s="14" t="s">
        <v>30</v>
      </c>
      <c r="AX214" s="14" t="s">
        <v>74</v>
      </c>
      <c r="AY214" s="194" t="s">
        <v>117</v>
      </c>
    </row>
    <row r="215" spans="1:65" s="13" customFormat="1" ht="11.25">
      <c r="B215" s="185"/>
      <c r="D215" s="186" t="s">
        <v>420</v>
      </c>
      <c r="E215" s="187" t="s">
        <v>1</v>
      </c>
      <c r="F215" s="188" t="s">
        <v>550</v>
      </c>
      <c r="H215" s="187" t="s">
        <v>1</v>
      </c>
      <c r="I215" s="189"/>
      <c r="L215" s="185"/>
      <c r="M215" s="190"/>
      <c r="N215" s="191"/>
      <c r="O215" s="191"/>
      <c r="P215" s="191"/>
      <c r="Q215" s="191"/>
      <c r="R215" s="191"/>
      <c r="S215" s="191"/>
      <c r="T215" s="192"/>
      <c r="AT215" s="187" t="s">
        <v>420</v>
      </c>
      <c r="AU215" s="187" t="s">
        <v>124</v>
      </c>
      <c r="AV215" s="13" t="s">
        <v>82</v>
      </c>
      <c r="AW215" s="13" t="s">
        <v>30</v>
      </c>
      <c r="AX215" s="13" t="s">
        <v>74</v>
      </c>
      <c r="AY215" s="187" t="s">
        <v>117</v>
      </c>
    </row>
    <row r="216" spans="1:65" s="14" customFormat="1" ht="11.25">
      <c r="B216" s="193"/>
      <c r="D216" s="186" t="s">
        <v>420</v>
      </c>
      <c r="E216" s="194" t="s">
        <v>1</v>
      </c>
      <c r="F216" s="195" t="s">
        <v>551</v>
      </c>
      <c r="H216" s="196">
        <v>-12.12</v>
      </c>
      <c r="I216" s="197"/>
      <c r="L216" s="193"/>
      <c r="M216" s="198"/>
      <c r="N216" s="199"/>
      <c r="O216" s="199"/>
      <c r="P216" s="199"/>
      <c r="Q216" s="199"/>
      <c r="R216" s="199"/>
      <c r="S216" s="199"/>
      <c r="T216" s="200"/>
      <c r="AT216" s="194" t="s">
        <v>420</v>
      </c>
      <c r="AU216" s="194" t="s">
        <v>124</v>
      </c>
      <c r="AV216" s="14" t="s">
        <v>124</v>
      </c>
      <c r="AW216" s="14" t="s">
        <v>30</v>
      </c>
      <c r="AX216" s="14" t="s">
        <v>74</v>
      </c>
      <c r="AY216" s="194" t="s">
        <v>117</v>
      </c>
    </row>
    <row r="217" spans="1:65" s="15" customFormat="1" ht="11.25">
      <c r="B217" s="201"/>
      <c r="D217" s="186" t="s">
        <v>420</v>
      </c>
      <c r="E217" s="202" t="s">
        <v>1</v>
      </c>
      <c r="F217" s="203" t="s">
        <v>425</v>
      </c>
      <c r="H217" s="204">
        <v>240.38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2" t="s">
        <v>420</v>
      </c>
      <c r="AU217" s="202" t="s">
        <v>124</v>
      </c>
      <c r="AV217" s="15" t="s">
        <v>123</v>
      </c>
      <c r="AW217" s="15" t="s">
        <v>30</v>
      </c>
      <c r="AX217" s="15" t="s">
        <v>82</v>
      </c>
      <c r="AY217" s="202" t="s">
        <v>117</v>
      </c>
    </row>
    <row r="218" spans="1:65" s="2" customFormat="1" ht="21.75" customHeight="1">
      <c r="A218" s="32"/>
      <c r="B218" s="150"/>
      <c r="C218" s="165" t="s">
        <v>254</v>
      </c>
      <c r="D218" s="165" t="s">
        <v>162</v>
      </c>
      <c r="E218" s="166" t="s">
        <v>552</v>
      </c>
      <c r="F218" s="167" t="s">
        <v>553</v>
      </c>
      <c r="G218" s="168" t="s">
        <v>180</v>
      </c>
      <c r="H218" s="169">
        <v>12.12</v>
      </c>
      <c r="I218" s="170"/>
      <c r="J218" s="171">
        <f>ROUND(I218*H218,2)</f>
        <v>0</v>
      </c>
      <c r="K218" s="172"/>
      <c r="L218" s="173"/>
      <c r="M218" s="174" t="s">
        <v>1</v>
      </c>
      <c r="N218" s="175" t="s">
        <v>40</v>
      </c>
      <c r="O218" s="61"/>
      <c r="P218" s="161">
        <f>O218*H218</f>
        <v>0</v>
      </c>
      <c r="Q218" s="161">
        <v>8.5000000000000006E-2</v>
      </c>
      <c r="R218" s="161">
        <f>Q218*H218</f>
        <v>1.0302</v>
      </c>
      <c r="S218" s="161">
        <v>0</v>
      </c>
      <c r="T218" s="16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3" t="s">
        <v>136</v>
      </c>
      <c r="AT218" s="163" t="s">
        <v>162</v>
      </c>
      <c r="AU218" s="163" t="s">
        <v>124</v>
      </c>
      <c r="AY218" s="17" t="s">
        <v>117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7" t="s">
        <v>124</v>
      </c>
      <c r="BK218" s="164">
        <f>ROUND(I218*H218,2)</f>
        <v>0</v>
      </c>
      <c r="BL218" s="17" t="s">
        <v>123</v>
      </c>
      <c r="BM218" s="163" t="s">
        <v>554</v>
      </c>
    </row>
    <row r="219" spans="1:65" s="13" customFormat="1" ht="11.25">
      <c r="B219" s="185"/>
      <c r="D219" s="186" t="s">
        <v>420</v>
      </c>
      <c r="E219" s="187" t="s">
        <v>1</v>
      </c>
      <c r="F219" s="188" t="s">
        <v>550</v>
      </c>
      <c r="H219" s="187" t="s">
        <v>1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7" t="s">
        <v>420</v>
      </c>
      <c r="AU219" s="187" t="s">
        <v>124</v>
      </c>
      <c r="AV219" s="13" t="s">
        <v>82</v>
      </c>
      <c r="AW219" s="13" t="s">
        <v>30</v>
      </c>
      <c r="AX219" s="13" t="s">
        <v>74</v>
      </c>
      <c r="AY219" s="187" t="s">
        <v>117</v>
      </c>
    </row>
    <row r="220" spans="1:65" s="14" customFormat="1" ht="11.25">
      <c r="B220" s="193"/>
      <c r="D220" s="186" t="s">
        <v>420</v>
      </c>
      <c r="E220" s="194" t="s">
        <v>1</v>
      </c>
      <c r="F220" s="195" t="s">
        <v>555</v>
      </c>
      <c r="H220" s="196">
        <v>12.12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420</v>
      </c>
      <c r="AU220" s="194" t="s">
        <v>124</v>
      </c>
      <c r="AV220" s="14" t="s">
        <v>124</v>
      </c>
      <c r="AW220" s="14" t="s">
        <v>30</v>
      </c>
      <c r="AX220" s="14" t="s">
        <v>82</v>
      </c>
      <c r="AY220" s="194" t="s">
        <v>117</v>
      </c>
    </row>
    <row r="221" spans="1:65" s="2" customFormat="1" ht="33" customHeight="1">
      <c r="A221" s="32"/>
      <c r="B221" s="150"/>
      <c r="C221" s="151" t="s">
        <v>226</v>
      </c>
      <c r="D221" s="151" t="s">
        <v>119</v>
      </c>
      <c r="E221" s="152" t="s">
        <v>556</v>
      </c>
      <c r="F221" s="153" t="s">
        <v>557</v>
      </c>
      <c r="G221" s="154" t="s">
        <v>131</v>
      </c>
      <c r="H221" s="155">
        <v>16.981000000000002</v>
      </c>
      <c r="I221" s="156"/>
      <c r="J221" s="157">
        <f>ROUND(I221*H221,2)</f>
        <v>0</v>
      </c>
      <c r="K221" s="158"/>
      <c r="L221" s="33"/>
      <c r="M221" s="159" t="s">
        <v>1</v>
      </c>
      <c r="N221" s="160" t="s">
        <v>40</v>
      </c>
      <c r="O221" s="61"/>
      <c r="P221" s="161">
        <f>O221*H221</f>
        <v>0</v>
      </c>
      <c r="Q221" s="161">
        <v>2.2010900000000002</v>
      </c>
      <c r="R221" s="161">
        <f>Q221*H221</f>
        <v>37.376709290000008</v>
      </c>
      <c r="S221" s="161">
        <v>0</v>
      </c>
      <c r="T221" s="162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3" t="s">
        <v>123</v>
      </c>
      <c r="AT221" s="163" t="s">
        <v>119</v>
      </c>
      <c r="AU221" s="163" t="s">
        <v>124</v>
      </c>
      <c r="AY221" s="17" t="s">
        <v>117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7" t="s">
        <v>124</v>
      </c>
      <c r="BK221" s="164">
        <f>ROUND(I221*H221,2)</f>
        <v>0</v>
      </c>
      <c r="BL221" s="17" t="s">
        <v>123</v>
      </c>
      <c r="BM221" s="163" t="s">
        <v>558</v>
      </c>
    </row>
    <row r="222" spans="1:65" s="13" customFormat="1" ht="11.25">
      <c r="B222" s="185"/>
      <c r="D222" s="186" t="s">
        <v>420</v>
      </c>
      <c r="E222" s="187" t="s">
        <v>1</v>
      </c>
      <c r="F222" s="188" t="s">
        <v>559</v>
      </c>
      <c r="H222" s="187" t="s">
        <v>1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7" t="s">
        <v>420</v>
      </c>
      <c r="AU222" s="187" t="s">
        <v>124</v>
      </c>
      <c r="AV222" s="13" t="s">
        <v>82</v>
      </c>
      <c r="AW222" s="13" t="s">
        <v>30</v>
      </c>
      <c r="AX222" s="13" t="s">
        <v>74</v>
      </c>
      <c r="AY222" s="187" t="s">
        <v>117</v>
      </c>
    </row>
    <row r="223" spans="1:65" s="14" customFormat="1" ht="11.25">
      <c r="B223" s="193"/>
      <c r="D223" s="186" t="s">
        <v>420</v>
      </c>
      <c r="E223" s="194" t="s">
        <v>1</v>
      </c>
      <c r="F223" s="195" t="s">
        <v>560</v>
      </c>
      <c r="H223" s="196">
        <v>13.125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420</v>
      </c>
      <c r="AU223" s="194" t="s">
        <v>124</v>
      </c>
      <c r="AV223" s="14" t="s">
        <v>124</v>
      </c>
      <c r="AW223" s="14" t="s">
        <v>30</v>
      </c>
      <c r="AX223" s="14" t="s">
        <v>74</v>
      </c>
      <c r="AY223" s="194" t="s">
        <v>117</v>
      </c>
    </row>
    <row r="224" spans="1:65" s="13" customFormat="1" ht="11.25">
      <c r="B224" s="185"/>
      <c r="D224" s="186" t="s">
        <v>420</v>
      </c>
      <c r="E224" s="187" t="s">
        <v>1</v>
      </c>
      <c r="F224" s="188" t="s">
        <v>561</v>
      </c>
      <c r="H224" s="187" t="s">
        <v>1</v>
      </c>
      <c r="I224" s="189"/>
      <c r="L224" s="185"/>
      <c r="M224" s="190"/>
      <c r="N224" s="191"/>
      <c r="O224" s="191"/>
      <c r="P224" s="191"/>
      <c r="Q224" s="191"/>
      <c r="R224" s="191"/>
      <c r="S224" s="191"/>
      <c r="T224" s="192"/>
      <c r="AT224" s="187" t="s">
        <v>420</v>
      </c>
      <c r="AU224" s="187" t="s">
        <v>124</v>
      </c>
      <c r="AV224" s="13" t="s">
        <v>82</v>
      </c>
      <c r="AW224" s="13" t="s">
        <v>30</v>
      </c>
      <c r="AX224" s="13" t="s">
        <v>74</v>
      </c>
      <c r="AY224" s="187" t="s">
        <v>117</v>
      </c>
    </row>
    <row r="225" spans="1:65" s="14" customFormat="1" ht="11.25">
      <c r="B225" s="193"/>
      <c r="D225" s="186" t="s">
        <v>420</v>
      </c>
      <c r="E225" s="194" t="s">
        <v>1</v>
      </c>
      <c r="F225" s="195" t="s">
        <v>562</v>
      </c>
      <c r="H225" s="196">
        <v>3.35</v>
      </c>
      <c r="I225" s="197"/>
      <c r="L225" s="193"/>
      <c r="M225" s="198"/>
      <c r="N225" s="199"/>
      <c r="O225" s="199"/>
      <c r="P225" s="199"/>
      <c r="Q225" s="199"/>
      <c r="R225" s="199"/>
      <c r="S225" s="199"/>
      <c r="T225" s="200"/>
      <c r="AT225" s="194" t="s">
        <v>420</v>
      </c>
      <c r="AU225" s="194" t="s">
        <v>124</v>
      </c>
      <c r="AV225" s="14" t="s">
        <v>124</v>
      </c>
      <c r="AW225" s="14" t="s">
        <v>30</v>
      </c>
      <c r="AX225" s="14" t="s">
        <v>74</v>
      </c>
      <c r="AY225" s="194" t="s">
        <v>117</v>
      </c>
    </row>
    <row r="226" spans="1:65" s="13" customFormat="1" ht="11.25">
      <c r="B226" s="185"/>
      <c r="D226" s="186" t="s">
        <v>420</v>
      </c>
      <c r="E226" s="187" t="s">
        <v>1</v>
      </c>
      <c r="F226" s="188" t="s">
        <v>543</v>
      </c>
      <c r="H226" s="187" t="s">
        <v>1</v>
      </c>
      <c r="I226" s="189"/>
      <c r="L226" s="185"/>
      <c r="M226" s="190"/>
      <c r="N226" s="191"/>
      <c r="O226" s="191"/>
      <c r="P226" s="191"/>
      <c r="Q226" s="191"/>
      <c r="R226" s="191"/>
      <c r="S226" s="191"/>
      <c r="T226" s="192"/>
      <c r="AT226" s="187" t="s">
        <v>420</v>
      </c>
      <c r="AU226" s="187" t="s">
        <v>124</v>
      </c>
      <c r="AV226" s="13" t="s">
        <v>82</v>
      </c>
      <c r="AW226" s="13" t="s">
        <v>30</v>
      </c>
      <c r="AX226" s="13" t="s">
        <v>74</v>
      </c>
      <c r="AY226" s="187" t="s">
        <v>117</v>
      </c>
    </row>
    <row r="227" spans="1:65" s="14" customFormat="1" ht="11.25">
      <c r="B227" s="193"/>
      <c r="D227" s="186" t="s">
        <v>420</v>
      </c>
      <c r="E227" s="194" t="s">
        <v>1</v>
      </c>
      <c r="F227" s="195" t="s">
        <v>563</v>
      </c>
      <c r="H227" s="196">
        <v>0.50600000000000001</v>
      </c>
      <c r="I227" s="197"/>
      <c r="L227" s="193"/>
      <c r="M227" s="198"/>
      <c r="N227" s="199"/>
      <c r="O227" s="199"/>
      <c r="P227" s="199"/>
      <c r="Q227" s="199"/>
      <c r="R227" s="199"/>
      <c r="S227" s="199"/>
      <c r="T227" s="200"/>
      <c r="AT227" s="194" t="s">
        <v>420</v>
      </c>
      <c r="AU227" s="194" t="s">
        <v>124</v>
      </c>
      <c r="AV227" s="14" t="s">
        <v>124</v>
      </c>
      <c r="AW227" s="14" t="s">
        <v>30</v>
      </c>
      <c r="AX227" s="14" t="s">
        <v>74</v>
      </c>
      <c r="AY227" s="194" t="s">
        <v>117</v>
      </c>
    </row>
    <row r="228" spans="1:65" s="15" customFormat="1" ht="11.25">
      <c r="B228" s="201"/>
      <c r="D228" s="186" t="s">
        <v>420</v>
      </c>
      <c r="E228" s="202" t="s">
        <v>1</v>
      </c>
      <c r="F228" s="203" t="s">
        <v>425</v>
      </c>
      <c r="H228" s="204">
        <v>16.981000000000002</v>
      </c>
      <c r="I228" s="205"/>
      <c r="L228" s="201"/>
      <c r="M228" s="206"/>
      <c r="N228" s="207"/>
      <c r="O228" s="207"/>
      <c r="P228" s="207"/>
      <c r="Q228" s="207"/>
      <c r="R228" s="207"/>
      <c r="S228" s="207"/>
      <c r="T228" s="208"/>
      <c r="AT228" s="202" t="s">
        <v>420</v>
      </c>
      <c r="AU228" s="202" t="s">
        <v>124</v>
      </c>
      <c r="AV228" s="15" t="s">
        <v>123</v>
      </c>
      <c r="AW228" s="15" t="s">
        <v>30</v>
      </c>
      <c r="AX228" s="15" t="s">
        <v>82</v>
      </c>
      <c r="AY228" s="202" t="s">
        <v>117</v>
      </c>
    </row>
    <row r="229" spans="1:65" s="2" customFormat="1" ht="24.2" customHeight="1">
      <c r="A229" s="32"/>
      <c r="B229" s="150"/>
      <c r="C229" s="151" t="s">
        <v>177</v>
      </c>
      <c r="D229" s="151" t="s">
        <v>119</v>
      </c>
      <c r="E229" s="152" t="s">
        <v>564</v>
      </c>
      <c r="F229" s="153" t="s">
        <v>565</v>
      </c>
      <c r="G229" s="154" t="s">
        <v>196</v>
      </c>
      <c r="H229" s="155">
        <v>10</v>
      </c>
      <c r="I229" s="156"/>
      <c r="J229" s="157">
        <f>ROUND(I229*H229,2)</f>
        <v>0</v>
      </c>
      <c r="K229" s="158"/>
      <c r="L229" s="33"/>
      <c r="M229" s="159" t="s">
        <v>1</v>
      </c>
      <c r="N229" s="160" t="s">
        <v>40</v>
      </c>
      <c r="O229" s="61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3" t="s">
        <v>123</v>
      </c>
      <c r="AT229" s="163" t="s">
        <v>119</v>
      </c>
      <c r="AU229" s="163" t="s">
        <v>124</v>
      </c>
      <c r="AY229" s="17" t="s">
        <v>117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7" t="s">
        <v>124</v>
      </c>
      <c r="BK229" s="164">
        <f>ROUND(I229*H229,2)</f>
        <v>0</v>
      </c>
      <c r="BL229" s="17" t="s">
        <v>123</v>
      </c>
      <c r="BM229" s="163" t="s">
        <v>566</v>
      </c>
    </row>
    <row r="230" spans="1:65" s="2" customFormat="1" ht="24.2" customHeight="1">
      <c r="A230" s="32"/>
      <c r="B230" s="150"/>
      <c r="C230" s="151" t="s">
        <v>250</v>
      </c>
      <c r="D230" s="151" t="s">
        <v>119</v>
      </c>
      <c r="E230" s="152" t="s">
        <v>567</v>
      </c>
      <c r="F230" s="153" t="s">
        <v>568</v>
      </c>
      <c r="G230" s="154" t="s">
        <v>196</v>
      </c>
      <c r="H230" s="155">
        <v>10</v>
      </c>
      <c r="I230" s="156"/>
      <c r="J230" s="157">
        <f>ROUND(I230*H230,2)</f>
        <v>0</v>
      </c>
      <c r="K230" s="158"/>
      <c r="L230" s="33"/>
      <c r="M230" s="159" t="s">
        <v>1</v>
      </c>
      <c r="N230" s="160" t="s">
        <v>40</v>
      </c>
      <c r="O230" s="61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3" t="s">
        <v>123</v>
      </c>
      <c r="AT230" s="163" t="s">
        <v>119</v>
      </c>
      <c r="AU230" s="163" t="s">
        <v>124</v>
      </c>
      <c r="AY230" s="17" t="s">
        <v>117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7" t="s">
        <v>124</v>
      </c>
      <c r="BK230" s="164">
        <f>ROUND(I230*H230,2)</f>
        <v>0</v>
      </c>
      <c r="BL230" s="17" t="s">
        <v>123</v>
      </c>
      <c r="BM230" s="163" t="s">
        <v>569</v>
      </c>
    </row>
    <row r="231" spans="1:65" s="2" customFormat="1" ht="24.2" customHeight="1">
      <c r="A231" s="32"/>
      <c r="B231" s="150"/>
      <c r="C231" s="151" t="s">
        <v>181</v>
      </c>
      <c r="D231" s="151" t="s">
        <v>119</v>
      </c>
      <c r="E231" s="152" t="s">
        <v>570</v>
      </c>
      <c r="F231" s="153" t="s">
        <v>571</v>
      </c>
      <c r="G231" s="154" t="s">
        <v>157</v>
      </c>
      <c r="H231" s="155">
        <v>320.04000000000002</v>
      </c>
      <c r="I231" s="156"/>
      <c r="J231" s="157">
        <f>ROUND(I231*H231,2)</f>
        <v>0</v>
      </c>
      <c r="K231" s="158"/>
      <c r="L231" s="33"/>
      <c r="M231" s="159" t="s">
        <v>1</v>
      </c>
      <c r="N231" s="160" t="s">
        <v>40</v>
      </c>
      <c r="O231" s="61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3" t="s">
        <v>123</v>
      </c>
      <c r="AT231" s="163" t="s">
        <v>119</v>
      </c>
      <c r="AU231" s="163" t="s">
        <v>124</v>
      </c>
      <c r="AY231" s="17" t="s">
        <v>117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7" t="s">
        <v>124</v>
      </c>
      <c r="BK231" s="164">
        <f>ROUND(I231*H231,2)</f>
        <v>0</v>
      </c>
      <c r="BL231" s="17" t="s">
        <v>123</v>
      </c>
      <c r="BM231" s="163" t="s">
        <v>572</v>
      </c>
    </row>
    <row r="232" spans="1:65" s="2" customFormat="1" ht="24.2" customHeight="1">
      <c r="A232" s="32"/>
      <c r="B232" s="150"/>
      <c r="C232" s="151" t="s">
        <v>264</v>
      </c>
      <c r="D232" s="151" t="s">
        <v>119</v>
      </c>
      <c r="E232" s="152" t="s">
        <v>573</v>
      </c>
      <c r="F232" s="153" t="s">
        <v>574</v>
      </c>
      <c r="G232" s="154" t="s">
        <v>157</v>
      </c>
      <c r="H232" s="155">
        <v>2240.2800000000002</v>
      </c>
      <c r="I232" s="156"/>
      <c r="J232" s="157">
        <f>ROUND(I232*H232,2)</f>
        <v>0</v>
      </c>
      <c r="K232" s="158"/>
      <c r="L232" s="33"/>
      <c r="M232" s="159" t="s">
        <v>1</v>
      </c>
      <c r="N232" s="160" t="s">
        <v>40</v>
      </c>
      <c r="O232" s="61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3" t="s">
        <v>123</v>
      </c>
      <c r="AT232" s="163" t="s">
        <v>119</v>
      </c>
      <c r="AU232" s="163" t="s">
        <v>124</v>
      </c>
      <c r="AY232" s="17" t="s">
        <v>117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7" t="s">
        <v>124</v>
      </c>
      <c r="BK232" s="164">
        <f>ROUND(I232*H232,2)</f>
        <v>0</v>
      </c>
      <c r="BL232" s="17" t="s">
        <v>123</v>
      </c>
      <c r="BM232" s="163" t="s">
        <v>575</v>
      </c>
    </row>
    <row r="233" spans="1:65" s="13" customFormat="1" ht="11.25">
      <c r="B233" s="185"/>
      <c r="D233" s="186" t="s">
        <v>420</v>
      </c>
      <c r="E233" s="187" t="s">
        <v>1</v>
      </c>
      <c r="F233" s="188" t="s">
        <v>443</v>
      </c>
      <c r="H233" s="187" t="s">
        <v>1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7" t="s">
        <v>420</v>
      </c>
      <c r="AU233" s="187" t="s">
        <v>124</v>
      </c>
      <c r="AV233" s="13" t="s">
        <v>82</v>
      </c>
      <c r="AW233" s="13" t="s">
        <v>30</v>
      </c>
      <c r="AX233" s="13" t="s">
        <v>74</v>
      </c>
      <c r="AY233" s="187" t="s">
        <v>117</v>
      </c>
    </row>
    <row r="234" spans="1:65" s="14" customFormat="1" ht="11.25">
      <c r="B234" s="193"/>
      <c r="D234" s="186" t="s">
        <v>420</v>
      </c>
      <c r="E234" s="194" t="s">
        <v>1</v>
      </c>
      <c r="F234" s="195" t="s">
        <v>576</v>
      </c>
      <c r="H234" s="196">
        <v>2240.2800000000002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420</v>
      </c>
      <c r="AU234" s="194" t="s">
        <v>124</v>
      </c>
      <c r="AV234" s="14" t="s">
        <v>124</v>
      </c>
      <c r="AW234" s="14" t="s">
        <v>30</v>
      </c>
      <c r="AX234" s="14" t="s">
        <v>82</v>
      </c>
      <c r="AY234" s="194" t="s">
        <v>117</v>
      </c>
    </row>
    <row r="235" spans="1:65" s="2" customFormat="1" ht="33" customHeight="1">
      <c r="A235" s="32"/>
      <c r="B235" s="150"/>
      <c r="C235" s="151" t="s">
        <v>185</v>
      </c>
      <c r="D235" s="151" t="s">
        <v>119</v>
      </c>
      <c r="E235" s="152" t="s">
        <v>577</v>
      </c>
      <c r="F235" s="153" t="s">
        <v>578</v>
      </c>
      <c r="G235" s="154" t="s">
        <v>157</v>
      </c>
      <c r="H235" s="155">
        <v>296.10000000000002</v>
      </c>
      <c r="I235" s="156"/>
      <c r="J235" s="157">
        <f t="shared" ref="J235:J240" si="0">ROUND(I235*H235,2)</f>
        <v>0</v>
      </c>
      <c r="K235" s="158"/>
      <c r="L235" s="33"/>
      <c r="M235" s="159" t="s">
        <v>1</v>
      </c>
      <c r="N235" s="160" t="s">
        <v>40</v>
      </c>
      <c r="O235" s="61"/>
      <c r="P235" s="161">
        <f t="shared" ref="P235:P240" si="1">O235*H235</f>
        <v>0</v>
      </c>
      <c r="Q235" s="161">
        <v>0</v>
      </c>
      <c r="R235" s="161">
        <f t="shared" ref="R235:R240" si="2">Q235*H235</f>
        <v>0</v>
      </c>
      <c r="S235" s="161">
        <v>0</v>
      </c>
      <c r="T235" s="162">
        <f t="shared" ref="T235:T240" si="3"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3" t="s">
        <v>123</v>
      </c>
      <c r="AT235" s="163" t="s">
        <v>119</v>
      </c>
      <c r="AU235" s="163" t="s">
        <v>124</v>
      </c>
      <c r="AY235" s="17" t="s">
        <v>117</v>
      </c>
      <c r="BE235" s="164">
        <f t="shared" ref="BE235:BE240" si="4">IF(N235="základná",J235,0)</f>
        <v>0</v>
      </c>
      <c r="BF235" s="164">
        <f t="shared" ref="BF235:BF240" si="5">IF(N235="znížená",J235,0)</f>
        <v>0</v>
      </c>
      <c r="BG235" s="164">
        <f t="shared" ref="BG235:BG240" si="6">IF(N235="zákl. prenesená",J235,0)</f>
        <v>0</v>
      </c>
      <c r="BH235" s="164">
        <f t="shared" ref="BH235:BH240" si="7">IF(N235="zníž. prenesená",J235,0)</f>
        <v>0</v>
      </c>
      <c r="BI235" s="164">
        <f t="shared" ref="BI235:BI240" si="8">IF(N235="nulová",J235,0)</f>
        <v>0</v>
      </c>
      <c r="BJ235" s="17" t="s">
        <v>124</v>
      </c>
      <c r="BK235" s="164">
        <f t="shared" ref="BK235:BK240" si="9">ROUND(I235*H235,2)</f>
        <v>0</v>
      </c>
      <c r="BL235" s="17" t="s">
        <v>123</v>
      </c>
      <c r="BM235" s="163" t="s">
        <v>579</v>
      </c>
    </row>
    <row r="236" spans="1:65" s="2" customFormat="1" ht="24.2" customHeight="1">
      <c r="A236" s="32"/>
      <c r="B236" s="150"/>
      <c r="C236" s="151" t="s">
        <v>389</v>
      </c>
      <c r="D236" s="151" t="s">
        <v>119</v>
      </c>
      <c r="E236" s="152" t="s">
        <v>580</v>
      </c>
      <c r="F236" s="153" t="s">
        <v>581</v>
      </c>
      <c r="G236" s="154" t="s">
        <v>157</v>
      </c>
      <c r="H236" s="155">
        <v>296.10000000000002</v>
      </c>
      <c r="I236" s="156"/>
      <c r="J236" s="157">
        <f t="shared" si="0"/>
        <v>0</v>
      </c>
      <c r="K236" s="158"/>
      <c r="L236" s="33"/>
      <c r="M236" s="159" t="s">
        <v>1</v>
      </c>
      <c r="N236" s="160" t="s">
        <v>40</v>
      </c>
      <c r="O236" s="61"/>
      <c r="P236" s="161">
        <f t="shared" si="1"/>
        <v>0</v>
      </c>
      <c r="Q236" s="161">
        <v>0</v>
      </c>
      <c r="R236" s="161">
        <f t="shared" si="2"/>
        <v>0</v>
      </c>
      <c r="S236" s="161">
        <v>0</v>
      </c>
      <c r="T236" s="162">
        <f t="shared" si="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3" t="s">
        <v>123</v>
      </c>
      <c r="AT236" s="163" t="s">
        <v>119</v>
      </c>
      <c r="AU236" s="163" t="s">
        <v>124</v>
      </c>
      <c r="AY236" s="17" t="s">
        <v>117</v>
      </c>
      <c r="BE236" s="164">
        <f t="shared" si="4"/>
        <v>0</v>
      </c>
      <c r="BF236" s="164">
        <f t="shared" si="5"/>
        <v>0</v>
      </c>
      <c r="BG236" s="164">
        <f t="shared" si="6"/>
        <v>0</v>
      </c>
      <c r="BH236" s="164">
        <f t="shared" si="7"/>
        <v>0</v>
      </c>
      <c r="BI236" s="164">
        <f t="shared" si="8"/>
        <v>0</v>
      </c>
      <c r="BJ236" s="17" t="s">
        <v>124</v>
      </c>
      <c r="BK236" s="164">
        <f t="shared" si="9"/>
        <v>0</v>
      </c>
      <c r="BL236" s="17" t="s">
        <v>123</v>
      </c>
      <c r="BM236" s="163" t="s">
        <v>582</v>
      </c>
    </row>
    <row r="237" spans="1:65" s="2" customFormat="1" ht="24.2" customHeight="1">
      <c r="A237" s="32"/>
      <c r="B237" s="150"/>
      <c r="C237" s="151" t="s">
        <v>188</v>
      </c>
      <c r="D237" s="151" t="s">
        <v>119</v>
      </c>
      <c r="E237" s="152" t="s">
        <v>583</v>
      </c>
      <c r="F237" s="153" t="s">
        <v>584</v>
      </c>
      <c r="G237" s="154" t="s">
        <v>157</v>
      </c>
      <c r="H237" s="155">
        <v>320.04000000000002</v>
      </c>
      <c r="I237" s="156"/>
      <c r="J237" s="157">
        <f t="shared" si="0"/>
        <v>0</v>
      </c>
      <c r="K237" s="158"/>
      <c r="L237" s="33"/>
      <c r="M237" s="159" t="s">
        <v>1</v>
      </c>
      <c r="N237" s="160" t="s">
        <v>40</v>
      </c>
      <c r="O237" s="61"/>
      <c r="P237" s="161">
        <f t="shared" si="1"/>
        <v>0</v>
      </c>
      <c r="Q237" s="161">
        <v>0</v>
      </c>
      <c r="R237" s="161">
        <f t="shared" si="2"/>
        <v>0</v>
      </c>
      <c r="S237" s="161">
        <v>0</v>
      </c>
      <c r="T237" s="162">
        <f t="shared" si="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3" t="s">
        <v>123</v>
      </c>
      <c r="AT237" s="163" t="s">
        <v>119</v>
      </c>
      <c r="AU237" s="163" t="s">
        <v>124</v>
      </c>
      <c r="AY237" s="17" t="s">
        <v>117</v>
      </c>
      <c r="BE237" s="164">
        <f t="shared" si="4"/>
        <v>0</v>
      </c>
      <c r="BF237" s="164">
        <f t="shared" si="5"/>
        <v>0</v>
      </c>
      <c r="BG237" s="164">
        <f t="shared" si="6"/>
        <v>0</v>
      </c>
      <c r="BH237" s="164">
        <f t="shared" si="7"/>
        <v>0</v>
      </c>
      <c r="BI237" s="164">
        <f t="shared" si="8"/>
        <v>0</v>
      </c>
      <c r="BJ237" s="17" t="s">
        <v>124</v>
      </c>
      <c r="BK237" s="164">
        <f t="shared" si="9"/>
        <v>0</v>
      </c>
      <c r="BL237" s="17" t="s">
        <v>123</v>
      </c>
      <c r="BM237" s="163" t="s">
        <v>585</v>
      </c>
    </row>
    <row r="238" spans="1:65" s="2" customFormat="1" ht="24.2" customHeight="1">
      <c r="A238" s="32"/>
      <c r="B238" s="150"/>
      <c r="C238" s="151" t="s">
        <v>271</v>
      </c>
      <c r="D238" s="151" t="s">
        <v>119</v>
      </c>
      <c r="E238" s="152" t="s">
        <v>586</v>
      </c>
      <c r="F238" s="153" t="s">
        <v>587</v>
      </c>
      <c r="G238" s="154" t="s">
        <v>157</v>
      </c>
      <c r="H238" s="155">
        <v>296.10000000000002</v>
      </c>
      <c r="I238" s="156"/>
      <c r="J238" s="157">
        <f t="shared" si="0"/>
        <v>0</v>
      </c>
      <c r="K238" s="158"/>
      <c r="L238" s="33"/>
      <c r="M238" s="159" t="s">
        <v>1</v>
      </c>
      <c r="N238" s="160" t="s">
        <v>40</v>
      </c>
      <c r="O238" s="61"/>
      <c r="P238" s="161">
        <f t="shared" si="1"/>
        <v>0</v>
      </c>
      <c r="Q238" s="161">
        <v>0</v>
      </c>
      <c r="R238" s="161">
        <f t="shared" si="2"/>
        <v>0</v>
      </c>
      <c r="S238" s="161">
        <v>0</v>
      </c>
      <c r="T238" s="162">
        <f t="shared" si="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3" t="s">
        <v>123</v>
      </c>
      <c r="AT238" s="163" t="s">
        <v>119</v>
      </c>
      <c r="AU238" s="163" t="s">
        <v>124</v>
      </c>
      <c r="AY238" s="17" t="s">
        <v>117</v>
      </c>
      <c r="BE238" s="164">
        <f t="shared" si="4"/>
        <v>0</v>
      </c>
      <c r="BF238" s="164">
        <f t="shared" si="5"/>
        <v>0</v>
      </c>
      <c r="BG238" s="164">
        <f t="shared" si="6"/>
        <v>0</v>
      </c>
      <c r="BH238" s="164">
        <f t="shared" si="7"/>
        <v>0</v>
      </c>
      <c r="BI238" s="164">
        <f t="shared" si="8"/>
        <v>0</v>
      </c>
      <c r="BJ238" s="17" t="s">
        <v>124</v>
      </c>
      <c r="BK238" s="164">
        <f t="shared" si="9"/>
        <v>0</v>
      </c>
      <c r="BL238" s="17" t="s">
        <v>123</v>
      </c>
      <c r="BM238" s="163" t="s">
        <v>588</v>
      </c>
    </row>
    <row r="239" spans="1:65" s="2" customFormat="1" ht="24.2" customHeight="1">
      <c r="A239" s="32"/>
      <c r="B239" s="150"/>
      <c r="C239" s="151" t="s">
        <v>192</v>
      </c>
      <c r="D239" s="151" t="s">
        <v>119</v>
      </c>
      <c r="E239" s="152" t="s">
        <v>589</v>
      </c>
      <c r="F239" s="153" t="s">
        <v>590</v>
      </c>
      <c r="G239" s="154" t="s">
        <v>157</v>
      </c>
      <c r="H239" s="155">
        <v>296.10000000000002</v>
      </c>
      <c r="I239" s="156"/>
      <c r="J239" s="157">
        <f t="shared" si="0"/>
        <v>0</v>
      </c>
      <c r="K239" s="158"/>
      <c r="L239" s="33"/>
      <c r="M239" s="159" t="s">
        <v>1</v>
      </c>
      <c r="N239" s="160" t="s">
        <v>40</v>
      </c>
      <c r="O239" s="61"/>
      <c r="P239" s="161">
        <f t="shared" si="1"/>
        <v>0</v>
      </c>
      <c r="Q239" s="161">
        <v>0</v>
      </c>
      <c r="R239" s="161">
        <f t="shared" si="2"/>
        <v>0</v>
      </c>
      <c r="S239" s="161">
        <v>0</v>
      </c>
      <c r="T239" s="162">
        <f t="shared" si="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3" t="s">
        <v>123</v>
      </c>
      <c r="AT239" s="163" t="s">
        <v>119</v>
      </c>
      <c r="AU239" s="163" t="s">
        <v>124</v>
      </c>
      <c r="AY239" s="17" t="s">
        <v>117</v>
      </c>
      <c r="BE239" s="164">
        <f t="shared" si="4"/>
        <v>0</v>
      </c>
      <c r="BF239" s="164">
        <f t="shared" si="5"/>
        <v>0</v>
      </c>
      <c r="BG239" s="164">
        <f t="shared" si="6"/>
        <v>0</v>
      </c>
      <c r="BH239" s="164">
        <f t="shared" si="7"/>
        <v>0</v>
      </c>
      <c r="BI239" s="164">
        <f t="shared" si="8"/>
        <v>0</v>
      </c>
      <c r="BJ239" s="17" t="s">
        <v>124</v>
      </c>
      <c r="BK239" s="164">
        <f t="shared" si="9"/>
        <v>0</v>
      </c>
      <c r="BL239" s="17" t="s">
        <v>123</v>
      </c>
      <c r="BM239" s="163" t="s">
        <v>591</v>
      </c>
    </row>
    <row r="240" spans="1:65" s="2" customFormat="1" ht="24.2" customHeight="1">
      <c r="A240" s="32"/>
      <c r="B240" s="150"/>
      <c r="C240" s="151" t="s">
        <v>282</v>
      </c>
      <c r="D240" s="151" t="s">
        <v>119</v>
      </c>
      <c r="E240" s="152" t="s">
        <v>592</v>
      </c>
      <c r="F240" s="153" t="s">
        <v>593</v>
      </c>
      <c r="G240" s="154" t="s">
        <v>157</v>
      </c>
      <c r="H240" s="155">
        <v>320.04000000000002</v>
      </c>
      <c r="I240" s="156"/>
      <c r="J240" s="157">
        <f t="shared" si="0"/>
        <v>0</v>
      </c>
      <c r="K240" s="158"/>
      <c r="L240" s="33"/>
      <c r="M240" s="159" t="s">
        <v>1</v>
      </c>
      <c r="N240" s="160" t="s">
        <v>40</v>
      </c>
      <c r="O240" s="61"/>
      <c r="P240" s="161">
        <f t="shared" si="1"/>
        <v>0</v>
      </c>
      <c r="Q240" s="161">
        <v>0</v>
      </c>
      <c r="R240" s="161">
        <f t="shared" si="2"/>
        <v>0</v>
      </c>
      <c r="S240" s="161">
        <v>0</v>
      </c>
      <c r="T240" s="162">
        <f t="shared" si="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3" t="s">
        <v>123</v>
      </c>
      <c r="AT240" s="163" t="s">
        <v>119</v>
      </c>
      <c r="AU240" s="163" t="s">
        <v>124</v>
      </c>
      <c r="AY240" s="17" t="s">
        <v>117</v>
      </c>
      <c r="BE240" s="164">
        <f t="shared" si="4"/>
        <v>0</v>
      </c>
      <c r="BF240" s="164">
        <f t="shared" si="5"/>
        <v>0</v>
      </c>
      <c r="BG240" s="164">
        <f t="shared" si="6"/>
        <v>0</v>
      </c>
      <c r="BH240" s="164">
        <f t="shared" si="7"/>
        <v>0</v>
      </c>
      <c r="BI240" s="164">
        <f t="shared" si="8"/>
        <v>0</v>
      </c>
      <c r="BJ240" s="17" t="s">
        <v>124</v>
      </c>
      <c r="BK240" s="164">
        <f t="shared" si="9"/>
        <v>0</v>
      </c>
      <c r="BL240" s="17" t="s">
        <v>123</v>
      </c>
      <c r="BM240" s="163" t="s">
        <v>594</v>
      </c>
    </row>
    <row r="241" spans="1:65" s="12" customFormat="1" ht="22.9" customHeight="1">
      <c r="B241" s="137"/>
      <c r="D241" s="138" t="s">
        <v>73</v>
      </c>
      <c r="E241" s="148" t="s">
        <v>303</v>
      </c>
      <c r="F241" s="148" t="s">
        <v>595</v>
      </c>
      <c r="I241" s="140"/>
      <c r="J241" s="149">
        <f>BK241</f>
        <v>0</v>
      </c>
      <c r="L241" s="137"/>
      <c r="M241" s="142"/>
      <c r="N241" s="143"/>
      <c r="O241" s="143"/>
      <c r="P241" s="144">
        <f>P242</f>
        <v>0</v>
      </c>
      <c r="Q241" s="143"/>
      <c r="R241" s="144">
        <f>R242</f>
        <v>0</v>
      </c>
      <c r="S241" s="143"/>
      <c r="T241" s="145">
        <f>T242</f>
        <v>0</v>
      </c>
      <c r="AR241" s="138" t="s">
        <v>82</v>
      </c>
      <c r="AT241" s="146" t="s">
        <v>73</v>
      </c>
      <c r="AU241" s="146" t="s">
        <v>82</v>
      </c>
      <c r="AY241" s="138" t="s">
        <v>117</v>
      </c>
      <c r="BK241" s="147">
        <f>BK242</f>
        <v>0</v>
      </c>
    </row>
    <row r="242" spans="1:65" s="2" customFormat="1" ht="33" customHeight="1">
      <c r="A242" s="32"/>
      <c r="B242" s="150"/>
      <c r="C242" s="151" t="s">
        <v>197</v>
      </c>
      <c r="D242" s="151" t="s">
        <v>119</v>
      </c>
      <c r="E242" s="152" t="s">
        <v>596</v>
      </c>
      <c r="F242" s="153" t="s">
        <v>597</v>
      </c>
      <c r="G242" s="154" t="s">
        <v>157</v>
      </c>
      <c r="H242" s="155">
        <v>1354.3989999999999</v>
      </c>
      <c r="I242" s="156"/>
      <c r="J242" s="157">
        <f>ROUND(I242*H242,2)</f>
        <v>0</v>
      </c>
      <c r="K242" s="158"/>
      <c r="L242" s="33"/>
      <c r="M242" s="159" t="s">
        <v>1</v>
      </c>
      <c r="N242" s="160" t="s">
        <v>40</v>
      </c>
      <c r="O242" s="61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3" t="s">
        <v>123</v>
      </c>
      <c r="AT242" s="163" t="s">
        <v>119</v>
      </c>
      <c r="AU242" s="163" t="s">
        <v>124</v>
      </c>
      <c r="AY242" s="17" t="s">
        <v>117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7" t="s">
        <v>124</v>
      </c>
      <c r="BK242" s="164">
        <f>ROUND(I242*H242,2)</f>
        <v>0</v>
      </c>
      <c r="BL242" s="17" t="s">
        <v>123</v>
      </c>
      <c r="BM242" s="163" t="s">
        <v>598</v>
      </c>
    </row>
    <row r="243" spans="1:65" s="12" customFormat="1" ht="25.9" customHeight="1">
      <c r="B243" s="137"/>
      <c r="D243" s="138" t="s">
        <v>73</v>
      </c>
      <c r="E243" s="139" t="s">
        <v>599</v>
      </c>
      <c r="F243" s="139" t="s">
        <v>600</v>
      </c>
      <c r="I243" s="140"/>
      <c r="J243" s="141">
        <f>BK243</f>
        <v>0</v>
      </c>
      <c r="L243" s="137"/>
      <c r="M243" s="142"/>
      <c r="N243" s="143"/>
      <c r="O243" s="143"/>
      <c r="P243" s="144">
        <f>SUM(P244:P247)</f>
        <v>0</v>
      </c>
      <c r="Q243" s="143"/>
      <c r="R243" s="144">
        <f>SUM(R244:R247)</f>
        <v>0</v>
      </c>
      <c r="S243" s="143"/>
      <c r="T243" s="145">
        <f>SUM(T244:T247)</f>
        <v>0</v>
      </c>
      <c r="AR243" s="138" t="s">
        <v>128</v>
      </c>
      <c r="AT243" s="146" t="s">
        <v>73</v>
      </c>
      <c r="AU243" s="146" t="s">
        <v>74</v>
      </c>
      <c r="AY243" s="138" t="s">
        <v>117</v>
      </c>
      <c r="BK243" s="147">
        <f>SUM(BK244:BK247)</f>
        <v>0</v>
      </c>
    </row>
    <row r="244" spans="1:65" s="2" customFormat="1" ht="16.5" customHeight="1">
      <c r="A244" s="32"/>
      <c r="B244" s="150"/>
      <c r="C244" s="151" t="s">
        <v>275</v>
      </c>
      <c r="D244" s="151" t="s">
        <v>119</v>
      </c>
      <c r="E244" s="152" t="s">
        <v>601</v>
      </c>
      <c r="F244" s="153" t="s">
        <v>602</v>
      </c>
      <c r="G244" s="154" t="s">
        <v>356</v>
      </c>
      <c r="H244" s="155">
        <v>1</v>
      </c>
      <c r="I244" s="156"/>
      <c r="J244" s="157">
        <f>ROUND(I244*H244,2)</f>
        <v>0</v>
      </c>
      <c r="K244" s="158"/>
      <c r="L244" s="33"/>
      <c r="M244" s="159" t="s">
        <v>1</v>
      </c>
      <c r="N244" s="160" t="s">
        <v>40</v>
      </c>
      <c r="O244" s="61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3" t="s">
        <v>603</v>
      </c>
      <c r="AT244" s="163" t="s">
        <v>119</v>
      </c>
      <c r="AU244" s="163" t="s">
        <v>82</v>
      </c>
      <c r="AY244" s="17" t="s">
        <v>117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7" t="s">
        <v>124</v>
      </c>
      <c r="BK244" s="164">
        <f>ROUND(I244*H244,2)</f>
        <v>0</v>
      </c>
      <c r="BL244" s="17" t="s">
        <v>603</v>
      </c>
      <c r="BM244" s="163" t="s">
        <v>604</v>
      </c>
    </row>
    <row r="245" spans="1:65" s="2" customFormat="1" ht="16.5" customHeight="1">
      <c r="A245" s="32"/>
      <c r="B245" s="150"/>
      <c r="C245" s="151" t="s">
        <v>201</v>
      </c>
      <c r="D245" s="151" t="s">
        <v>119</v>
      </c>
      <c r="E245" s="152" t="s">
        <v>605</v>
      </c>
      <c r="F245" s="153" t="s">
        <v>606</v>
      </c>
      <c r="G245" s="154" t="s">
        <v>356</v>
      </c>
      <c r="H245" s="155">
        <v>1</v>
      </c>
      <c r="I245" s="156"/>
      <c r="J245" s="157">
        <f>ROUND(I245*H245,2)</f>
        <v>0</v>
      </c>
      <c r="K245" s="158"/>
      <c r="L245" s="33"/>
      <c r="M245" s="159" t="s">
        <v>1</v>
      </c>
      <c r="N245" s="160" t="s">
        <v>40</v>
      </c>
      <c r="O245" s="61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3" t="s">
        <v>603</v>
      </c>
      <c r="AT245" s="163" t="s">
        <v>119</v>
      </c>
      <c r="AU245" s="163" t="s">
        <v>82</v>
      </c>
      <c r="AY245" s="17" t="s">
        <v>117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7" t="s">
        <v>124</v>
      </c>
      <c r="BK245" s="164">
        <f>ROUND(I245*H245,2)</f>
        <v>0</v>
      </c>
      <c r="BL245" s="17" t="s">
        <v>603</v>
      </c>
      <c r="BM245" s="163" t="s">
        <v>607</v>
      </c>
    </row>
    <row r="246" spans="1:65" s="2" customFormat="1" ht="21.75" customHeight="1">
      <c r="A246" s="32"/>
      <c r="B246" s="150"/>
      <c r="C246" s="151" t="s">
        <v>299</v>
      </c>
      <c r="D246" s="151" t="s">
        <v>119</v>
      </c>
      <c r="E246" s="152" t="s">
        <v>608</v>
      </c>
      <c r="F246" s="153" t="s">
        <v>609</v>
      </c>
      <c r="G246" s="154" t="s">
        <v>356</v>
      </c>
      <c r="H246" s="155">
        <v>1</v>
      </c>
      <c r="I246" s="156"/>
      <c r="J246" s="157">
        <f>ROUND(I246*H246,2)</f>
        <v>0</v>
      </c>
      <c r="K246" s="158"/>
      <c r="L246" s="33"/>
      <c r="M246" s="159" t="s">
        <v>1</v>
      </c>
      <c r="N246" s="160" t="s">
        <v>40</v>
      </c>
      <c r="O246" s="61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3" t="s">
        <v>603</v>
      </c>
      <c r="AT246" s="163" t="s">
        <v>119</v>
      </c>
      <c r="AU246" s="163" t="s">
        <v>82</v>
      </c>
      <c r="AY246" s="17" t="s">
        <v>117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7" t="s">
        <v>124</v>
      </c>
      <c r="BK246" s="164">
        <f>ROUND(I246*H246,2)</f>
        <v>0</v>
      </c>
      <c r="BL246" s="17" t="s">
        <v>603</v>
      </c>
      <c r="BM246" s="163" t="s">
        <v>610</v>
      </c>
    </row>
    <row r="247" spans="1:65" s="2" customFormat="1" ht="16.5" customHeight="1">
      <c r="A247" s="32"/>
      <c r="B247" s="150"/>
      <c r="C247" s="151" t="s">
        <v>204</v>
      </c>
      <c r="D247" s="151" t="s">
        <v>119</v>
      </c>
      <c r="E247" s="152" t="s">
        <v>611</v>
      </c>
      <c r="F247" s="153" t="s">
        <v>612</v>
      </c>
      <c r="G247" s="154" t="s">
        <v>356</v>
      </c>
      <c r="H247" s="155">
        <v>1</v>
      </c>
      <c r="I247" s="156"/>
      <c r="J247" s="157">
        <f>ROUND(I247*H247,2)</f>
        <v>0</v>
      </c>
      <c r="K247" s="158"/>
      <c r="L247" s="33"/>
      <c r="M247" s="176" t="s">
        <v>1</v>
      </c>
      <c r="N247" s="177" t="s">
        <v>40</v>
      </c>
      <c r="O247" s="178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3" t="s">
        <v>603</v>
      </c>
      <c r="AT247" s="163" t="s">
        <v>119</v>
      </c>
      <c r="AU247" s="163" t="s">
        <v>82</v>
      </c>
      <c r="AY247" s="17" t="s">
        <v>117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7" t="s">
        <v>124</v>
      </c>
      <c r="BK247" s="164">
        <f>ROUND(I247*H247,2)</f>
        <v>0</v>
      </c>
      <c r="BL247" s="17" t="s">
        <v>603</v>
      </c>
      <c r="BM247" s="163" t="s">
        <v>613</v>
      </c>
    </row>
    <row r="248" spans="1:65" s="2" customFormat="1" ht="6.95" customHeight="1">
      <c r="A248" s="32"/>
      <c r="B248" s="50"/>
      <c r="C248" s="51"/>
      <c r="D248" s="51"/>
      <c r="E248" s="51"/>
      <c r="F248" s="51"/>
      <c r="G248" s="51"/>
      <c r="H248" s="51"/>
      <c r="I248" s="51"/>
      <c r="J248" s="51"/>
      <c r="K248" s="51"/>
      <c r="L248" s="33"/>
      <c r="M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</row>
  </sheetData>
  <autoFilter ref="C121:K2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SO 204 Kanalizácia d...</vt:lpstr>
      <vt:lpstr>02 - SO 402 Verejné osvet...</vt:lpstr>
      <vt:lpstr>03 - SO 601 Miestna komun...</vt:lpstr>
      <vt:lpstr>'01 - SO 204 Kanalizácia d...'!Názvy_tlače</vt:lpstr>
      <vt:lpstr>'02 - SO 402 Verejné osvet...'!Názvy_tlače</vt:lpstr>
      <vt:lpstr>'03 - SO 601 Miestna komun...'!Názvy_tlače</vt:lpstr>
      <vt:lpstr>'Rekapitulácia stavby'!Názvy_tlače</vt:lpstr>
      <vt:lpstr>'01 - SO 204 Kanalizácia d...'!Oblasť_tlače</vt:lpstr>
      <vt:lpstr>'02 - SO 402 Verejné osvet...'!Oblasť_tlače</vt:lpstr>
      <vt:lpstr>'03 - SO 601 Miestna komun...'!Oblasť_tlače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Šafárová Viera, Ing</cp:lastModifiedBy>
  <dcterms:created xsi:type="dcterms:W3CDTF">2022-05-27T06:31:40Z</dcterms:created>
  <dcterms:modified xsi:type="dcterms:W3CDTF">2022-05-27T06:41:30Z</dcterms:modified>
</cp:coreProperties>
</file>