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D:\AA Obstaravanie\BaNM\2022\08 ZS Cadrova_PL\05 Vysvetlenie\"/>
    </mc:Choice>
  </mc:AlternateContent>
  <xr:revisionPtr revIDLastSave="0" documentId="13_ncr:1_{D2389CFF-AB96-4192-92EC-5A82054DD295}" xr6:coauthVersionLast="47" xr6:coauthVersionMax="47" xr10:uidLastSave="{00000000-0000-0000-0000-000000000000}"/>
  <bookViews>
    <workbookView xWindow="-96" yWindow="-96" windowWidth="19392" windowHeight="10392" firstSheet="5" activeTab="6" xr2:uid="{00000000-000D-0000-FFFF-FFFF00000000}"/>
  </bookViews>
  <sheets>
    <sheet name="Rekapitulácia stavby" sheetId="1" r:id="rId1"/>
    <sheet name="SO01.1, SO02, SO03 - Reko.. (2)" sheetId="30" r:id="rId2"/>
    <sheet name="SO01.2 - Elektroinštalácia" sheetId="3" r:id="rId3"/>
    <sheet name="S001.2- Rekap " sheetId="16" r:id="rId4"/>
    <sheet name="SO01.2_Rozpocet el. polozky" sheetId="18" r:id="rId5"/>
    <sheet name="SO01.3 - Zdravotechnika" sheetId="4" r:id="rId6"/>
    <sheet name="1.03 ZDRAVOTECHNIKA polozky" sheetId="19" r:id="rId7"/>
    <sheet name="SO01.4 - Vykurovanie" sheetId="5" r:id="rId8"/>
    <sheet name="E1.4 VYKUROVANIE_ZS CADROVA" sheetId="20" r:id="rId9"/>
    <sheet name="SO01.5 - VZT" sheetId="6" r:id="rId10"/>
    <sheet name="E1.5 VZDUCHOTECHNIKA polozky" sheetId="21" r:id="rId11"/>
    <sheet name="SO01.6 - Chladenie" sheetId="7" r:id="rId12"/>
    <sheet name="SO01.6  CHLADENIE" sheetId="22" r:id="rId13"/>
    <sheet name="SO01.7 - Vnútorné slabopr..." sheetId="8" r:id="rId14"/>
    <sheet name="SO01.7  Rekapitulácia SLABOPRUD" sheetId="23" r:id="rId15"/>
    <sheet name="SO01.7 Slaboprud polozky" sheetId="24" r:id="rId16"/>
    <sheet name="SO04 - Napojenie objektu ..." sheetId="9" r:id="rId17"/>
    <sheet name="SO04 Napojenie objektu na u" sheetId="25" r:id="rId18"/>
    <sheet name="SO06 - Napojenie objektov..." sheetId="10" r:id="rId19"/>
    <sheet name="E4 S0 06 objektova kanalizacia" sheetId="26" r:id="rId20"/>
    <sheet name="SO07 - Napoijenie dažďove..." sheetId="11" r:id="rId21"/>
    <sheet name="E5 SO 07 Napojenie dažďovej kan" sheetId="27" r:id="rId22"/>
    <sheet name="SO09 - Sadovnícke úpravy" sheetId="12" r:id="rId23"/>
    <sheet name="SO09" sheetId="28" r:id="rId24"/>
    <sheet name="PS2 - Technológia výťahu" sheetId="14" r:id="rId25"/>
  </sheets>
  <externalReferences>
    <externalReference r:id="rId26"/>
  </externalReferences>
  <definedNames>
    <definedName name="_xlnm._FilterDatabase" localSheetId="24" hidden="1">'PS2 - Technológia výťahu'!$C$117:$K$123</definedName>
    <definedName name="_xlnm._FilterDatabase" localSheetId="1" hidden="1">'SO01.1, SO02, SO03 - Reko.. (2)'!$C$142:$K$2941</definedName>
    <definedName name="_xlnm._FilterDatabase" localSheetId="2" hidden="1">'SO01.2 - Elektroinštalácia'!$C$118:$K$134</definedName>
    <definedName name="_xlnm._FilterDatabase" localSheetId="5" hidden="1">'SO01.3 - Zdravotechnika'!$C$117:$K$122</definedName>
    <definedName name="_xlnm._FilterDatabase" localSheetId="7" hidden="1">'SO01.4 - Vykurovanie'!$C$117:$K$122</definedName>
    <definedName name="_xlnm._FilterDatabase" localSheetId="9" hidden="1">'SO01.5 - VZT'!$C$117:$K$122</definedName>
    <definedName name="_xlnm._FilterDatabase" localSheetId="11" hidden="1">'SO01.6 - Chladenie'!$C$117:$K$122</definedName>
    <definedName name="_xlnm._FilterDatabase" localSheetId="13" hidden="1">'SO01.7 - Vnútorné slabopr...'!$C$117:$K$121</definedName>
    <definedName name="_xlnm._FilterDatabase" localSheetId="16" hidden="1">'SO04 - Napojenie objektu ...'!$C$117:$K$122</definedName>
    <definedName name="_xlnm._FilterDatabase" localSheetId="18" hidden="1">'SO06 - Napojenie objektov...'!$C$112:$K$117</definedName>
    <definedName name="_xlnm._FilterDatabase" localSheetId="20" hidden="1">'SO07 - Napoijenie dažďove...'!$C$117:$K$122</definedName>
    <definedName name="_xlnm._FilterDatabase" localSheetId="22" hidden="1">'SO09 - Sadovnícke úpravy'!$C$117:$K$121</definedName>
    <definedName name="_xlnm.Print_Titles" localSheetId="24">'PS2 - Technológia výťahu'!$117:$117</definedName>
    <definedName name="_xlnm.Print_Titles" localSheetId="0">'Rekapitulácia stavby'!$92:$92</definedName>
    <definedName name="_xlnm.Print_Titles" localSheetId="1">'SO01.1, SO02, SO03 - Reko.. (2)'!$142:$142</definedName>
    <definedName name="_xlnm.Print_Titles" localSheetId="2">'SO01.2 - Elektroinštalácia'!$118:$118</definedName>
    <definedName name="_xlnm.Print_Titles" localSheetId="5">'SO01.3 - Zdravotechnika'!$117:$117</definedName>
    <definedName name="_xlnm.Print_Titles" localSheetId="7">'SO01.4 - Vykurovanie'!$117:$117</definedName>
    <definedName name="_xlnm.Print_Titles" localSheetId="9">'SO01.5 - VZT'!$117:$117</definedName>
    <definedName name="_xlnm.Print_Titles" localSheetId="11">'SO01.6 - Chladenie'!$117:$117</definedName>
    <definedName name="_xlnm.Print_Titles" localSheetId="13">'SO01.7 - Vnútorné slabopr...'!$117:$117</definedName>
    <definedName name="_xlnm.Print_Titles" localSheetId="16">'SO04 - Napojenie objektu ...'!$117:$117</definedName>
    <definedName name="_xlnm.Print_Titles" localSheetId="18">'SO06 - Napojenie objektov...'!$112:$112</definedName>
    <definedName name="_xlnm.Print_Titles" localSheetId="20">'SO07 - Napoijenie dažďove...'!$117:$117</definedName>
    <definedName name="_xlnm.Print_Titles" localSheetId="22">'SO09 - Sadovnícke úpravy'!$117:$117</definedName>
    <definedName name="_xlnm.Print_Area" localSheetId="6">'1.03 ZDRAVOTECHNIKA polozky'!$A$1:$F$149</definedName>
    <definedName name="_xlnm.Print_Area" localSheetId="8">'E1.4 VYKUROVANIE_ZS CADROVA'!$A$1:$F$88</definedName>
    <definedName name="_xlnm.Print_Area" localSheetId="19">'E4 S0 06 objektova kanalizacia'!$A$1:$F$31</definedName>
    <definedName name="_xlnm.Print_Area" localSheetId="21">'E5 SO 07 Napojenie dažďovej kan'!$A$1:$F$30</definedName>
    <definedName name="_xlnm.Print_Area" localSheetId="24">'PS2 - Technológia výťahu'!$C$4:$J$76,'PS2 - Technológia výťahu'!$C$105:$J$123</definedName>
    <definedName name="_xlnm.Print_Area" localSheetId="0">'Rekapitulácia stavby'!$D$4:$AO$76,'Rekapitulácia stavby'!$C$82:$AQ$111</definedName>
    <definedName name="_xlnm.Print_Area" localSheetId="3">'S001.2- Rekap '!$A$1:$F$26</definedName>
    <definedName name="_xlnm.Print_Area" localSheetId="1">'SO01.1, SO02, SO03 - Reko.. (2)'!$C$4:$J$76,'SO01.1, SO02, SO03 - Reko.. (2)'!$C$130:$J$2941</definedName>
    <definedName name="_xlnm.Print_Area" localSheetId="2">'SO01.2 - Elektroinštalácia'!$C$4:$J$76,'SO01.2 - Elektroinštalácia'!$C$106:$J$134</definedName>
    <definedName name="_xlnm.Print_Area" localSheetId="4">'SO01.2_Rozpocet el. polozky'!$A$1:$H$244</definedName>
    <definedName name="_xlnm.Print_Area" localSheetId="5">'SO01.3 - Zdravotechnika'!$C$4:$J$76,'SO01.3 - Zdravotechnika'!$C$105:$J$122</definedName>
    <definedName name="_xlnm.Print_Area" localSheetId="7">'SO01.4 - Vykurovanie'!$C$4:$J$76,'SO01.4 - Vykurovanie'!$C$105:$J$122</definedName>
    <definedName name="_xlnm.Print_Area" localSheetId="9">'SO01.5 - VZT'!$C$4:$J$76,'SO01.5 - VZT'!$C$105:$J$122</definedName>
    <definedName name="_xlnm.Print_Area" localSheetId="12">'SO01.6  CHLADENIE'!$A$1:$F$42</definedName>
    <definedName name="_xlnm.Print_Area" localSheetId="11">'SO01.6 - Chladenie'!$C$4:$J$76,'SO01.6 - Chladenie'!$C$105:$J$122</definedName>
    <definedName name="_xlnm.Print_Area" localSheetId="14">'SO01.7  Rekapitulácia SLABOPRUD'!$A$1:$K$46</definedName>
    <definedName name="_xlnm.Print_Area" localSheetId="13">'SO01.7 - Vnútorné slabopr...'!$C$4:$J$76,'SO01.7 - Vnútorné slabopr...'!$C$105:$J$121</definedName>
    <definedName name="_xlnm.Print_Area" localSheetId="16">'SO04 - Napojenie objektu ...'!$C$4:$J$76,'SO04 - Napojenie objektu ...'!$C$105:$J$122</definedName>
    <definedName name="_xlnm.Print_Area" localSheetId="17">'SO04 Napojenie objektu na u'!$A$1:$F$25</definedName>
    <definedName name="_xlnm.Print_Area" localSheetId="18">'SO06 - Napojenie objektov...'!$C$4:$J$76,'SO06 - Napojenie objektov...'!$C$105:$J$117</definedName>
    <definedName name="_xlnm.Print_Area" localSheetId="20">'SO07 - Napoijenie dažďove...'!$C$4:$J$76,'SO07 - Napoijenie dažďove...'!$C$105:$J$122</definedName>
    <definedName name="_xlnm.Print_Area" localSheetId="22">'SO09 - Sadovnícke úpravy'!$C$4:$J$76,'SO09 - Sadovnícke úpravy'!$C$105:$J$121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8" i="19" l="1"/>
  <c r="F99" i="19"/>
  <c r="F122" i="19" l="1"/>
  <c r="F255" i="21"/>
  <c r="F257" i="21" s="1"/>
  <c r="F253" i="21"/>
  <c r="F254" i="21"/>
  <c r="F252" i="21"/>
  <c r="F250" i="21"/>
  <c r="F147" i="19" l="1"/>
  <c r="F146" i="19"/>
  <c r="F144" i="19"/>
  <c r="F96" i="19"/>
  <c r="F97" i="19"/>
  <c r="F92" i="5"/>
  <c r="F148" i="19" l="1"/>
  <c r="G4" i="24"/>
  <c r="H205" i="18"/>
  <c r="AN106" i="1" l="1"/>
  <c r="F181" i="21" l="1"/>
  <c r="F236" i="21" l="1"/>
  <c r="F66" i="19" l="1"/>
  <c r="BK2941" i="30" l="1"/>
  <c r="BI2941" i="30"/>
  <c r="BH2941" i="30"/>
  <c r="BG2941" i="30"/>
  <c r="BE2941" i="30"/>
  <c r="T2941" i="30"/>
  <c r="R2941" i="30"/>
  <c r="P2941" i="30"/>
  <c r="J2941" i="30"/>
  <c r="BF2941" i="30" s="1"/>
  <c r="BK2940" i="30"/>
  <c r="BI2940" i="30"/>
  <c r="BH2940" i="30"/>
  <c r="BG2940" i="30"/>
  <c r="BE2940" i="30"/>
  <c r="T2940" i="30"/>
  <c r="R2940" i="30"/>
  <c r="P2940" i="30"/>
  <c r="J2940" i="30"/>
  <c r="BF2940" i="30" s="1"/>
  <c r="BK2939" i="30"/>
  <c r="BI2939" i="30"/>
  <c r="BH2939" i="30"/>
  <c r="BG2939" i="30"/>
  <c r="BE2939" i="30"/>
  <c r="T2939" i="30"/>
  <c r="R2939" i="30"/>
  <c r="P2939" i="30"/>
  <c r="J2939" i="30"/>
  <c r="BF2939" i="30" s="1"/>
  <c r="BK2938" i="30"/>
  <c r="BI2938" i="30"/>
  <c r="BH2938" i="30"/>
  <c r="BG2938" i="30"/>
  <c r="BE2938" i="30"/>
  <c r="T2938" i="30"/>
  <c r="R2938" i="30"/>
  <c r="P2938" i="30"/>
  <c r="J2938" i="30"/>
  <c r="BF2938" i="30" s="1"/>
  <c r="BK2937" i="30"/>
  <c r="BI2937" i="30"/>
  <c r="BH2937" i="30"/>
  <c r="BG2937" i="30"/>
  <c r="BE2937" i="30"/>
  <c r="T2937" i="30"/>
  <c r="R2937" i="30"/>
  <c r="P2937" i="30"/>
  <c r="J2937" i="30"/>
  <c r="BF2937" i="30" s="1"/>
  <c r="BK2932" i="30"/>
  <c r="BK2931" i="30" s="1"/>
  <c r="J2931" i="30" s="1"/>
  <c r="J122" i="30" s="1"/>
  <c r="BI2932" i="30"/>
  <c r="BH2932" i="30"/>
  <c r="BG2932" i="30"/>
  <c r="BE2932" i="30"/>
  <c r="T2932" i="30"/>
  <c r="T2931" i="30" s="1"/>
  <c r="R2932" i="30"/>
  <c r="R2931" i="30" s="1"/>
  <c r="P2932" i="30"/>
  <c r="P2931" i="30" s="1"/>
  <c r="J2932" i="30"/>
  <c r="BF2932" i="30" s="1"/>
  <c r="BK2930" i="30"/>
  <c r="BI2930" i="30"/>
  <c r="BH2930" i="30"/>
  <c r="BG2930" i="30"/>
  <c r="BE2930" i="30"/>
  <c r="T2930" i="30"/>
  <c r="R2930" i="30"/>
  <c r="P2930" i="30"/>
  <c r="J2930" i="30"/>
  <c r="BF2930" i="30" s="1"/>
  <c r="BK2922" i="30"/>
  <c r="BI2922" i="30"/>
  <c r="BH2922" i="30"/>
  <c r="BG2922" i="30"/>
  <c r="BF2922" i="30"/>
  <c r="BE2922" i="30"/>
  <c r="T2922" i="30"/>
  <c r="R2922" i="30"/>
  <c r="P2922" i="30"/>
  <c r="J2922" i="30"/>
  <c r="BK2916" i="30"/>
  <c r="BI2916" i="30"/>
  <c r="BH2916" i="30"/>
  <c r="BG2916" i="30"/>
  <c r="BE2916" i="30"/>
  <c r="T2916" i="30"/>
  <c r="R2916" i="30"/>
  <c r="P2916" i="30"/>
  <c r="J2916" i="30"/>
  <c r="BF2916" i="30" s="1"/>
  <c r="BK2911" i="30"/>
  <c r="BI2911" i="30"/>
  <c r="BH2911" i="30"/>
  <c r="BG2911" i="30"/>
  <c r="BE2911" i="30"/>
  <c r="T2911" i="30"/>
  <c r="R2911" i="30"/>
  <c r="P2911" i="30"/>
  <c r="J2911" i="30"/>
  <c r="BF2911" i="30" s="1"/>
  <c r="BK2906" i="30"/>
  <c r="BI2906" i="30"/>
  <c r="BH2906" i="30"/>
  <c r="BG2906" i="30"/>
  <c r="BE2906" i="30"/>
  <c r="T2906" i="30"/>
  <c r="R2906" i="30"/>
  <c r="P2906" i="30"/>
  <c r="J2906" i="30"/>
  <c r="BF2906" i="30" s="1"/>
  <c r="BK2904" i="30"/>
  <c r="BI2904" i="30"/>
  <c r="BH2904" i="30"/>
  <c r="BG2904" i="30"/>
  <c r="BE2904" i="30"/>
  <c r="T2904" i="30"/>
  <c r="R2904" i="30"/>
  <c r="P2904" i="30"/>
  <c r="J2904" i="30"/>
  <c r="BF2904" i="30" s="1"/>
  <c r="BK2897" i="30"/>
  <c r="BI2897" i="30"/>
  <c r="BH2897" i="30"/>
  <c r="BG2897" i="30"/>
  <c r="BE2897" i="30"/>
  <c r="T2897" i="30"/>
  <c r="R2897" i="30"/>
  <c r="P2897" i="30"/>
  <c r="J2897" i="30"/>
  <c r="BF2897" i="30" s="1"/>
  <c r="BK2890" i="30"/>
  <c r="BI2890" i="30"/>
  <c r="BH2890" i="30"/>
  <c r="BG2890" i="30"/>
  <c r="BE2890" i="30"/>
  <c r="T2890" i="30"/>
  <c r="R2890" i="30"/>
  <c r="R2889" i="30" s="1"/>
  <c r="P2890" i="30"/>
  <c r="J2890" i="30"/>
  <c r="BF2890" i="30" s="1"/>
  <c r="BK2884" i="30"/>
  <c r="BI2884" i="30"/>
  <c r="BH2884" i="30"/>
  <c r="BG2884" i="30"/>
  <c r="BE2884" i="30"/>
  <c r="T2884" i="30"/>
  <c r="R2884" i="30"/>
  <c r="P2884" i="30"/>
  <c r="J2884" i="30"/>
  <c r="BF2884" i="30" s="1"/>
  <c r="BK2874" i="30"/>
  <c r="BI2874" i="30"/>
  <c r="BH2874" i="30"/>
  <c r="BG2874" i="30"/>
  <c r="BE2874" i="30"/>
  <c r="T2874" i="30"/>
  <c r="R2874" i="30"/>
  <c r="P2874" i="30"/>
  <c r="J2874" i="30"/>
  <c r="BF2874" i="30" s="1"/>
  <c r="BK2869" i="30"/>
  <c r="BI2869" i="30"/>
  <c r="BH2869" i="30"/>
  <c r="BG2869" i="30"/>
  <c r="BE2869" i="30"/>
  <c r="T2869" i="30"/>
  <c r="R2869" i="30"/>
  <c r="P2869" i="30"/>
  <c r="J2869" i="30"/>
  <c r="BF2869" i="30" s="1"/>
  <c r="BK2856" i="30"/>
  <c r="BI2856" i="30"/>
  <c r="BH2856" i="30"/>
  <c r="BG2856" i="30"/>
  <c r="BE2856" i="30"/>
  <c r="T2856" i="30"/>
  <c r="R2856" i="30"/>
  <c r="P2856" i="30"/>
  <c r="J2856" i="30"/>
  <c r="BF2856" i="30" s="1"/>
  <c r="BK2854" i="30"/>
  <c r="BI2854" i="30"/>
  <c r="BH2854" i="30"/>
  <c r="BG2854" i="30"/>
  <c r="BE2854" i="30"/>
  <c r="T2854" i="30"/>
  <c r="R2854" i="30"/>
  <c r="P2854" i="30"/>
  <c r="J2854" i="30"/>
  <c r="BF2854" i="30" s="1"/>
  <c r="BK2850" i="30"/>
  <c r="BI2850" i="30"/>
  <c r="BH2850" i="30"/>
  <c r="BG2850" i="30"/>
  <c r="BE2850" i="30"/>
  <c r="T2850" i="30"/>
  <c r="R2850" i="30"/>
  <c r="P2850" i="30"/>
  <c r="J2850" i="30"/>
  <c r="BF2850" i="30" s="1"/>
  <c r="BK2846" i="30"/>
  <c r="BI2846" i="30"/>
  <c r="BH2846" i="30"/>
  <c r="BG2846" i="30"/>
  <c r="BE2846" i="30"/>
  <c r="T2846" i="30"/>
  <c r="R2846" i="30"/>
  <c r="P2846" i="30"/>
  <c r="J2846" i="30"/>
  <c r="BF2846" i="30" s="1"/>
  <c r="BK2836" i="30"/>
  <c r="BI2836" i="30"/>
  <c r="BH2836" i="30"/>
  <c r="BG2836" i="30"/>
  <c r="BE2836" i="30"/>
  <c r="T2836" i="30"/>
  <c r="R2836" i="30"/>
  <c r="P2836" i="30"/>
  <c r="J2836" i="30"/>
  <c r="BF2836" i="30" s="1"/>
  <c r="BK2827" i="30"/>
  <c r="BI2827" i="30"/>
  <c r="BH2827" i="30"/>
  <c r="BG2827" i="30"/>
  <c r="BE2827" i="30"/>
  <c r="T2827" i="30"/>
  <c r="R2827" i="30"/>
  <c r="P2827" i="30"/>
  <c r="J2827" i="30"/>
  <c r="BF2827" i="30" s="1"/>
  <c r="BK2825" i="30"/>
  <c r="BI2825" i="30"/>
  <c r="BH2825" i="30"/>
  <c r="BG2825" i="30"/>
  <c r="BE2825" i="30"/>
  <c r="T2825" i="30"/>
  <c r="R2825" i="30"/>
  <c r="P2825" i="30"/>
  <c r="J2825" i="30"/>
  <c r="BF2825" i="30" s="1"/>
  <c r="BK2818" i="30"/>
  <c r="BI2818" i="30"/>
  <c r="BH2818" i="30"/>
  <c r="BG2818" i="30"/>
  <c r="BE2818" i="30"/>
  <c r="T2818" i="30"/>
  <c r="T2817" i="30" s="1"/>
  <c r="R2818" i="30"/>
  <c r="P2818" i="30"/>
  <c r="J2818" i="30"/>
  <c r="BF2818" i="30" s="1"/>
  <c r="BK2816" i="30"/>
  <c r="BI2816" i="30"/>
  <c r="BH2816" i="30"/>
  <c r="BG2816" i="30"/>
  <c r="BE2816" i="30"/>
  <c r="T2816" i="30"/>
  <c r="R2816" i="30"/>
  <c r="P2816" i="30"/>
  <c r="J2816" i="30"/>
  <c r="BF2816" i="30" s="1"/>
  <c r="BK2803" i="30"/>
  <c r="BI2803" i="30"/>
  <c r="BH2803" i="30"/>
  <c r="BG2803" i="30"/>
  <c r="BE2803" i="30"/>
  <c r="T2803" i="30"/>
  <c r="R2803" i="30"/>
  <c r="P2803" i="30"/>
  <c r="J2803" i="30"/>
  <c r="BF2803" i="30" s="1"/>
  <c r="BK2789" i="30"/>
  <c r="BI2789" i="30"/>
  <c r="BH2789" i="30"/>
  <c r="BG2789" i="30"/>
  <c r="BE2789" i="30"/>
  <c r="T2789" i="30"/>
  <c r="R2789" i="30"/>
  <c r="P2789" i="30"/>
  <c r="J2789" i="30"/>
  <c r="BF2789" i="30" s="1"/>
  <c r="BK2776" i="30"/>
  <c r="BI2776" i="30"/>
  <c r="BH2776" i="30"/>
  <c r="BG2776" i="30"/>
  <c r="BE2776" i="30"/>
  <c r="T2776" i="30"/>
  <c r="R2776" i="30"/>
  <c r="P2776" i="30"/>
  <c r="J2776" i="30"/>
  <c r="BF2776" i="30" s="1"/>
  <c r="BK2769" i="30"/>
  <c r="BI2769" i="30"/>
  <c r="BH2769" i="30"/>
  <c r="BG2769" i="30"/>
  <c r="BE2769" i="30"/>
  <c r="T2769" i="30"/>
  <c r="R2769" i="30"/>
  <c r="P2769" i="30"/>
  <c r="J2769" i="30"/>
  <c r="BF2769" i="30" s="1"/>
  <c r="BK2767" i="30"/>
  <c r="BI2767" i="30"/>
  <c r="BH2767" i="30"/>
  <c r="BG2767" i="30"/>
  <c r="BE2767" i="30"/>
  <c r="T2767" i="30"/>
  <c r="R2767" i="30"/>
  <c r="P2767" i="30"/>
  <c r="J2767" i="30"/>
  <c r="BF2767" i="30" s="1"/>
  <c r="BK2751" i="30"/>
  <c r="BI2751" i="30"/>
  <c r="BH2751" i="30"/>
  <c r="BG2751" i="30"/>
  <c r="BE2751" i="30"/>
  <c r="T2751" i="30"/>
  <c r="R2751" i="30"/>
  <c r="P2751" i="30"/>
  <c r="J2751" i="30"/>
  <c r="BF2751" i="30" s="1"/>
  <c r="BK2739" i="30"/>
  <c r="BI2739" i="30"/>
  <c r="BH2739" i="30"/>
  <c r="BG2739" i="30"/>
  <c r="BE2739" i="30"/>
  <c r="T2739" i="30"/>
  <c r="R2739" i="30"/>
  <c r="P2739" i="30"/>
  <c r="J2739" i="30"/>
  <c r="BF2739" i="30" s="1"/>
  <c r="BK2716" i="30"/>
  <c r="BI2716" i="30"/>
  <c r="BH2716" i="30"/>
  <c r="BG2716" i="30"/>
  <c r="BE2716" i="30"/>
  <c r="T2716" i="30"/>
  <c r="R2716" i="30"/>
  <c r="P2716" i="30"/>
  <c r="J2716" i="30"/>
  <c r="BF2716" i="30" s="1"/>
  <c r="BK2714" i="30"/>
  <c r="BI2714" i="30"/>
  <c r="BH2714" i="30"/>
  <c r="BG2714" i="30"/>
  <c r="BE2714" i="30"/>
  <c r="T2714" i="30"/>
  <c r="R2714" i="30"/>
  <c r="P2714" i="30"/>
  <c r="J2714" i="30"/>
  <c r="BF2714" i="30" s="1"/>
  <c r="BK2705" i="30"/>
  <c r="BI2705" i="30"/>
  <c r="BH2705" i="30"/>
  <c r="BG2705" i="30"/>
  <c r="BE2705" i="30"/>
  <c r="T2705" i="30"/>
  <c r="R2705" i="30"/>
  <c r="P2705" i="30"/>
  <c r="J2705" i="30"/>
  <c r="BF2705" i="30" s="1"/>
  <c r="BK2696" i="30"/>
  <c r="BI2696" i="30"/>
  <c r="BH2696" i="30"/>
  <c r="BG2696" i="30"/>
  <c r="BE2696" i="30"/>
  <c r="T2696" i="30"/>
  <c r="R2696" i="30"/>
  <c r="P2696" i="30"/>
  <c r="J2696" i="30"/>
  <c r="BF2696" i="30" s="1"/>
  <c r="BK2692" i="30"/>
  <c r="BI2692" i="30"/>
  <c r="BH2692" i="30"/>
  <c r="BG2692" i="30"/>
  <c r="BE2692" i="30"/>
  <c r="T2692" i="30"/>
  <c r="R2692" i="30"/>
  <c r="P2692" i="30"/>
  <c r="J2692" i="30"/>
  <c r="BF2692" i="30" s="1"/>
  <c r="BK2688" i="30"/>
  <c r="BI2688" i="30"/>
  <c r="BH2688" i="30"/>
  <c r="BG2688" i="30"/>
  <c r="BE2688" i="30"/>
  <c r="T2688" i="30"/>
  <c r="R2688" i="30"/>
  <c r="P2688" i="30"/>
  <c r="J2688" i="30"/>
  <c r="BF2688" i="30" s="1"/>
  <c r="BK2684" i="30"/>
  <c r="BI2684" i="30"/>
  <c r="BH2684" i="30"/>
  <c r="BG2684" i="30"/>
  <c r="BE2684" i="30"/>
  <c r="T2684" i="30"/>
  <c r="R2684" i="30"/>
  <c r="P2684" i="30"/>
  <c r="J2684" i="30"/>
  <c r="BF2684" i="30" s="1"/>
  <c r="BK2680" i="30"/>
  <c r="BI2680" i="30"/>
  <c r="BH2680" i="30"/>
  <c r="BG2680" i="30"/>
  <c r="BE2680" i="30"/>
  <c r="T2680" i="30"/>
  <c r="R2680" i="30"/>
  <c r="P2680" i="30"/>
  <c r="J2680" i="30"/>
  <c r="BF2680" i="30" s="1"/>
  <c r="BK2676" i="30"/>
  <c r="BI2676" i="30"/>
  <c r="BH2676" i="30"/>
  <c r="BG2676" i="30"/>
  <c r="BE2676" i="30"/>
  <c r="T2676" i="30"/>
  <c r="R2676" i="30"/>
  <c r="P2676" i="30"/>
  <c r="J2676" i="30"/>
  <c r="BF2676" i="30" s="1"/>
  <c r="BK2667" i="30"/>
  <c r="BI2667" i="30"/>
  <c r="BH2667" i="30"/>
  <c r="BG2667" i="30"/>
  <c r="BE2667" i="30"/>
  <c r="T2667" i="30"/>
  <c r="R2667" i="30"/>
  <c r="P2667" i="30"/>
  <c r="J2667" i="30"/>
  <c r="BF2667" i="30" s="1"/>
  <c r="BK2662" i="30"/>
  <c r="BI2662" i="30"/>
  <c r="BH2662" i="30"/>
  <c r="BG2662" i="30"/>
  <c r="BE2662" i="30"/>
  <c r="T2662" i="30"/>
  <c r="R2662" i="30"/>
  <c r="P2662" i="30"/>
  <c r="J2662" i="30"/>
  <c r="BF2662" i="30" s="1"/>
  <c r="BK2655" i="30"/>
  <c r="BI2655" i="30"/>
  <c r="BH2655" i="30"/>
  <c r="BG2655" i="30"/>
  <c r="BE2655" i="30"/>
  <c r="T2655" i="30"/>
  <c r="R2655" i="30"/>
  <c r="P2655" i="30"/>
  <c r="J2655" i="30"/>
  <c r="BF2655" i="30" s="1"/>
  <c r="BK2650" i="30"/>
  <c r="BI2650" i="30"/>
  <c r="BH2650" i="30"/>
  <c r="BG2650" i="30"/>
  <c r="BE2650" i="30"/>
  <c r="T2650" i="30"/>
  <c r="R2650" i="30"/>
  <c r="P2650" i="30"/>
  <c r="J2650" i="30"/>
  <c r="BF2650" i="30" s="1"/>
  <c r="BK2645" i="30"/>
  <c r="BI2645" i="30"/>
  <c r="BH2645" i="30"/>
  <c r="BG2645" i="30"/>
  <c r="BE2645" i="30"/>
  <c r="T2645" i="30"/>
  <c r="R2645" i="30"/>
  <c r="P2645" i="30"/>
  <c r="J2645" i="30"/>
  <c r="BF2645" i="30" s="1"/>
  <c r="BK2640" i="30"/>
  <c r="BI2640" i="30"/>
  <c r="BH2640" i="30"/>
  <c r="BG2640" i="30"/>
  <c r="BE2640" i="30"/>
  <c r="T2640" i="30"/>
  <c r="R2640" i="30"/>
  <c r="P2640" i="30"/>
  <c r="J2640" i="30"/>
  <c r="BF2640" i="30" s="1"/>
  <c r="BK2635" i="30"/>
  <c r="BI2635" i="30"/>
  <c r="BH2635" i="30"/>
  <c r="BG2635" i="30"/>
  <c r="BE2635" i="30"/>
  <c r="T2635" i="30"/>
  <c r="R2635" i="30"/>
  <c r="P2635" i="30"/>
  <c r="J2635" i="30"/>
  <c r="BF2635" i="30" s="1"/>
  <c r="BK2624" i="30"/>
  <c r="BI2624" i="30"/>
  <c r="BH2624" i="30"/>
  <c r="BG2624" i="30"/>
  <c r="BE2624" i="30"/>
  <c r="T2624" i="30"/>
  <c r="R2624" i="30"/>
  <c r="P2624" i="30"/>
  <c r="J2624" i="30"/>
  <c r="BF2624" i="30" s="1"/>
  <c r="BK2619" i="30"/>
  <c r="BI2619" i="30"/>
  <c r="BH2619" i="30"/>
  <c r="BG2619" i="30"/>
  <c r="BE2619" i="30"/>
  <c r="T2619" i="30"/>
  <c r="R2619" i="30"/>
  <c r="P2619" i="30"/>
  <c r="J2619" i="30"/>
  <c r="BF2619" i="30" s="1"/>
  <c r="BK2614" i="30"/>
  <c r="BI2614" i="30"/>
  <c r="BH2614" i="30"/>
  <c r="BG2614" i="30"/>
  <c r="BE2614" i="30"/>
  <c r="T2614" i="30"/>
  <c r="R2614" i="30"/>
  <c r="P2614" i="30"/>
  <c r="J2614" i="30"/>
  <c r="BF2614" i="30" s="1"/>
  <c r="BK2609" i="30"/>
  <c r="BI2609" i="30"/>
  <c r="BH2609" i="30"/>
  <c r="BG2609" i="30"/>
  <c r="BE2609" i="30"/>
  <c r="T2609" i="30"/>
  <c r="R2609" i="30"/>
  <c r="P2609" i="30"/>
  <c r="J2609" i="30"/>
  <c r="BF2609" i="30" s="1"/>
  <c r="BK2604" i="30"/>
  <c r="BI2604" i="30"/>
  <c r="BH2604" i="30"/>
  <c r="BG2604" i="30"/>
  <c r="BE2604" i="30"/>
  <c r="T2604" i="30"/>
  <c r="R2604" i="30"/>
  <c r="P2604" i="30"/>
  <c r="J2604" i="30"/>
  <c r="BF2604" i="30" s="1"/>
  <c r="BK2599" i="30"/>
  <c r="BI2599" i="30"/>
  <c r="BH2599" i="30"/>
  <c r="BG2599" i="30"/>
  <c r="BE2599" i="30"/>
  <c r="T2599" i="30"/>
  <c r="R2599" i="30"/>
  <c r="P2599" i="30"/>
  <c r="J2599" i="30"/>
  <c r="BF2599" i="30" s="1"/>
  <c r="BK2594" i="30"/>
  <c r="BI2594" i="30"/>
  <c r="BH2594" i="30"/>
  <c r="BG2594" i="30"/>
  <c r="BE2594" i="30"/>
  <c r="T2594" i="30"/>
  <c r="R2594" i="30"/>
  <c r="P2594" i="30"/>
  <c r="J2594" i="30"/>
  <c r="BF2594" i="30" s="1"/>
  <c r="BK2589" i="30"/>
  <c r="BI2589" i="30"/>
  <c r="BH2589" i="30"/>
  <c r="BG2589" i="30"/>
  <c r="BE2589" i="30"/>
  <c r="T2589" i="30"/>
  <c r="R2589" i="30"/>
  <c r="P2589" i="30"/>
  <c r="J2589" i="30"/>
  <c r="BF2589" i="30" s="1"/>
  <c r="BK2572" i="30"/>
  <c r="BI2572" i="30"/>
  <c r="BH2572" i="30"/>
  <c r="BG2572" i="30"/>
  <c r="BE2572" i="30"/>
  <c r="T2572" i="30"/>
  <c r="R2572" i="30"/>
  <c r="P2572" i="30"/>
  <c r="J2572" i="30"/>
  <c r="BF2572" i="30" s="1"/>
  <c r="BK2567" i="30"/>
  <c r="BI2567" i="30"/>
  <c r="BH2567" i="30"/>
  <c r="BG2567" i="30"/>
  <c r="BE2567" i="30"/>
  <c r="T2567" i="30"/>
  <c r="R2567" i="30"/>
  <c r="P2567" i="30"/>
  <c r="J2567" i="30"/>
  <c r="BF2567" i="30" s="1"/>
  <c r="BK2562" i="30"/>
  <c r="BI2562" i="30"/>
  <c r="BH2562" i="30"/>
  <c r="BG2562" i="30"/>
  <c r="BE2562" i="30"/>
  <c r="T2562" i="30"/>
  <c r="R2562" i="30"/>
  <c r="P2562" i="30"/>
  <c r="J2562" i="30"/>
  <c r="BF2562" i="30" s="1"/>
  <c r="BK2553" i="30"/>
  <c r="BI2553" i="30"/>
  <c r="BH2553" i="30"/>
  <c r="BG2553" i="30"/>
  <c r="BE2553" i="30"/>
  <c r="T2553" i="30"/>
  <c r="R2553" i="30"/>
  <c r="P2553" i="30"/>
  <c r="J2553" i="30"/>
  <c r="BF2553" i="30" s="1"/>
  <c r="BK2544" i="30"/>
  <c r="BI2544" i="30"/>
  <c r="BH2544" i="30"/>
  <c r="BG2544" i="30"/>
  <c r="BE2544" i="30"/>
  <c r="T2544" i="30"/>
  <c r="R2544" i="30"/>
  <c r="P2544" i="30"/>
  <c r="J2544" i="30"/>
  <c r="BF2544" i="30" s="1"/>
  <c r="BK2529" i="30"/>
  <c r="BI2529" i="30"/>
  <c r="BH2529" i="30"/>
  <c r="BG2529" i="30"/>
  <c r="BE2529" i="30"/>
  <c r="T2529" i="30"/>
  <c r="R2529" i="30"/>
  <c r="P2529" i="30"/>
  <c r="J2529" i="30"/>
  <c r="BF2529" i="30" s="1"/>
  <c r="BK2525" i="30"/>
  <c r="BI2525" i="30"/>
  <c r="BH2525" i="30"/>
  <c r="BG2525" i="30"/>
  <c r="BE2525" i="30"/>
  <c r="T2525" i="30"/>
  <c r="R2525" i="30"/>
  <c r="P2525" i="30"/>
  <c r="J2525" i="30"/>
  <c r="BF2525" i="30" s="1"/>
  <c r="BK2521" i="30"/>
  <c r="BI2521" i="30"/>
  <c r="BH2521" i="30"/>
  <c r="BG2521" i="30"/>
  <c r="BE2521" i="30"/>
  <c r="T2521" i="30"/>
  <c r="R2521" i="30"/>
  <c r="P2521" i="30"/>
  <c r="J2521" i="30"/>
  <c r="BF2521" i="30" s="1"/>
  <c r="BK2515" i="30"/>
  <c r="BI2515" i="30"/>
  <c r="BH2515" i="30"/>
  <c r="BG2515" i="30"/>
  <c r="BE2515" i="30"/>
  <c r="T2515" i="30"/>
  <c r="R2515" i="30"/>
  <c r="P2515" i="30"/>
  <c r="J2515" i="30"/>
  <c r="BF2515" i="30" s="1"/>
  <c r="BK2511" i="30"/>
  <c r="BI2511" i="30"/>
  <c r="BH2511" i="30"/>
  <c r="BG2511" i="30"/>
  <c r="BE2511" i="30"/>
  <c r="T2511" i="30"/>
  <c r="R2511" i="30"/>
  <c r="P2511" i="30"/>
  <c r="J2511" i="30"/>
  <c r="BF2511" i="30" s="1"/>
  <c r="BK2507" i="30"/>
  <c r="BI2507" i="30"/>
  <c r="BH2507" i="30"/>
  <c r="BG2507" i="30"/>
  <c r="BE2507" i="30"/>
  <c r="T2507" i="30"/>
  <c r="R2507" i="30"/>
  <c r="P2507" i="30"/>
  <c r="J2507" i="30"/>
  <c r="BF2507" i="30" s="1"/>
  <c r="BK2503" i="30"/>
  <c r="BI2503" i="30"/>
  <c r="BH2503" i="30"/>
  <c r="BG2503" i="30"/>
  <c r="BE2503" i="30"/>
  <c r="T2503" i="30"/>
  <c r="R2503" i="30"/>
  <c r="P2503" i="30"/>
  <c r="J2503" i="30"/>
  <c r="BF2503" i="30" s="1"/>
  <c r="BK2499" i="30"/>
  <c r="BI2499" i="30"/>
  <c r="BH2499" i="30"/>
  <c r="BG2499" i="30"/>
  <c r="BE2499" i="30"/>
  <c r="T2499" i="30"/>
  <c r="R2499" i="30"/>
  <c r="P2499" i="30"/>
  <c r="J2499" i="30"/>
  <c r="BF2499" i="30" s="1"/>
  <c r="BK2495" i="30"/>
  <c r="BI2495" i="30"/>
  <c r="BH2495" i="30"/>
  <c r="BG2495" i="30"/>
  <c r="BE2495" i="30"/>
  <c r="T2495" i="30"/>
  <c r="R2495" i="30"/>
  <c r="P2495" i="30"/>
  <c r="J2495" i="30"/>
  <c r="BF2495" i="30" s="1"/>
  <c r="BK2491" i="30"/>
  <c r="BI2491" i="30"/>
  <c r="BH2491" i="30"/>
  <c r="BG2491" i="30"/>
  <c r="BE2491" i="30"/>
  <c r="T2491" i="30"/>
  <c r="R2491" i="30"/>
  <c r="P2491" i="30"/>
  <c r="J2491" i="30"/>
  <c r="BF2491" i="30" s="1"/>
  <c r="BK2486" i="30"/>
  <c r="BI2486" i="30"/>
  <c r="BH2486" i="30"/>
  <c r="BG2486" i="30"/>
  <c r="BE2486" i="30"/>
  <c r="T2486" i="30"/>
  <c r="R2486" i="30"/>
  <c r="P2486" i="30"/>
  <c r="J2486" i="30"/>
  <c r="BF2486" i="30" s="1"/>
  <c r="BK2481" i="30"/>
  <c r="BI2481" i="30"/>
  <c r="BH2481" i="30"/>
  <c r="BG2481" i="30"/>
  <c r="BE2481" i="30"/>
  <c r="T2481" i="30"/>
  <c r="R2481" i="30"/>
  <c r="P2481" i="30"/>
  <c r="J2481" i="30"/>
  <c r="BF2481" i="30" s="1"/>
  <c r="BK2477" i="30"/>
  <c r="BI2477" i="30"/>
  <c r="BH2477" i="30"/>
  <c r="BG2477" i="30"/>
  <c r="BE2477" i="30"/>
  <c r="T2477" i="30"/>
  <c r="R2477" i="30"/>
  <c r="P2477" i="30"/>
  <c r="J2477" i="30"/>
  <c r="BF2477" i="30" s="1"/>
  <c r="BK2473" i="30"/>
  <c r="BI2473" i="30"/>
  <c r="BH2473" i="30"/>
  <c r="BG2473" i="30"/>
  <c r="BE2473" i="30"/>
  <c r="T2473" i="30"/>
  <c r="R2473" i="30"/>
  <c r="P2473" i="30"/>
  <c r="J2473" i="30"/>
  <c r="BF2473" i="30" s="1"/>
  <c r="BK2460" i="30"/>
  <c r="BI2460" i="30"/>
  <c r="BH2460" i="30"/>
  <c r="BG2460" i="30"/>
  <c r="BE2460" i="30"/>
  <c r="T2460" i="30"/>
  <c r="R2460" i="30"/>
  <c r="P2460" i="30"/>
  <c r="J2460" i="30"/>
  <c r="BF2460" i="30" s="1"/>
  <c r="BK2456" i="30"/>
  <c r="BI2456" i="30"/>
  <c r="BH2456" i="30"/>
  <c r="BG2456" i="30"/>
  <c r="BE2456" i="30"/>
  <c r="T2456" i="30"/>
  <c r="R2456" i="30"/>
  <c r="P2456" i="30"/>
  <c r="J2456" i="30"/>
  <c r="BF2456" i="30" s="1"/>
  <c r="BK2452" i="30"/>
  <c r="BI2452" i="30"/>
  <c r="BH2452" i="30"/>
  <c r="BG2452" i="30"/>
  <c r="BE2452" i="30"/>
  <c r="T2452" i="30"/>
  <c r="R2452" i="30"/>
  <c r="P2452" i="30"/>
  <c r="J2452" i="30"/>
  <c r="BF2452" i="30" s="1"/>
  <c r="BK2448" i="30"/>
  <c r="BI2448" i="30"/>
  <c r="BH2448" i="30"/>
  <c r="BG2448" i="30"/>
  <c r="BE2448" i="30"/>
  <c r="T2448" i="30"/>
  <c r="R2448" i="30"/>
  <c r="P2448" i="30"/>
  <c r="J2448" i="30"/>
  <c r="BF2448" i="30" s="1"/>
  <c r="BK2444" i="30"/>
  <c r="BI2444" i="30"/>
  <c r="BH2444" i="30"/>
  <c r="BG2444" i="30"/>
  <c r="BE2444" i="30"/>
  <c r="T2444" i="30"/>
  <c r="R2444" i="30"/>
  <c r="P2444" i="30"/>
  <c r="J2444" i="30"/>
  <c r="BF2444" i="30" s="1"/>
  <c r="BK2435" i="30"/>
  <c r="BI2435" i="30"/>
  <c r="BH2435" i="30"/>
  <c r="BG2435" i="30"/>
  <c r="BE2435" i="30"/>
  <c r="T2435" i="30"/>
  <c r="R2435" i="30"/>
  <c r="P2435" i="30"/>
  <c r="J2435" i="30"/>
  <c r="BF2435" i="30" s="1"/>
  <c r="BK2427" i="30"/>
  <c r="BI2427" i="30"/>
  <c r="BH2427" i="30"/>
  <c r="BG2427" i="30"/>
  <c r="BE2427" i="30"/>
  <c r="T2427" i="30"/>
  <c r="R2427" i="30"/>
  <c r="P2427" i="30"/>
  <c r="J2427" i="30"/>
  <c r="BF2427" i="30" s="1"/>
  <c r="BK2419" i="30"/>
  <c r="BI2419" i="30"/>
  <c r="BH2419" i="30"/>
  <c r="BG2419" i="30"/>
  <c r="BE2419" i="30"/>
  <c r="T2419" i="30"/>
  <c r="R2419" i="30"/>
  <c r="P2419" i="30"/>
  <c r="J2419" i="30"/>
  <c r="BF2419" i="30" s="1"/>
  <c r="BK2412" i="30"/>
  <c r="BI2412" i="30"/>
  <c r="BH2412" i="30"/>
  <c r="BG2412" i="30"/>
  <c r="BE2412" i="30"/>
  <c r="T2412" i="30"/>
  <c r="R2412" i="30"/>
  <c r="P2412" i="30"/>
  <c r="J2412" i="30"/>
  <c r="BF2412" i="30" s="1"/>
  <c r="BK2407" i="30"/>
  <c r="BI2407" i="30"/>
  <c r="BH2407" i="30"/>
  <c r="BG2407" i="30"/>
  <c r="BE2407" i="30"/>
  <c r="T2407" i="30"/>
  <c r="R2407" i="30"/>
  <c r="P2407" i="30"/>
  <c r="J2407" i="30"/>
  <c r="BF2407" i="30" s="1"/>
  <c r="BK2401" i="30"/>
  <c r="BI2401" i="30"/>
  <c r="BH2401" i="30"/>
  <c r="BG2401" i="30"/>
  <c r="BE2401" i="30"/>
  <c r="T2401" i="30"/>
  <c r="R2401" i="30"/>
  <c r="P2401" i="30"/>
  <c r="J2401" i="30"/>
  <c r="BF2401" i="30" s="1"/>
  <c r="BK2393" i="30"/>
  <c r="BI2393" i="30"/>
  <c r="BH2393" i="30"/>
  <c r="BG2393" i="30"/>
  <c r="BE2393" i="30"/>
  <c r="T2393" i="30"/>
  <c r="R2393" i="30"/>
  <c r="P2393" i="30"/>
  <c r="J2393" i="30"/>
  <c r="BF2393" i="30" s="1"/>
  <c r="BK2361" i="30"/>
  <c r="BI2361" i="30"/>
  <c r="BH2361" i="30"/>
  <c r="BG2361" i="30"/>
  <c r="BE2361" i="30"/>
  <c r="T2361" i="30"/>
  <c r="R2361" i="30"/>
  <c r="P2361" i="30"/>
  <c r="J2361" i="30"/>
  <c r="BF2361" i="30" s="1"/>
  <c r="BK2328" i="30"/>
  <c r="BI2328" i="30"/>
  <c r="BH2328" i="30"/>
  <c r="BG2328" i="30"/>
  <c r="BE2328" i="30"/>
  <c r="T2328" i="30"/>
  <c r="R2328" i="30"/>
  <c r="P2328" i="30"/>
  <c r="J2328" i="30"/>
  <c r="BF2328" i="30" s="1"/>
  <c r="BK2295" i="30"/>
  <c r="BI2295" i="30"/>
  <c r="BH2295" i="30"/>
  <c r="BG2295" i="30"/>
  <c r="BE2295" i="30"/>
  <c r="T2295" i="30"/>
  <c r="R2295" i="30"/>
  <c r="P2295" i="30"/>
  <c r="J2295" i="30"/>
  <c r="BF2295" i="30" s="1"/>
  <c r="BK2263" i="30"/>
  <c r="BI2263" i="30"/>
  <c r="BH2263" i="30"/>
  <c r="BG2263" i="30"/>
  <c r="BE2263" i="30"/>
  <c r="T2263" i="30"/>
  <c r="R2263" i="30"/>
  <c r="P2263" i="30"/>
  <c r="J2263" i="30"/>
  <c r="BF2263" i="30" s="1"/>
  <c r="BK2259" i="30"/>
  <c r="BI2259" i="30"/>
  <c r="BH2259" i="30"/>
  <c r="BG2259" i="30"/>
  <c r="BE2259" i="30"/>
  <c r="T2259" i="30"/>
  <c r="R2259" i="30"/>
  <c r="P2259" i="30"/>
  <c r="J2259" i="30"/>
  <c r="BF2259" i="30" s="1"/>
  <c r="BK2255" i="30"/>
  <c r="BI2255" i="30"/>
  <c r="BH2255" i="30"/>
  <c r="BG2255" i="30"/>
  <c r="BE2255" i="30"/>
  <c r="T2255" i="30"/>
  <c r="R2255" i="30"/>
  <c r="P2255" i="30"/>
  <c r="J2255" i="30"/>
  <c r="BF2255" i="30" s="1"/>
  <c r="BK2250" i="30"/>
  <c r="BI2250" i="30"/>
  <c r="BH2250" i="30"/>
  <c r="BG2250" i="30"/>
  <c r="BE2250" i="30"/>
  <c r="T2250" i="30"/>
  <c r="R2250" i="30"/>
  <c r="P2250" i="30"/>
  <c r="J2250" i="30"/>
  <c r="BF2250" i="30" s="1"/>
  <c r="BK2245" i="30"/>
  <c r="BI2245" i="30"/>
  <c r="BH2245" i="30"/>
  <c r="BG2245" i="30"/>
  <c r="BE2245" i="30"/>
  <c r="T2245" i="30"/>
  <c r="R2245" i="30"/>
  <c r="P2245" i="30"/>
  <c r="J2245" i="30"/>
  <c r="BF2245" i="30" s="1"/>
  <c r="BK2239" i="30"/>
  <c r="BI2239" i="30"/>
  <c r="BH2239" i="30"/>
  <c r="BG2239" i="30"/>
  <c r="BE2239" i="30"/>
  <c r="T2239" i="30"/>
  <c r="R2239" i="30"/>
  <c r="P2239" i="30"/>
  <c r="J2239" i="30"/>
  <c r="BF2239" i="30" s="1"/>
  <c r="BK2233" i="30"/>
  <c r="BI2233" i="30"/>
  <c r="BH2233" i="30"/>
  <c r="BG2233" i="30"/>
  <c r="BE2233" i="30"/>
  <c r="T2233" i="30"/>
  <c r="R2233" i="30"/>
  <c r="P2233" i="30"/>
  <c r="J2233" i="30"/>
  <c r="BF2233" i="30" s="1"/>
  <c r="BK2225" i="30"/>
  <c r="BI2225" i="30"/>
  <c r="BH2225" i="30"/>
  <c r="BG2225" i="30"/>
  <c r="BE2225" i="30"/>
  <c r="T2225" i="30"/>
  <c r="R2225" i="30"/>
  <c r="P2225" i="30"/>
  <c r="J2225" i="30"/>
  <c r="BF2225" i="30" s="1"/>
  <c r="BK2217" i="30"/>
  <c r="BI2217" i="30"/>
  <c r="BH2217" i="30"/>
  <c r="BG2217" i="30"/>
  <c r="BE2217" i="30"/>
  <c r="T2217" i="30"/>
  <c r="R2217" i="30"/>
  <c r="P2217" i="30"/>
  <c r="J2217" i="30"/>
  <c r="BF2217" i="30" s="1"/>
  <c r="BK2215" i="30"/>
  <c r="BI2215" i="30"/>
  <c r="BH2215" i="30"/>
  <c r="BG2215" i="30"/>
  <c r="BE2215" i="30"/>
  <c r="T2215" i="30"/>
  <c r="R2215" i="30"/>
  <c r="P2215" i="30"/>
  <c r="J2215" i="30"/>
  <c r="BF2215" i="30" s="1"/>
  <c r="BK2213" i="30"/>
  <c r="BI2213" i="30"/>
  <c r="BH2213" i="30"/>
  <c r="BG2213" i="30"/>
  <c r="BE2213" i="30"/>
  <c r="T2213" i="30"/>
  <c r="R2213" i="30"/>
  <c r="P2213" i="30"/>
  <c r="J2213" i="30"/>
  <c r="BF2213" i="30" s="1"/>
  <c r="BK2209" i="30"/>
  <c r="BI2209" i="30"/>
  <c r="BH2209" i="30"/>
  <c r="BG2209" i="30"/>
  <c r="BE2209" i="30"/>
  <c r="T2209" i="30"/>
  <c r="R2209" i="30"/>
  <c r="P2209" i="30"/>
  <c r="J2209" i="30"/>
  <c r="BF2209" i="30" s="1"/>
  <c r="BK2205" i="30"/>
  <c r="BI2205" i="30"/>
  <c r="BH2205" i="30"/>
  <c r="BG2205" i="30"/>
  <c r="BE2205" i="30"/>
  <c r="T2205" i="30"/>
  <c r="R2205" i="30"/>
  <c r="P2205" i="30"/>
  <c r="J2205" i="30"/>
  <c r="BF2205" i="30" s="1"/>
  <c r="BK2200" i="30"/>
  <c r="BI2200" i="30"/>
  <c r="BH2200" i="30"/>
  <c r="BG2200" i="30"/>
  <c r="BE2200" i="30"/>
  <c r="T2200" i="30"/>
  <c r="R2200" i="30"/>
  <c r="P2200" i="30"/>
  <c r="J2200" i="30"/>
  <c r="BF2200" i="30" s="1"/>
  <c r="BK2195" i="30"/>
  <c r="BI2195" i="30"/>
  <c r="BH2195" i="30"/>
  <c r="BG2195" i="30"/>
  <c r="BE2195" i="30"/>
  <c r="T2195" i="30"/>
  <c r="R2195" i="30"/>
  <c r="P2195" i="30"/>
  <c r="J2195" i="30"/>
  <c r="BF2195" i="30" s="1"/>
  <c r="BK2181" i="30"/>
  <c r="BI2181" i="30"/>
  <c r="BH2181" i="30"/>
  <c r="BG2181" i="30"/>
  <c r="BE2181" i="30"/>
  <c r="T2181" i="30"/>
  <c r="R2181" i="30"/>
  <c r="P2181" i="30"/>
  <c r="J2181" i="30"/>
  <c r="BF2181" i="30" s="1"/>
  <c r="BK2167" i="30"/>
  <c r="BI2167" i="30"/>
  <c r="BH2167" i="30"/>
  <c r="BG2167" i="30"/>
  <c r="BE2167" i="30"/>
  <c r="T2167" i="30"/>
  <c r="R2167" i="30"/>
  <c r="P2167" i="30"/>
  <c r="J2167" i="30"/>
  <c r="BF2167" i="30" s="1"/>
  <c r="BK2156" i="30"/>
  <c r="BI2156" i="30"/>
  <c r="BH2156" i="30"/>
  <c r="BG2156" i="30"/>
  <c r="BE2156" i="30"/>
  <c r="T2156" i="30"/>
  <c r="R2156" i="30"/>
  <c r="P2156" i="30"/>
  <c r="J2156" i="30"/>
  <c r="BF2156" i="30" s="1"/>
  <c r="BK2145" i="30"/>
  <c r="BI2145" i="30"/>
  <c r="BH2145" i="30"/>
  <c r="BG2145" i="30"/>
  <c r="BE2145" i="30"/>
  <c r="T2145" i="30"/>
  <c r="R2145" i="30"/>
  <c r="P2145" i="30"/>
  <c r="J2145" i="30"/>
  <c r="BF2145" i="30" s="1"/>
  <c r="BK2139" i="30"/>
  <c r="BI2139" i="30"/>
  <c r="BH2139" i="30"/>
  <c r="BG2139" i="30"/>
  <c r="BE2139" i="30"/>
  <c r="T2139" i="30"/>
  <c r="R2139" i="30"/>
  <c r="P2139" i="30"/>
  <c r="J2139" i="30"/>
  <c r="BF2139" i="30" s="1"/>
  <c r="BK2133" i="30"/>
  <c r="BI2133" i="30"/>
  <c r="BH2133" i="30"/>
  <c r="BG2133" i="30"/>
  <c r="BE2133" i="30"/>
  <c r="T2133" i="30"/>
  <c r="R2133" i="30"/>
  <c r="P2133" i="30"/>
  <c r="J2133" i="30"/>
  <c r="BF2133" i="30" s="1"/>
  <c r="BK2129" i="30"/>
  <c r="BI2129" i="30"/>
  <c r="BH2129" i="30"/>
  <c r="BG2129" i="30"/>
  <c r="BE2129" i="30"/>
  <c r="T2129" i="30"/>
  <c r="R2129" i="30"/>
  <c r="P2129" i="30"/>
  <c r="J2129" i="30"/>
  <c r="BF2129" i="30" s="1"/>
  <c r="BK2125" i="30"/>
  <c r="BI2125" i="30"/>
  <c r="BH2125" i="30"/>
  <c r="BG2125" i="30"/>
  <c r="BE2125" i="30"/>
  <c r="T2125" i="30"/>
  <c r="R2125" i="30"/>
  <c r="P2125" i="30"/>
  <c r="J2125" i="30"/>
  <c r="BF2125" i="30" s="1"/>
  <c r="BK2116" i="30"/>
  <c r="BI2116" i="30"/>
  <c r="BH2116" i="30"/>
  <c r="BG2116" i="30"/>
  <c r="BF2116" i="30"/>
  <c r="BE2116" i="30"/>
  <c r="T2116" i="30"/>
  <c r="R2116" i="30"/>
  <c r="P2116" i="30"/>
  <c r="J2116" i="30"/>
  <c r="BK2107" i="30"/>
  <c r="BI2107" i="30"/>
  <c r="BH2107" i="30"/>
  <c r="BG2107" i="30"/>
  <c r="BE2107" i="30"/>
  <c r="T2107" i="30"/>
  <c r="R2107" i="30"/>
  <c r="P2107" i="30"/>
  <c r="J2107" i="30"/>
  <c r="BF2107" i="30" s="1"/>
  <c r="BK2098" i="30"/>
  <c r="BI2098" i="30"/>
  <c r="BH2098" i="30"/>
  <c r="BG2098" i="30"/>
  <c r="BE2098" i="30"/>
  <c r="T2098" i="30"/>
  <c r="R2098" i="30"/>
  <c r="P2098" i="30"/>
  <c r="J2098" i="30"/>
  <c r="BF2098" i="30" s="1"/>
  <c r="BK2089" i="30"/>
  <c r="BI2089" i="30"/>
  <c r="BH2089" i="30"/>
  <c r="BG2089" i="30"/>
  <c r="BE2089" i="30"/>
  <c r="T2089" i="30"/>
  <c r="R2089" i="30"/>
  <c r="P2089" i="30"/>
  <c r="J2089" i="30"/>
  <c r="BF2089" i="30" s="1"/>
  <c r="BK2086" i="30"/>
  <c r="BI2086" i="30"/>
  <c r="BH2086" i="30"/>
  <c r="BG2086" i="30"/>
  <c r="BE2086" i="30"/>
  <c r="T2086" i="30"/>
  <c r="R2086" i="30"/>
  <c r="P2086" i="30"/>
  <c r="J2086" i="30"/>
  <c r="BF2086" i="30" s="1"/>
  <c r="BK2079" i="30"/>
  <c r="BI2079" i="30"/>
  <c r="BH2079" i="30"/>
  <c r="BG2079" i="30"/>
  <c r="BE2079" i="30"/>
  <c r="T2079" i="30"/>
  <c r="R2079" i="30"/>
  <c r="P2079" i="30"/>
  <c r="J2079" i="30"/>
  <c r="BF2079" i="30" s="1"/>
  <c r="BK2072" i="30"/>
  <c r="BI2072" i="30"/>
  <c r="BH2072" i="30"/>
  <c r="BG2072" i="30"/>
  <c r="BE2072" i="30"/>
  <c r="T2072" i="30"/>
  <c r="R2072" i="30"/>
  <c r="P2072" i="30"/>
  <c r="J2072" i="30"/>
  <c r="BF2072" i="30" s="1"/>
  <c r="BK2070" i="30"/>
  <c r="BI2070" i="30"/>
  <c r="BH2070" i="30"/>
  <c r="BG2070" i="30"/>
  <c r="BE2070" i="30"/>
  <c r="T2070" i="30"/>
  <c r="R2070" i="30"/>
  <c r="P2070" i="30"/>
  <c r="J2070" i="30"/>
  <c r="BF2070" i="30" s="1"/>
  <c r="BK2066" i="30"/>
  <c r="BI2066" i="30"/>
  <c r="BH2066" i="30"/>
  <c r="BG2066" i="30"/>
  <c r="BE2066" i="30"/>
  <c r="T2066" i="30"/>
  <c r="R2066" i="30"/>
  <c r="P2066" i="30"/>
  <c r="J2066" i="30"/>
  <c r="BF2066" i="30" s="1"/>
  <c r="BK2062" i="30"/>
  <c r="BI2062" i="30"/>
  <c r="BH2062" i="30"/>
  <c r="BG2062" i="30"/>
  <c r="BE2062" i="30"/>
  <c r="T2062" i="30"/>
  <c r="R2062" i="30"/>
  <c r="P2062" i="30"/>
  <c r="J2062" i="30"/>
  <c r="BF2062" i="30" s="1"/>
  <c r="BK2057" i="30"/>
  <c r="BI2057" i="30"/>
  <c r="BH2057" i="30"/>
  <c r="BG2057" i="30"/>
  <c r="BE2057" i="30"/>
  <c r="T2057" i="30"/>
  <c r="R2057" i="30"/>
  <c r="P2057" i="30"/>
  <c r="J2057" i="30"/>
  <c r="BF2057" i="30" s="1"/>
  <c r="BK2052" i="30"/>
  <c r="BI2052" i="30"/>
  <c r="BH2052" i="30"/>
  <c r="BG2052" i="30"/>
  <c r="BE2052" i="30"/>
  <c r="T2052" i="30"/>
  <c r="R2052" i="30"/>
  <c r="P2052" i="30"/>
  <c r="J2052" i="30"/>
  <c r="BF2052" i="30" s="1"/>
  <c r="BK2047" i="30"/>
  <c r="BI2047" i="30"/>
  <c r="BH2047" i="30"/>
  <c r="BG2047" i="30"/>
  <c r="BE2047" i="30"/>
  <c r="T2047" i="30"/>
  <c r="R2047" i="30"/>
  <c r="P2047" i="30"/>
  <c r="J2047" i="30"/>
  <c r="BF2047" i="30" s="1"/>
  <c r="BK2043" i="30"/>
  <c r="BI2043" i="30"/>
  <c r="BH2043" i="30"/>
  <c r="BG2043" i="30"/>
  <c r="BE2043" i="30"/>
  <c r="T2043" i="30"/>
  <c r="R2043" i="30"/>
  <c r="P2043" i="30"/>
  <c r="J2043" i="30"/>
  <c r="BF2043" i="30" s="1"/>
  <c r="BK2037" i="30"/>
  <c r="BI2037" i="30"/>
  <c r="BH2037" i="30"/>
  <c r="BG2037" i="30"/>
  <c r="BE2037" i="30"/>
  <c r="T2037" i="30"/>
  <c r="R2037" i="30"/>
  <c r="P2037" i="30"/>
  <c r="J2037" i="30"/>
  <c r="BF2037" i="30" s="1"/>
  <c r="BK2031" i="30"/>
  <c r="BI2031" i="30"/>
  <c r="BH2031" i="30"/>
  <c r="BG2031" i="30"/>
  <c r="BE2031" i="30"/>
  <c r="T2031" i="30"/>
  <c r="R2031" i="30"/>
  <c r="P2031" i="30"/>
  <c r="J2031" i="30"/>
  <c r="BF2031" i="30" s="1"/>
  <c r="BK2002" i="30"/>
  <c r="BI2002" i="30"/>
  <c r="BH2002" i="30"/>
  <c r="BG2002" i="30"/>
  <c r="BE2002" i="30"/>
  <c r="T2002" i="30"/>
  <c r="R2002" i="30"/>
  <c r="P2002" i="30"/>
  <c r="J2002" i="30"/>
  <c r="BF2002" i="30" s="1"/>
  <c r="BK1973" i="30"/>
  <c r="BI1973" i="30"/>
  <c r="BH1973" i="30"/>
  <c r="BG1973" i="30"/>
  <c r="BE1973" i="30"/>
  <c r="T1973" i="30"/>
  <c r="R1973" i="30"/>
  <c r="P1973" i="30"/>
  <c r="J1973" i="30"/>
  <c r="BF1973" i="30" s="1"/>
  <c r="BK1969" i="30"/>
  <c r="BI1969" i="30"/>
  <c r="BH1969" i="30"/>
  <c r="BG1969" i="30"/>
  <c r="BE1969" i="30"/>
  <c r="T1969" i="30"/>
  <c r="R1969" i="30"/>
  <c r="P1969" i="30"/>
  <c r="J1969" i="30"/>
  <c r="BF1969" i="30" s="1"/>
  <c r="BK1961" i="30"/>
  <c r="BI1961" i="30"/>
  <c r="BH1961" i="30"/>
  <c r="BG1961" i="30"/>
  <c r="BE1961" i="30"/>
  <c r="T1961" i="30"/>
  <c r="R1961" i="30"/>
  <c r="P1961" i="30"/>
  <c r="J1961" i="30"/>
  <c r="BF1961" i="30" s="1"/>
  <c r="BK1957" i="30"/>
  <c r="BI1957" i="30"/>
  <c r="BH1957" i="30"/>
  <c r="BG1957" i="30"/>
  <c r="BE1957" i="30"/>
  <c r="T1957" i="30"/>
  <c r="R1957" i="30"/>
  <c r="P1957" i="30"/>
  <c r="J1957" i="30"/>
  <c r="BF1957" i="30" s="1"/>
  <c r="BK1953" i="30"/>
  <c r="BI1953" i="30"/>
  <c r="BH1953" i="30"/>
  <c r="BG1953" i="30"/>
  <c r="BE1953" i="30"/>
  <c r="T1953" i="30"/>
  <c r="R1953" i="30"/>
  <c r="P1953" i="30"/>
  <c r="J1953" i="30"/>
  <c r="BF1953" i="30" s="1"/>
  <c r="BK1944" i="30"/>
  <c r="BI1944" i="30"/>
  <c r="BH1944" i="30"/>
  <c r="BG1944" i="30"/>
  <c r="BE1944" i="30"/>
  <c r="T1944" i="30"/>
  <c r="R1944" i="30"/>
  <c r="P1944" i="30"/>
  <c r="J1944" i="30"/>
  <c r="BF1944" i="30" s="1"/>
  <c r="BK1942" i="30"/>
  <c r="BI1942" i="30"/>
  <c r="BH1942" i="30"/>
  <c r="BG1942" i="30"/>
  <c r="BE1942" i="30"/>
  <c r="T1942" i="30"/>
  <c r="R1942" i="30"/>
  <c r="P1942" i="30"/>
  <c r="J1942" i="30"/>
  <c r="BF1942" i="30" s="1"/>
  <c r="BK1937" i="30"/>
  <c r="BI1937" i="30"/>
  <c r="BH1937" i="30"/>
  <c r="BG1937" i="30"/>
  <c r="BE1937" i="30"/>
  <c r="T1937" i="30"/>
  <c r="R1937" i="30"/>
  <c r="P1937" i="30"/>
  <c r="J1937" i="30"/>
  <c r="BF1937" i="30" s="1"/>
  <c r="BK1932" i="30"/>
  <c r="BI1932" i="30"/>
  <c r="BH1932" i="30"/>
  <c r="BG1932" i="30"/>
  <c r="BE1932" i="30"/>
  <c r="T1932" i="30"/>
  <c r="R1932" i="30"/>
  <c r="P1932" i="30"/>
  <c r="J1932" i="30"/>
  <c r="BF1932" i="30" s="1"/>
  <c r="BK1927" i="30"/>
  <c r="BI1927" i="30"/>
  <c r="BH1927" i="30"/>
  <c r="BG1927" i="30"/>
  <c r="BE1927" i="30"/>
  <c r="T1927" i="30"/>
  <c r="R1927" i="30"/>
  <c r="P1927" i="30"/>
  <c r="J1927" i="30"/>
  <c r="BF1927" i="30" s="1"/>
  <c r="BK1922" i="30"/>
  <c r="BI1922" i="30"/>
  <c r="BH1922" i="30"/>
  <c r="BG1922" i="30"/>
  <c r="BE1922" i="30"/>
  <c r="T1922" i="30"/>
  <c r="R1922" i="30"/>
  <c r="P1922" i="30"/>
  <c r="J1922" i="30"/>
  <c r="BF1922" i="30" s="1"/>
  <c r="BK1916" i="30"/>
  <c r="BI1916" i="30"/>
  <c r="BH1916" i="30"/>
  <c r="BG1916" i="30"/>
  <c r="BE1916" i="30"/>
  <c r="T1916" i="30"/>
  <c r="R1916" i="30"/>
  <c r="P1916" i="30"/>
  <c r="J1916" i="30"/>
  <c r="BF1916" i="30" s="1"/>
  <c r="BK1884" i="30"/>
  <c r="BI1884" i="30"/>
  <c r="BH1884" i="30"/>
  <c r="BG1884" i="30"/>
  <c r="BE1884" i="30"/>
  <c r="T1884" i="30"/>
  <c r="R1884" i="30"/>
  <c r="P1884" i="30"/>
  <c r="J1884" i="30"/>
  <c r="BF1884" i="30" s="1"/>
  <c r="BK1852" i="30"/>
  <c r="BI1852" i="30"/>
  <c r="BH1852" i="30"/>
  <c r="BG1852" i="30"/>
  <c r="BE1852" i="30"/>
  <c r="T1852" i="30"/>
  <c r="R1852" i="30"/>
  <c r="P1852" i="30"/>
  <c r="J1852" i="30"/>
  <c r="BF1852" i="30" s="1"/>
  <c r="BK1847" i="30"/>
  <c r="BI1847" i="30"/>
  <c r="BH1847" i="30"/>
  <c r="BG1847" i="30"/>
  <c r="BE1847" i="30"/>
  <c r="T1847" i="30"/>
  <c r="R1847" i="30"/>
  <c r="P1847" i="30"/>
  <c r="J1847" i="30"/>
  <c r="BF1847" i="30" s="1"/>
  <c r="BK1843" i="30"/>
  <c r="BI1843" i="30"/>
  <c r="BH1843" i="30"/>
  <c r="BG1843" i="30"/>
  <c r="BE1843" i="30"/>
  <c r="T1843" i="30"/>
  <c r="R1843" i="30"/>
  <c r="P1843" i="30"/>
  <c r="J1843" i="30"/>
  <c r="BF1843" i="30" s="1"/>
  <c r="BK1837" i="30"/>
  <c r="BI1837" i="30"/>
  <c r="BH1837" i="30"/>
  <c r="BG1837" i="30"/>
  <c r="BE1837" i="30"/>
  <c r="T1837" i="30"/>
  <c r="R1837" i="30"/>
  <c r="P1837" i="30"/>
  <c r="J1837" i="30"/>
  <c r="BF1837" i="30" s="1"/>
  <c r="BK1835" i="30"/>
  <c r="BI1835" i="30"/>
  <c r="BH1835" i="30"/>
  <c r="BG1835" i="30"/>
  <c r="BE1835" i="30"/>
  <c r="T1835" i="30"/>
  <c r="R1835" i="30"/>
  <c r="P1835" i="30"/>
  <c r="J1835" i="30"/>
  <c r="BF1835" i="30" s="1"/>
  <c r="BK1831" i="30"/>
  <c r="BI1831" i="30"/>
  <c r="BH1831" i="30"/>
  <c r="BG1831" i="30"/>
  <c r="BE1831" i="30"/>
  <c r="T1831" i="30"/>
  <c r="R1831" i="30"/>
  <c r="P1831" i="30"/>
  <c r="J1831" i="30"/>
  <c r="BF1831" i="30" s="1"/>
  <c r="BK1821" i="30"/>
  <c r="BI1821" i="30"/>
  <c r="BH1821" i="30"/>
  <c r="BG1821" i="30"/>
  <c r="BE1821" i="30"/>
  <c r="T1821" i="30"/>
  <c r="R1821" i="30"/>
  <c r="P1821" i="30"/>
  <c r="J1821" i="30"/>
  <c r="BF1821" i="30" s="1"/>
  <c r="BK1811" i="30"/>
  <c r="BI1811" i="30"/>
  <c r="BH1811" i="30"/>
  <c r="BG1811" i="30"/>
  <c r="BE1811" i="30"/>
  <c r="T1811" i="30"/>
  <c r="R1811" i="30"/>
  <c r="P1811" i="30"/>
  <c r="J1811" i="30"/>
  <c r="BF1811" i="30" s="1"/>
  <c r="BK1804" i="30"/>
  <c r="BI1804" i="30"/>
  <c r="BH1804" i="30"/>
  <c r="BG1804" i="30"/>
  <c r="BE1804" i="30"/>
  <c r="T1804" i="30"/>
  <c r="R1804" i="30"/>
  <c r="P1804" i="30"/>
  <c r="J1804" i="30"/>
  <c r="BF1804" i="30" s="1"/>
  <c r="BK1793" i="30"/>
  <c r="BI1793" i="30"/>
  <c r="BH1793" i="30"/>
  <c r="BG1793" i="30"/>
  <c r="BE1793" i="30"/>
  <c r="T1793" i="30"/>
  <c r="R1793" i="30"/>
  <c r="P1793" i="30"/>
  <c r="J1793" i="30"/>
  <c r="BF1793" i="30" s="1"/>
  <c r="BK1774" i="30"/>
  <c r="BI1774" i="30"/>
  <c r="BH1774" i="30"/>
  <c r="BG1774" i="30"/>
  <c r="BE1774" i="30"/>
  <c r="T1774" i="30"/>
  <c r="R1774" i="30"/>
  <c r="P1774" i="30"/>
  <c r="J1774" i="30"/>
  <c r="BF1774" i="30" s="1"/>
  <c r="BK1756" i="30"/>
  <c r="BI1756" i="30"/>
  <c r="BH1756" i="30"/>
  <c r="BG1756" i="30"/>
  <c r="BE1756" i="30"/>
  <c r="T1756" i="30"/>
  <c r="R1756" i="30"/>
  <c r="P1756" i="30"/>
  <c r="J1756" i="30"/>
  <c r="BF1756" i="30" s="1"/>
  <c r="BK1742" i="30"/>
  <c r="BI1742" i="30"/>
  <c r="BH1742" i="30"/>
  <c r="BG1742" i="30"/>
  <c r="BE1742" i="30"/>
  <c r="T1742" i="30"/>
  <c r="R1742" i="30"/>
  <c r="P1742" i="30"/>
  <c r="J1742" i="30"/>
  <c r="BF1742" i="30" s="1"/>
  <c r="BK1728" i="30"/>
  <c r="BI1728" i="30"/>
  <c r="BH1728" i="30"/>
  <c r="BG1728" i="30"/>
  <c r="BE1728" i="30"/>
  <c r="T1728" i="30"/>
  <c r="R1728" i="30"/>
  <c r="P1728" i="30"/>
  <c r="J1728" i="30"/>
  <c r="BF1728" i="30" s="1"/>
  <c r="BK1714" i="30"/>
  <c r="BI1714" i="30"/>
  <c r="BH1714" i="30"/>
  <c r="BG1714" i="30"/>
  <c r="BE1714" i="30"/>
  <c r="T1714" i="30"/>
  <c r="R1714" i="30"/>
  <c r="P1714" i="30"/>
  <c r="J1714" i="30"/>
  <c r="BF1714" i="30" s="1"/>
  <c r="BK1696" i="30"/>
  <c r="BI1696" i="30"/>
  <c r="BH1696" i="30"/>
  <c r="BG1696" i="30"/>
  <c r="BE1696" i="30"/>
  <c r="T1696" i="30"/>
  <c r="R1696" i="30"/>
  <c r="P1696" i="30"/>
  <c r="J1696" i="30"/>
  <c r="BF1696" i="30" s="1"/>
  <c r="BK1694" i="30"/>
  <c r="BI1694" i="30"/>
  <c r="BH1694" i="30"/>
  <c r="BG1694" i="30"/>
  <c r="BE1694" i="30"/>
  <c r="T1694" i="30"/>
  <c r="R1694" i="30"/>
  <c r="P1694" i="30"/>
  <c r="J1694" i="30"/>
  <c r="BF1694" i="30" s="1"/>
  <c r="BK1686" i="30"/>
  <c r="BI1686" i="30"/>
  <c r="BH1686" i="30"/>
  <c r="BG1686" i="30"/>
  <c r="BE1686" i="30"/>
  <c r="T1686" i="30"/>
  <c r="R1686" i="30"/>
  <c r="P1686" i="30"/>
  <c r="J1686" i="30"/>
  <c r="BF1686" i="30" s="1"/>
  <c r="BK1678" i="30"/>
  <c r="BI1678" i="30"/>
  <c r="BH1678" i="30"/>
  <c r="BG1678" i="30"/>
  <c r="BE1678" i="30"/>
  <c r="T1678" i="30"/>
  <c r="T1677" i="30" s="1"/>
  <c r="R1678" i="30"/>
  <c r="R1677" i="30" s="1"/>
  <c r="P1678" i="30"/>
  <c r="J1678" i="30"/>
  <c r="BF1678" i="30" s="1"/>
  <c r="BK1676" i="30"/>
  <c r="BI1676" i="30"/>
  <c r="BH1676" i="30"/>
  <c r="BG1676" i="30"/>
  <c r="BE1676" i="30"/>
  <c r="T1676" i="30"/>
  <c r="R1676" i="30"/>
  <c r="P1676" i="30"/>
  <c r="J1676" i="30"/>
  <c r="BF1676" i="30" s="1"/>
  <c r="BK1672" i="30"/>
  <c r="BI1672" i="30"/>
  <c r="BH1672" i="30"/>
  <c r="BG1672" i="30"/>
  <c r="BE1672" i="30"/>
  <c r="T1672" i="30"/>
  <c r="R1672" i="30"/>
  <c r="P1672" i="30"/>
  <c r="J1672" i="30"/>
  <c r="BF1672" i="30" s="1"/>
  <c r="BK1668" i="30"/>
  <c r="BI1668" i="30"/>
  <c r="BH1668" i="30"/>
  <c r="BG1668" i="30"/>
  <c r="BE1668" i="30"/>
  <c r="T1668" i="30"/>
  <c r="R1668" i="30"/>
  <c r="P1668" i="30"/>
  <c r="P1667" i="30" s="1"/>
  <c r="J1668" i="30"/>
  <c r="BF1668" i="30" s="1"/>
  <c r="BK1666" i="30"/>
  <c r="BI1666" i="30"/>
  <c r="BH1666" i="30"/>
  <c r="BG1666" i="30"/>
  <c r="BE1666" i="30"/>
  <c r="T1666" i="30"/>
  <c r="R1666" i="30"/>
  <c r="P1666" i="30"/>
  <c r="J1666" i="30"/>
  <c r="BF1666" i="30" s="1"/>
  <c r="BK1661" i="30"/>
  <c r="BI1661" i="30"/>
  <c r="BH1661" i="30"/>
  <c r="BG1661" i="30"/>
  <c r="BE1661" i="30"/>
  <c r="T1661" i="30"/>
  <c r="R1661" i="30"/>
  <c r="P1661" i="30"/>
  <c r="J1661" i="30"/>
  <c r="BF1661" i="30" s="1"/>
  <c r="BK1656" i="30"/>
  <c r="BI1656" i="30"/>
  <c r="BH1656" i="30"/>
  <c r="BG1656" i="30"/>
  <c r="BE1656" i="30"/>
  <c r="T1656" i="30"/>
  <c r="R1656" i="30"/>
  <c r="P1656" i="30"/>
  <c r="J1656" i="30"/>
  <c r="BF1656" i="30" s="1"/>
  <c r="BK1650" i="30"/>
  <c r="BI1650" i="30"/>
  <c r="BH1650" i="30"/>
  <c r="BG1650" i="30"/>
  <c r="BE1650" i="30"/>
  <c r="T1650" i="30"/>
  <c r="R1650" i="30"/>
  <c r="P1650" i="30"/>
  <c r="J1650" i="30"/>
  <c r="BF1650" i="30" s="1"/>
  <c r="BK1645" i="30"/>
  <c r="BI1645" i="30"/>
  <c r="BH1645" i="30"/>
  <c r="BG1645" i="30"/>
  <c r="BE1645" i="30"/>
  <c r="T1645" i="30"/>
  <c r="R1645" i="30"/>
  <c r="P1645" i="30"/>
  <c r="J1645" i="30"/>
  <c r="BF1645" i="30" s="1"/>
  <c r="BK1640" i="30"/>
  <c r="BI1640" i="30"/>
  <c r="BH1640" i="30"/>
  <c r="BG1640" i="30"/>
  <c r="BE1640" i="30"/>
  <c r="T1640" i="30"/>
  <c r="R1640" i="30"/>
  <c r="P1640" i="30"/>
  <c r="J1640" i="30"/>
  <c r="BF1640" i="30" s="1"/>
  <c r="BK1636" i="30"/>
  <c r="BI1636" i="30"/>
  <c r="BH1636" i="30"/>
  <c r="BG1636" i="30"/>
  <c r="BE1636" i="30"/>
  <c r="T1636" i="30"/>
  <c r="R1636" i="30"/>
  <c r="P1636" i="30"/>
  <c r="J1636" i="30"/>
  <c r="BF1636" i="30" s="1"/>
  <c r="BK1629" i="30"/>
  <c r="BI1629" i="30"/>
  <c r="BH1629" i="30"/>
  <c r="BG1629" i="30"/>
  <c r="BE1629" i="30"/>
  <c r="T1629" i="30"/>
  <c r="R1629" i="30"/>
  <c r="P1629" i="30"/>
  <c r="J1629" i="30"/>
  <c r="BF1629" i="30" s="1"/>
  <c r="BK1623" i="30"/>
  <c r="BI1623" i="30"/>
  <c r="BH1623" i="30"/>
  <c r="BG1623" i="30"/>
  <c r="BE1623" i="30"/>
  <c r="T1623" i="30"/>
  <c r="R1623" i="30"/>
  <c r="P1623" i="30"/>
  <c r="J1623" i="30"/>
  <c r="BF1623" i="30" s="1"/>
  <c r="BK1618" i="30"/>
  <c r="BI1618" i="30"/>
  <c r="BH1618" i="30"/>
  <c r="BG1618" i="30"/>
  <c r="BE1618" i="30"/>
  <c r="T1618" i="30"/>
  <c r="R1618" i="30"/>
  <c r="P1618" i="30"/>
  <c r="J1618" i="30"/>
  <c r="BF1618" i="30" s="1"/>
  <c r="BK1614" i="30"/>
  <c r="BI1614" i="30"/>
  <c r="BH1614" i="30"/>
  <c r="BG1614" i="30"/>
  <c r="BE1614" i="30"/>
  <c r="T1614" i="30"/>
  <c r="R1614" i="30"/>
  <c r="P1614" i="30"/>
  <c r="J1614" i="30"/>
  <c r="BF1614" i="30" s="1"/>
  <c r="BK1608" i="30"/>
  <c r="BI1608" i="30"/>
  <c r="BH1608" i="30"/>
  <c r="BG1608" i="30"/>
  <c r="BE1608" i="30"/>
  <c r="T1608" i="30"/>
  <c r="R1608" i="30"/>
  <c r="P1608" i="30"/>
  <c r="J1608" i="30"/>
  <c r="BF1608" i="30" s="1"/>
  <c r="BK1603" i="30"/>
  <c r="BI1603" i="30"/>
  <c r="BH1603" i="30"/>
  <c r="BG1603" i="30"/>
  <c r="BE1603" i="30"/>
  <c r="T1603" i="30"/>
  <c r="R1603" i="30"/>
  <c r="P1603" i="30"/>
  <c r="J1603" i="30"/>
  <c r="BF1603" i="30" s="1"/>
  <c r="BK1597" i="30"/>
  <c r="BI1597" i="30"/>
  <c r="BH1597" i="30"/>
  <c r="BG1597" i="30"/>
  <c r="BE1597" i="30"/>
  <c r="T1597" i="30"/>
  <c r="R1597" i="30"/>
  <c r="P1597" i="30"/>
  <c r="J1597" i="30"/>
  <c r="BF1597" i="30" s="1"/>
  <c r="BK1592" i="30"/>
  <c r="BI1592" i="30"/>
  <c r="BH1592" i="30"/>
  <c r="BG1592" i="30"/>
  <c r="BE1592" i="30"/>
  <c r="T1592" i="30"/>
  <c r="R1592" i="30"/>
  <c r="P1592" i="30"/>
  <c r="J1592" i="30"/>
  <c r="BF1592" i="30" s="1"/>
  <c r="BK1587" i="30"/>
  <c r="BI1587" i="30"/>
  <c r="BH1587" i="30"/>
  <c r="BG1587" i="30"/>
  <c r="BE1587" i="30"/>
  <c r="T1587" i="30"/>
  <c r="R1587" i="30"/>
  <c r="P1587" i="30"/>
  <c r="J1587" i="30"/>
  <c r="BF1587" i="30" s="1"/>
  <c r="BK1580" i="30"/>
  <c r="BI1580" i="30"/>
  <c r="BH1580" i="30"/>
  <c r="BG1580" i="30"/>
  <c r="BE1580" i="30"/>
  <c r="T1580" i="30"/>
  <c r="R1580" i="30"/>
  <c r="P1580" i="30"/>
  <c r="J1580" i="30"/>
  <c r="BF1580" i="30" s="1"/>
  <c r="BK1565" i="30"/>
  <c r="BI1565" i="30"/>
  <c r="BH1565" i="30"/>
  <c r="BG1565" i="30"/>
  <c r="BE1565" i="30"/>
  <c r="T1565" i="30"/>
  <c r="R1565" i="30"/>
  <c r="P1565" i="30"/>
  <c r="J1565" i="30"/>
  <c r="BF1565" i="30" s="1"/>
  <c r="BK1550" i="30"/>
  <c r="BI1550" i="30"/>
  <c r="BH1550" i="30"/>
  <c r="BG1550" i="30"/>
  <c r="BE1550" i="30"/>
  <c r="T1550" i="30"/>
  <c r="R1550" i="30"/>
  <c r="P1550" i="30"/>
  <c r="J1550" i="30"/>
  <c r="BF1550" i="30" s="1"/>
  <c r="BK1538" i="30"/>
  <c r="BI1538" i="30"/>
  <c r="BH1538" i="30"/>
  <c r="BG1538" i="30"/>
  <c r="BE1538" i="30"/>
  <c r="T1538" i="30"/>
  <c r="R1538" i="30"/>
  <c r="P1538" i="30"/>
  <c r="J1538" i="30"/>
  <c r="BF1538" i="30" s="1"/>
  <c r="BK1524" i="30"/>
  <c r="BI1524" i="30"/>
  <c r="BH1524" i="30"/>
  <c r="BG1524" i="30"/>
  <c r="BE1524" i="30"/>
  <c r="T1524" i="30"/>
  <c r="R1524" i="30"/>
  <c r="P1524" i="30"/>
  <c r="J1524" i="30"/>
  <c r="BF1524" i="30" s="1"/>
  <c r="BK1511" i="30"/>
  <c r="BI1511" i="30"/>
  <c r="BH1511" i="30"/>
  <c r="BG1511" i="30"/>
  <c r="BE1511" i="30"/>
  <c r="T1511" i="30"/>
  <c r="R1511" i="30"/>
  <c r="P1511" i="30"/>
  <c r="J1511" i="30"/>
  <c r="BF1511" i="30" s="1"/>
  <c r="BK1507" i="30"/>
  <c r="BI1507" i="30"/>
  <c r="BH1507" i="30"/>
  <c r="BG1507" i="30"/>
  <c r="BE1507" i="30"/>
  <c r="T1507" i="30"/>
  <c r="R1507" i="30"/>
  <c r="P1507" i="30"/>
  <c r="J1507" i="30"/>
  <c r="BF1507" i="30" s="1"/>
  <c r="BK1505" i="30"/>
  <c r="BI1505" i="30"/>
  <c r="BH1505" i="30"/>
  <c r="BG1505" i="30"/>
  <c r="BE1505" i="30"/>
  <c r="T1505" i="30"/>
  <c r="R1505" i="30"/>
  <c r="P1505" i="30"/>
  <c r="J1505" i="30"/>
  <c r="BF1505" i="30" s="1"/>
  <c r="BK1501" i="30"/>
  <c r="BI1501" i="30"/>
  <c r="BH1501" i="30"/>
  <c r="BG1501" i="30"/>
  <c r="BE1501" i="30"/>
  <c r="T1501" i="30"/>
  <c r="R1501" i="30"/>
  <c r="P1501" i="30"/>
  <c r="J1501" i="30"/>
  <c r="BF1501" i="30" s="1"/>
  <c r="BK1497" i="30"/>
  <c r="BI1497" i="30"/>
  <c r="BH1497" i="30"/>
  <c r="BG1497" i="30"/>
  <c r="BE1497" i="30"/>
  <c r="T1497" i="30"/>
  <c r="R1497" i="30"/>
  <c r="P1497" i="30"/>
  <c r="J1497" i="30"/>
  <c r="BF1497" i="30" s="1"/>
  <c r="BK1491" i="30"/>
  <c r="BI1491" i="30"/>
  <c r="BH1491" i="30"/>
  <c r="BG1491" i="30"/>
  <c r="BE1491" i="30"/>
  <c r="T1491" i="30"/>
  <c r="R1491" i="30"/>
  <c r="P1491" i="30"/>
  <c r="J1491" i="30"/>
  <c r="BF1491" i="30" s="1"/>
  <c r="BK1486" i="30"/>
  <c r="BI1486" i="30"/>
  <c r="BH1486" i="30"/>
  <c r="BG1486" i="30"/>
  <c r="BE1486" i="30"/>
  <c r="T1486" i="30"/>
  <c r="R1486" i="30"/>
  <c r="P1486" i="30"/>
  <c r="J1486" i="30"/>
  <c r="BF1486" i="30" s="1"/>
  <c r="BK1474" i="30"/>
  <c r="BI1474" i="30"/>
  <c r="BH1474" i="30"/>
  <c r="BG1474" i="30"/>
  <c r="BE1474" i="30"/>
  <c r="T1474" i="30"/>
  <c r="R1474" i="30"/>
  <c r="P1474" i="30"/>
  <c r="J1474" i="30"/>
  <c r="BF1474" i="30" s="1"/>
  <c r="BK1463" i="30"/>
  <c r="BI1463" i="30"/>
  <c r="BH1463" i="30"/>
  <c r="BG1463" i="30"/>
  <c r="BE1463" i="30"/>
  <c r="T1463" i="30"/>
  <c r="R1463" i="30"/>
  <c r="P1463" i="30"/>
  <c r="J1463" i="30"/>
  <c r="BF1463" i="30" s="1"/>
  <c r="BK1459" i="30"/>
  <c r="BI1459" i="30"/>
  <c r="BH1459" i="30"/>
  <c r="BG1459" i="30"/>
  <c r="BE1459" i="30"/>
  <c r="T1459" i="30"/>
  <c r="R1459" i="30"/>
  <c r="P1459" i="30"/>
  <c r="J1459" i="30"/>
  <c r="BF1459" i="30" s="1"/>
  <c r="BK1451" i="30"/>
  <c r="BI1451" i="30"/>
  <c r="BH1451" i="30"/>
  <c r="BG1451" i="30"/>
  <c r="BE1451" i="30"/>
  <c r="T1451" i="30"/>
  <c r="R1451" i="30"/>
  <c r="P1451" i="30"/>
  <c r="J1451" i="30"/>
  <c r="BF1451" i="30" s="1"/>
  <c r="BK1444" i="30"/>
  <c r="BI1444" i="30"/>
  <c r="BH1444" i="30"/>
  <c r="BG1444" i="30"/>
  <c r="BE1444" i="30"/>
  <c r="T1444" i="30"/>
  <c r="R1444" i="30"/>
  <c r="P1444" i="30"/>
  <c r="J1444" i="30"/>
  <c r="BF1444" i="30" s="1"/>
  <c r="BK1442" i="30"/>
  <c r="BI1442" i="30"/>
  <c r="BH1442" i="30"/>
  <c r="BG1442" i="30"/>
  <c r="BE1442" i="30"/>
  <c r="T1442" i="30"/>
  <c r="R1442" i="30"/>
  <c r="P1442" i="30"/>
  <c r="J1442" i="30"/>
  <c r="BF1442" i="30" s="1"/>
  <c r="BK1437" i="30"/>
  <c r="BI1437" i="30"/>
  <c r="BH1437" i="30"/>
  <c r="BG1437" i="30"/>
  <c r="BE1437" i="30"/>
  <c r="T1437" i="30"/>
  <c r="R1437" i="30"/>
  <c r="P1437" i="30"/>
  <c r="J1437" i="30"/>
  <c r="BF1437" i="30" s="1"/>
  <c r="BK1433" i="30"/>
  <c r="BI1433" i="30"/>
  <c r="BH1433" i="30"/>
  <c r="BG1433" i="30"/>
  <c r="BE1433" i="30"/>
  <c r="T1433" i="30"/>
  <c r="R1433" i="30"/>
  <c r="P1433" i="30"/>
  <c r="J1433" i="30"/>
  <c r="BF1433" i="30" s="1"/>
  <c r="BK1428" i="30"/>
  <c r="BI1428" i="30"/>
  <c r="BH1428" i="30"/>
  <c r="BG1428" i="30"/>
  <c r="BE1428" i="30"/>
  <c r="T1428" i="30"/>
  <c r="R1428" i="30"/>
  <c r="P1428" i="30"/>
  <c r="J1428" i="30"/>
  <c r="BF1428" i="30" s="1"/>
  <c r="BK1424" i="30"/>
  <c r="BI1424" i="30"/>
  <c r="BH1424" i="30"/>
  <c r="BG1424" i="30"/>
  <c r="BE1424" i="30"/>
  <c r="T1424" i="30"/>
  <c r="R1424" i="30"/>
  <c r="P1424" i="30"/>
  <c r="J1424" i="30"/>
  <c r="BF1424" i="30" s="1"/>
  <c r="BK1417" i="30"/>
  <c r="BI1417" i="30"/>
  <c r="BH1417" i="30"/>
  <c r="BG1417" i="30"/>
  <c r="BE1417" i="30"/>
  <c r="T1417" i="30"/>
  <c r="R1417" i="30"/>
  <c r="P1417" i="30"/>
  <c r="J1417" i="30"/>
  <c r="BF1417" i="30" s="1"/>
  <c r="BK1412" i="30"/>
  <c r="BI1412" i="30"/>
  <c r="BH1412" i="30"/>
  <c r="BG1412" i="30"/>
  <c r="BE1412" i="30"/>
  <c r="T1412" i="30"/>
  <c r="R1412" i="30"/>
  <c r="P1412" i="30"/>
  <c r="J1412" i="30"/>
  <c r="BF1412" i="30" s="1"/>
  <c r="BK1408" i="30"/>
  <c r="BI1408" i="30"/>
  <c r="BH1408" i="30"/>
  <c r="BG1408" i="30"/>
  <c r="BE1408" i="30"/>
  <c r="T1408" i="30"/>
  <c r="R1408" i="30"/>
  <c r="P1408" i="30"/>
  <c r="J1408" i="30"/>
  <c r="BF1408" i="30" s="1"/>
  <c r="BK1403" i="30"/>
  <c r="BI1403" i="30"/>
  <c r="BH1403" i="30"/>
  <c r="BG1403" i="30"/>
  <c r="BE1403" i="30"/>
  <c r="T1403" i="30"/>
  <c r="R1403" i="30"/>
  <c r="P1403" i="30"/>
  <c r="J1403" i="30"/>
  <c r="BF1403" i="30" s="1"/>
  <c r="BK1399" i="30"/>
  <c r="BI1399" i="30"/>
  <c r="BH1399" i="30"/>
  <c r="BG1399" i="30"/>
  <c r="BE1399" i="30"/>
  <c r="T1399" i="30"/>
  <c r="R1399" i="30"/>
  <c r="P1399" i="30"/>
  <c r="J1399" i="30"/>
  <c r="BF1399" i="30" s="1"/>
  <c r="BK1396" i="30"/>
  <c r="BI1396" i="30"/>
  <c r="BH1396" i="30"/>
  <c r="BG1396" i="30"/>
  <c r="BE1396" i="30"/>
  <c r="T1396" i="30"/>
  <c r="R1396" i="30"/>
  <c r="P1396" i="30"/>
  <c r="J1396" i="30"/>
  <c r="BF1396" i="30" s="1"/>
  <c r="BK1394" i="30"/>
  <c r="BI1394" i="30"/>
  <c r="BH1394" i="30"/>
  <c r="BG1394" i="30"/>
  <c r="BE1394" i="30"/>
  <c r="T1394" i="30"/>
  <c r="R1394" i="30"/>
  <c r="P1394" i="30"/>
  <c r="J1394" i="30"/>
  <c r="BF1394" i="30" s="1"/>
  <c r="BK1393" i="30"/>
  <c r="BI1393" i="30"/>
  <c r="BH1393" i="30"/>
  <c r="BG1393" i="30"/>
  <c r="BE1393" i="30"/>
  <c r="T1393" i="30"/>
  <c r="R1393" i="30"/>
  <c r="P1393" i="30"/>
  <c r="J1393" i="30"/>
  <c r="BF1393" i="30" s="1"/>
  <c r="BK1391" i="30"/>
  <c r="BI1391" i="30"/>
  <c r="BH1391" i="30"/>
  <c r="BG1391" i="30"/>
  <c r="BE1391" i="30"/>
  <c r="T1391" i="30"/>
  <c r="R1391" i="30"/>
  <c r="P1391" i="30"/>
  <c r="J1391" i="30"/>
  <c r="BF1391" i="30" s="1"/>
  <c r="BK1390" i="30"/>
  <c r="BI1390" i="30"/>
  <c r="BH1390" i="30"/>
  <c r="BG1390" i="30"/>
  <c r="BE1390" i="30"/>
  <c r="T1390" i="30"/>
  <c r="R1390" i="30"/>
  <c r="P1390" i="30"/>
  <c r="J1390" i="30"/>
  <c r="BF1390" i="30" s="1"/>
  <c r="BK1388" i="30"/>
  <c r="BI1388" i="30"/>
  <c r="BH1388" i="30"/>
  <c r="BG1388" i="30"/>
  <c r="BE1388" i="30"/>
  <c r="T1388" i="30"/>
  <c r="R1388" i="30"/>
  <c r="P1388" i="30"/>
  <c r="J1388" i="30"/>
  <c r="BF1388" i="30" s="1"/>
  <c r="BK1384" i="30"/>
  <c r="BI1384" i="30"/>
  <c r="BH1384" i="30"/>
  <c r="BG1384" i="30"/>
  <c r="BE1384" i="30"/>
  <c r="T1384" i="30"/>
  <c r="R1384" i="30"/>
  <c r="P1384" i="30"/>
  <c r="J1384" i="30"/>
  <c r="BF1384" i="30" s="1"/>
  <c r="BK1380" i="30"/>
  <c r="BI1380" i="30"/>
  <c r="BH1380" i="30"/>
  <c r="BG1380" i="30"/>
  <c r="BE1380" i="30"/>
  <c r="T1380" i="30"/>
  <c r="R1380" i="30"/>
  <c r="P1380" i="30"/>
  <c r="J1380" i="30"/>
  <c r="BF1380" i="30" s="1"/>
  <c r="BK1376" i="30"/>
  <c r="BI1376" i="30"/>
  <c r="BH1376" i="30"/>
  <c r="BG1376" i="30"/>
  <c r="BE1376" i="30"/>
  <c r="T1376" i="30"/>
  <c r="R1376" i="30"/>
  <c r="P1376" i="30"/>
  <c r="J1376" i="30"/>
  <c r="BF1376" i="30" s="1"/>
  <c r="BK1371" i="30"/>
  <c r="BI1371" i="30"/>
  <c r="BH1371" i="30"/>
  <c r="BG1371" i="30"/>
  <c r="BE1371" i="30"/>
  <c r="T1371" i="30"/>
  <c r="R1371" i="30"/>
  <c r="P1371" i="30"/>
  <c r="J1371" i="30"/>
  <c r="BF1371" i="30" s="1"/>
  <c r="BK1366" i="30"/>
  <c r="BI1366" i="30"/>
  <c r="BH1366" i="30"/>
  <c r="BG1366" i="30"/>
  <c r="BE1366" i="30"/>
  <c r="T1366" i="30"/>
  <c r="R1366" i="30"/>
  <c r="P1366" i="30"/>
  <c r="J1366" i="30"/>
  <c r="BF1366" i="30" s="1"/>
  <c r="BK1361" i="30"/>
  <c r="BI1361" i="30"/>
  <c r="BH1361" i="30"/>
  <c r="BG1361" i="30"/>
  <c r="BE1361" i="30"/>
  <c r="T1361" i="30"/>
  <c r="R1361" i="30"/>
  <c r="P1361" i="30"/>
  <c r="J1361" i="30"/>
  <c r="BF1361" i="30" s="1"/>
  <c r="BK1355" i="30"/>
  <c r="BI1355" i="30"/>
  <c r="BH1355" i="30"/>
  <c r="BG1355" i="30"/>
  <c r="BE1355" i="30"/>
  <c r="T1355" i="30"/>
  <c r="R1355" i="30"/>
  <c r="P1355" i="30"/>
  <c r="J1355" i="30"/>
  <c r="BF1355" i="30" s="1"/>
  <c r="BK1350" i="30"/>
  <c r="BI1350" i="30"/>
  <c r="BH1350" i="30"/>
  <c r="BG1350" i="30"/>
  <c r="BE1350" i="30"/>
  <c r="T1350" i="30"/>
  <c r="R1350" i="30"/>
  <c r="P1350" i="30"/>
  <c r="J1350" i="30"/>
  <c r="BF1350" i="30" s="1"/>
  <c r="BK1345" i="30"/>
  <c r="BI1345" i="30"/>
  <c r="BH1345" i="30"/>
  <c r="BG1345" i="30"/>
  <c r="BE1345" i="30"/>
  <c r="T1345" i="30"/>
  <c r="R1345" i="30"/>
  <c r="P1345" i="30"/>
  <c r="J1345" i="30"/>
  <c r="BF1345" i="30" s="1"/>
  <c r="BK1338" i="30"/>
  <c r="BI1338" i="30"/>
  <c r="BH1338" i="30"/>
  <c r="BG1338" i="30"/>
  <c r="BE1338" i="30"/>
  <c r="T1338" i="30"/>
  <c r="R1338" i="30"/>
  <c r="P1338" i="30"/>
  <c r="J1338" i="30"/>
  <c r="BF1338" i="30" s="1"/>
  <c r="BK1331" i="30"/>
  <c r="BI1331" i="30"/>
  <c r="BH1331" i="30"/>
  <c r="BG1331" i="30"/>
  <c r="BE1331" i="30"/>
  <c r="T1331" i="30"/>
  <c r="R1331" i="30"/>
  <c r="P1331" i="30"/>
  <c r="J1331" i="30"/>
  <c r="BF1331" i="30" s="1"/>
  <c r="BK1326" i="30"/>
  <c r="BI1326" i="30"/>
  <c r="BH1326" i="30"/>
  <c r="BG1326" i="30"/>
  <c r="BE1326" i="30"/>
  <c r="T1326" i="30"/>
  <c r="R1326" i="30"/>
  <c r="P1326" i="30"/>
  <c r="J1326" i="30"/>
  <c r="BF1326" i="30" s="1"/>
  <c r="BK1321" i="30"/>
  <c r="BI1321" i="30"/>
  <c r="BH1321" i="30"/>
  <c r="BG1321" i="30"/>
  <c r="BE1321" i="30"/>
  <c r="T1321" i="30"/>
  <c r="R1321" i="30"/>
  <c r="P1321" i="30"/>
  <c r="J1321" i="30"/>
  <c r="BF1321" i="30" s="1"/>
  <c r="BK1316" i="30"/>
  <c r="BI1316" i="30"/>
  <c r="BH1316" i="30"/>
  <c r="BG1316" i="30"/>
  <c r="BE1316" i="30"/>
  <c r="T1316" i="30"/>
  <c r="R1316" i="30"/>
  <c r="P1316" i="30"/>
  <c r="J1316" i="30"/>
  <c r="BF1316" i="30" s="1"/>
  <c r="BK1309" i="30"/>
  <c r="BI1309" i="30"/>
  <c r="BH1309" i="30"/>
  <c r="BG1309" i="30"/>
  <c r="BE1309" i="30"/>
  <c r="T1309" i="30"/>
  <c r="R1309" i="30"/>
  <c r="P1309" i="30"/>
  <c r="J1309" i="30"/>
  <c r="BF1309" i="30" s="1"/>
  <c r="BK1305" i="30"/>
  <c r="BI1305" i="30"/>
  <c r="BH1305" i="30"/>
  <c r="BG1305" i="30"/>
  <c r="BE1305" i="30"/>
  <c r="T1305" i="30"/>
  <c r="R1305" i="30"/>
  <c r="P1305" i="30"/>
  <c r="J1305" i="30"/>
  <c r="BF1305" i="30" s="1"/>
  <c r="BK1301" i="30"/>
  <c r="BI1301" i="30"/>
  <c r="BH1301" i="30"/>
  <c r="BG1301" i="30"/>
  <c r="BE1301" i="30"/>
  <c r="T1301" i="30"/>
  <c r="R1301" i="30"/>
  <c r="P1301" i="30"/>
  <c r="J1301" i="30"/>
  <c r="BF1301" i="30" s="1"/>
  <c r="BK1297" i="30"/>
  <c r="BI1297" i="30"/>
  <c r="BH1297" i="30"/>
  <c r="BG1297" i="30"/>
  <c r="BE1297" i="30"/>
  <c r="T1297" i="30"/>
  <c r="R1297" i="30"/>
  <c r="P1297" i="30"/>
  <c r="J1297" i="30"/>
  <c r="BF1297" i="30" s="1"/>
  <c r="BK1293" i="30"/>
  <c r="BI1293" i="30"/>
  <c r="BH1293" i="30"/>
  <c r="BG1293" i="30"/>
  <c r="BE1293" i="30"/>
  <c r="T1293" i="30"/>
  <c r="R1293" i="30"/>
  <c r="P1293" i="30"/>
  <c r="J1293" i="30"/>
  <c r="BF1293" i="30" s="1"/>
  <c r="BK1287" i="30"/>
  <c r="BI1287" i="30"/>
  <c r="BH1287" i="30"/>
  <c r="BG1287" i="30"/>
  <c r="BE1287" i="30"/>
  <c r="T1287" i="30"/>
  <c r="R1287" i="30"/>
  <c r="P1287" i="30"/>
  <c r="J1287" i="30"/>
  <c r="BF1287" i="30" s="1"/>
  <c r="BK1283" i="30"/>
  <c r="BI1283" i="30"/>
  <c r="BH1283" i="30"/>
  <c r="BG1283" i="30"/>
  <c r="BE1283" i="30"/>
  <c r="T1283" i="30"/>
  <c r="R1283" i="30"/>
  <c r="P1283" i="30"/>
  <c r="J1283" i="30"/>
  <c r="BF1283" i="30" s="1"/>
  <c r="BK1278" i="30"/>
  <c r="BI1278" i="30"/>
  <c r="BH1278" i="30"/>
  <c r="BG1278" i="30"/>
  <c r="BE1278" i="30"/>
  <c r="T1278" i="30"/>
  <c r="R1278" i="30"/>
  <c r="P1278" i="30"/>
  <c r="J1278" i="30"/>
  <c r="BF1278" i="30" s="1"/>
  <c r="BK1272" i="30"/>
  <c r="BI1272" i="30"/>
  <c r="BH1272" i="30"/>
  <c r="BG1272" i="30"/>
  <c r="BE1272" i="30"/>
  <c r="T1272" i="30"/>
  <c r="R1272" i="30"/>
  <c r="P1272" i="30"/>
  <c r="J1272" i="30"/>
  <c r="BF1272" i="30" s="1"/>
  <c r="BK1256" i="30"/>
  <c r="BI1256" i="30"/>
  <c r="BH1256" i="30"/>
  <c r="BG1256" i="30"/>
  <c r="BE1256" i="30"/>
  <c r="T1256" i="30"/>
  <c r="R1256" i="30"/>
  <c r="P1256" i="30"/>
  <c r="J1256" i="30"/>
  <c r="BF1256" i="30" s="1"/>
  <c r="BK1242" i="30"/>
  <c r="BI1242" i="30"/>
  <c r="BH1242" i="30"/>
  <c r="BG1242" i="30"/>
  <c r="BE1242" i="30"/>
  <c r="T1242" i="30"/>
  <c r="R1242" i="30"/>
  <c r="P1242" i="30"/>
  <c r="J1242" i="30"/>
  <c r="BF1242" i="30" s="1"/>
  <c r="BK1238" i="30"/>
  <c r="BI1238" i="30"/>
  <c r="BH1238" i="30"/>
  <c r="BG1238" i="30"/>
  <c r="BE1238" i="30"/>
  <c r="T1238" i="30"/>
  <c r="R1238" i="30"/>
  <c r="P1238" i="30"/>
  <c r="J1238" i="30"/>
  <c r="BF1238" i="30" s="1"/>
  <c r="BK1234" i="30"/>
  <c r="BI1234" i="30"/>
  <c r="BH1234" i="30"/>
  <c r="BG1234" i="30"/>
  <c r="BE1234" i="30"/>
  <c r="T1234" i="30"/>
  <c r="R1234" i="30"/>
  <c r="P1234" i="30"/>
  <c r="J1234" i="30"/>
  <c r="BF1234" i="30" s="1"/>
  <c r="BK1230" i="30"/>
  <c r="BI1230" i="30"/>
  <c r="BH1230" i="30"/>
  <c r="BG1230" i="30"/>
  <c r="BE1230" i="30"/>
  <c r="T1230" i="30"/>
  <c r="R1230" i="30"/>
  <c r="P1230" i="30"/>
  <c r="J1230" i="30"/>
  <c r="BF1230" i="30" s="1"/>
  <c r="BK1218" i="30"/>
  <c r="BI1218" i="30"/>
  <c r="BH1218" i="30"/>
  <c r="BG1218" i="30"/>
  <c r="BE1218" i="30"/>
  <c r="T1218" i="30"/>
  <c r="R1218" i="30"/>
  <c r="P1218" i="30"/>
  <c r="J1218" i="30"/>
  <c r="BF1218" i="30" s="1"/>
  <c r="BK1206" i="30"/>
  <c r="BI1206" i="30"/>
  <c r="BH1206" i="30"/>
  <c r="BG1206" i="30"/>
  <c r="BE1206" i="30"/>
  <c r="T1206" i="30"/>
  <c r="R1206" i="30"/>
  <c r="P1206" i="30"/>
  <c r="J1206" i="30"/>
  <c r="BF1206" i="30" s="1"/>
  <c r="BK1202" i="30"/>
  <c r="BI1202" i="30"/>
  <c r="BH1202" i="30"/>
  <c r="BG1202" i="30"/>
  <c r="BE1202" i="30"/>
  <c r="T1202" i="30"/>
  <c r="R1202" i="30"/>
  <c r="P1202" i="30"/>
  <c r="J1202" i="30"/>
  <c r="BF1202" i="30" s="1"/>
  <c r="BK1197" i="30"/>
  <c r="BI1197" i="30"/>
  <c r="BH1197" i="30"/>
  <c r="BG1197" i="30"/>
  <c r="BE1197" i="30"/>
  <c r="T1197" i="30"/>
  <c r="R1197" i="30"/>
  <c r="P1197" i="30"/>
  <c r="J1197" i="30"/>
  <c r="BF1197" i="30" s="1"/>
  <c r="BK1193" i="30"/>
  <c r="BI1193" i="30"/>
  <c r="BH1193" i="30"/>
  <c r="BG1193" i="30"/>
  <c r="BE1193" i="30"/>
  <c r="T1193" i="30"/>
  <c r="R1193" i="30"/>
  <c r="P1193" i="30"/>
  <c r="J1193" i="30"/>
  <c r="BF1193" i="30" s="1"/>
  <c r="BK1189" i="30"/>
  <c r="BI1189" i="30"/>
  <c r="BH1189" i="30"/>
  <c r="BG1189" i="30"/>
  <c r="BE1189" i="30"/>
  <c r="T1189" i="30"/>
  <c r="R1189" i="30"/>
  <c r="P1189" i="30"/>
  <c r="J1189" i="30"/>
  <c r="BF1189" i="30" s="1"/>
  <c r="BK1183" i="30"/>
  <c r="BI1183" i="30"/>
  <c r="BH1183" i="30"/>
  <c r="BG1183" i="30"/>
  <c r="BE1183" i="30"/>
  <c r="T1183" i="30"/>
  <c r="R1183" i="30"/>
  <c r="P1183" i="30"/>
  <c r="J1183" i="30"/>
  <c r="BF1183" i="30" s="1"/>
  <c r="BK1177" i="30"/>
  <c r="BI1177" i="30"/>
  <c r="BH1177" i="30"/>
  <c r="BG1177" i="30"/>
  <c r="BE1177" i="30"/>
  <c r="T1177" i="30"/>
  <c r="R1177" i="30"/>
  <c r="P1177" i="30"/>
  <c r="J1177" i="30"/>
  <c r="BF1177" i="30" s="1"/>
  <c r="BK1173" i="30"/>
  <c r="BI1173" i="30"/>
  <c r="BH1173" i="30"/>
  <c r="BG1173" i="30"/>
  <c r="BE1173" i="30"/>
  <c r="T1173" i="30"/>
  <c r="R1173" i="30"/>
  <c r="P1173" i="30"/>
  <c r="J1173" i="30"/>
  <c r="BF1173" i="30" s="1"/>
  <c r="BK1167" i="30"/>
  <c r="BI1167" i="30"/>
  <c r="BH1167" i="30"/>
  <c r="BG1167" i="30"/>
  <c r="BE1167" i="30"/>
  <c r="T1167" i="30"/>
  <c r="R1167" i="30"/>
  <c r="P1167" i="30"/>
  <c r="J1167" i="30"/>
  <c r="BF1167" i="30" s="1"/>
  <c r="BK1161" i="30"/>
  <c r="BI1161" i="30"/>
  <c r="BH1161" i="30"/>
  <c r="BG1161" i="30"/>
  <c r="BE1161" i="30"/>
  <c r="T1161" i="30"/>
  <c r="R1161" i="30"/>
  <c r="P1161" i="30"/>
  <c r="J1161" i="30"/>
  <c r="BF1161" i="30" s="1"/>
  <c r="BK1156" i="30"/>
  <c r="BI1156" i="30"/>
  <c r="BH1156" i="30"/>
  <c r="BG1156" i="30"/>
  <c r="BE1156" i="30"/>
  <c r="T1156" i="30"/>
  <c r="R1156" i="30"/>
  <c r="P1156" i="30"/>
  <c r="J1156" i="30"/>
  <c r="BF1156" i="30" s="1"/>
  <c r="BK1151" i="30"/>
  <c r="BI1151" i="30"/>
  <c r="BH1151" i="30"/>
  <c r="BG1151" i="30"/>
  <c r="BE1151" i="30"/>
  <c r="T1151" i="30"/>
  <c r="R1151" i="30"/>
  <c r="P1151" i="30"/>
  <c r="J1151" i="30"/>
  <c r="BF1151" i="30" s="1"/>
  <c r="BK1146" i="30"/>
  <c r="BI1146" i="30"/>
  <c r="BH1146" i="30"/>
  <c r="BG1146" i="30"/>
  <c r="BE1146" i="30"/>
  <c r="T1146" i="30"/>
  <c r="R1146" i="30"/>
  <c r="P1146" i="30"/>
  <c r="J1146" i="30"/>
  <c r="BF1146" i="30" s="1"/>
  <c r="BK1141" i="30"/>
  <c r="BI1141" i="30"/>
  <c r="BH1141" i="30"/>
  <c r="BG1141" i="30"/>
  <c r="BE1141" i="30"/>
  <c r="T1141" i="30"/>
  <c r="R1141" i="30"/>
  <c r="P1141" i="30"/>
  <c r="J1141" i="30"/>
  <c r="BF1141" i="30" s="1"/>
  <c r="BK1132" i="30"/>
  <c r="BI1132" i="30"/>
  <c r="BH1132" i="30"/>
  <c r="BG1132" i="30"/>
  <c r="BE1132" i="30"/>
  <c r="T1132" i="30"/>
  <c r="R1132" i="30"/>
  <c r="P1132" i="30"/>
  <c r="J1132" i="30"/>
  <c r="BF1132" i="30" s="1"/>
  <c r="BK1120" i="30"/>
  <c r="BI1120" i="30"/>
  <c r="BH1120" i="30"/>
  <c r="BG1120" i="30"/>
  <c r="BE1120" i="30"/>
  <c r="T1120" i="30"/>
  <c r="R1120" i="30"/>
  <c r="P1120" i="30"/>
  <c r="J1120" i="30"/>
  <c r="BF1120" i="30" s="1"/>
  <c r="BK1116" i="30"/>
  <c r="BI1116" i="30"/>
  <c r="BH1116" i="30"/>
  <c r="BG1116" i="30"/>
  <c r="BE1116" i="30"/>
  <c r="T1116" i="30"/>
  <c r="R1116" i="30"/>
  <c r="P1116" i="30"/>
  <c r="J1116" i="30"/>
  <c r="BF1116" i="30" s="1"/>
  <c r="BK1112" i="30"/>
  <c r="BI1112" i="30"/>
  <c r="BH1112" i="30"/>
  <c r="BG1112" i="30"/>
  <c r="BE1112" i="30"/>
  <c r="T1112" i="30"/>
  <c r="R1112" i="30"/>
  <c r="P1112" i="30"/>
  <c r="J1112" i="30"/>
  <c r="BF1112" i="30" s="1"/>
  <c r="BK1108" i="30"/>
  <c r="BI1108" i="30"/>
  <c r="BH1108" i="30"/>
  <c r="BG1108" i="30"/>
  <c r="BE1108" i="30"/>
  <c r="T1108" i="30"/>
  <c r="R1108" i="30"/>
  <c r="P1108" i="30"/>
  <c r="J1108" i="30"/>
  <c r="BF1108" i="30" s="1"/>
  <c r="BK1104" i="30"/>
  <c r="BI1104" i="30"/>
  <c r="BH1104" i="30"/>
  <c r="BG1104" i="30"/>
  <c r="BE1104" i="30"/>
  <c r="T1104" i="30"/>
  <c r="R1104" i="30"/>
  <c r="P1104" i="30"/>
  <c r="J1104" i="30"/>
  <c r="BF1104" i="30" s="1"/>
  <c r="BK1098" i="30"/>
  <c r="BI1098" i="30"/>
  <c r="BH1098" i="30"/>
  <c r="BG1098" i="30"/>
  <c r="BE1098" i="30"/>
  <c r="T1098" i="30"/>
  <c r="R1098" i="30"/>
  <c r="P1098" i="30"/>
  <c r="J1098" i="30"/>
  <c r="BF1098" i="30" s="1"/>
  <c r="BK1092" i="30"/>
  <c r="BI1092" i="30"/>
  <c r="BH1092" i="30"/>
  <c r="BG1092" i="30"/>
  <c r="BE1092" i="30"/>
  <c r="T1092" i="30"/>
  <c r="R1092" i="30"/>
  <c r="P1092" i="30"/>
  <c r="J1092" i="30"/>
  <c r="BF1092" i="30" s="1"/>
  <c r="BK1086" i="30"/>
  <c r="BI1086" i="30"/>
  <c r="BH1086" i="30"/>
  <c r="BG1086" i="30"/>
  <c r="BE1086" i="30"/>
  <c r="T1086" i="30"/>
  <c r="R1086" i="30"/>
  <c r="P1086" i="30"/>
  <c r="J1086" i="30"/>
  <c r="BF1086" i="30" s="1"/>
  <c r="BK1082" i="30"/>
  <c r="BI1082" i="30"/>
  <c r="BH1082" i="30"/>
  <c r="BG1082" i="30"/>
  <c r="BE1082" i="30"/>
  <c r="T1082" i="30"/>
  <c r="R1082" i="30"/>
  <c r="P1082" i="30"/>
  <c r="J1082" i="30"/>
  <c r="BF1082" i="30" s="1"/>
  <c r="BK1076" i="30"/>
  <c r="BI1076" i="30"/>
  <c r="BH1076" i="30"/>
  <c r="BG1076" i="30"/>
  <c r="BE1076" i="30"/>
  <c r="T1076" i="30"/>
  <c r="R1076" i="30"/>
  <c r="P1076" i="30"/>
  <c r="J1076" i="30"/>
  <c r="BF1076" i="30" s="1"/>
  <c r="BK1072" i="30"/>
  <c r="BI1072" i="30"/>
  <c r="BH1072" i="30"/>
  <c r="BG1072" i="30"/>
  <c r="BE1072" i="30"/>
  <c r="T1072" i="30"/>
  <c r="R1072" i="30"/>
  <c r="P1072" i="30"/>
  <c r="J1072" i="30"/>
  <c r="BF1072" i="30" s="1"/>
  <c r="BK1068" i="30"/>
  <c r="BI1068" i="30"/>
  <c r="BH1068" i="30"/>
  <c r="BG1068" i="30"/>
  <c r="BE1068" i="30"/>
  <c r="T1068" i="30"/>
  <c r="R1068" i="30"/>
  <c r="P1068" i="30"/>
  <c r="J1068" i="30"/>
  <c r="BF1068" i="30" s="1"/>
  <c r="BK1061" i="30"/>
  <c r="BI1061" i="30"/>
  <c r="BH1061" i="30"/>
  <c r="BG1061" i="30"/>
  <c r="BE1061" i="30"/>
  <c r="T1061" i="30"/>
  <c r="R1061" i="30"/>
  <c r="P1061" i="30"/>
  <c r="J1061" i="30"/>
  <c r="BF1061" i="30" s="1"/>
  <c r="BK1055" i="30"/>
  <c r="BI1055" i="30"/>
  <c r="BH1055" i="30"/>
  <c r="BG1055" i="30"/>
  <c r="BE1055" i="30"/>
  <c r="T1055" i="30"/>
  <c r="R1055" i="30"/>
  <c r="P1055" i="30"/>
  <c r="J1055" i="30"/>
  <c r="BF1055" i="30" s="1"/>
  <c r="BK1050" i="30"/>
  <c r="BI1050" i="30"/>
  <c r="BH1050" i="30"/>
  <c r="BG1050" i="30"/>
  <c r="BE1050" i="30"/>
  <c r="T1050" i="30"/>
  <c r="R1050" i="30"/>
  <c r="P1050" i="30"/>
  <c r="J1050" i="30"/>
  <c r="BF1050" i="30" s="1"/>
  <c r="BK1037" i="30"/>
  <c r="BI1037" i="30"/>
  <c r="BH1037" i="30"/>
  <c r="BG1037" i="30"/>
  <c r="BE1037" i="30"/>
  <c r="T1037" i="30"/>
  <c r="R1037" i="30"/>
  <c r="P1037" i="30"/>
  <c r="J1037" i="30"/>
  <c r="BF1037" i="30" s="1"/>
  <c r="BK1032" i="30"/>
  <c r="BI1032" i="30"/>
  <c r="BH1032" i="30"/>
  <c r="BG1032" i="30"/>
  <c r="BE1032" i="30"/>
  <c r="T1032" i="30"/>
  <c r="R1032" i="30"/>
  <c r="P1032" i="30"/>
  <c r="J1032" i="30"/>
  <c r="BF1032" i="30" s="1"/>
  <c r="BK1027" i="30"/>
  <c r="BI1027" i="30"/>
  <c r="BH1027" i="30"/>
  <c r="BG1027" i="30"/>
  <c r="BE1027" i="30"/>
  <c r="T1027" i="30"/>
  <c r="R1027" i="30"/>
  <c r="P1027" i="30"/>
  <c r="J1027" i="30"/>
  <c r="BF1027" i="30" s="1"/>
  <c r="BK1023" i="30"/>
  <c r="BI1023" i="30"/>
  <c r="BH1023" i="30"/>
  <c r="BG1023" i="30"/>
  <c r="BE1023" i="30"/>
  <c r="T1023" i="30"/>
  <c r="R1023" i="30"/>
  <c r="P1023" i="30"/>
  <c r="J1023" i="30"/>
  <c r="BF1023" i="30" s="1"/>
  <c r="BK1019" i="30"/>
  <c r="BI1019" i="30"/>
  <c r="BH1019" i="30"/>
  <c r="BG1019" i="30"/>
  <c r="BE1019" i="30"/>
  <c r="T1019" i="30"/>
  <c r="R1019" i="30"/>
  <c r="P1019" i="30"/>
  <c r="J1019" i="30"/>
  <c r="BF1019" i="30" s="1"/>
  <c r="BK1015" i="30"/>
  <c r="BI1015" i="30"/>
  <c r="BH1015" i="30"/>
  <c r="BG1015" i="30"/>
  <c r="BE1015" i="30"/>
  <c r="T1015" i="30"/>
  <c r="R1015" i="30"/>
  <c r="P1015" i="30"/>
  <c r="J1015" i="30"/>
  <c r="BF1015" i="30" s="1"/>
  <c r="BK1011" i="30"/>
  <c r="BI1011" i="30"/>
  <c r="BH1011" i="30"/>
  <c r="BG1011" i="30"/>
  <c r="BE1011" i="30"/>
  <c r="T1011" i="30"/>
  <c r="R1011" i="30"/>
  <c r="P1011" i="30"/>
  <c r="J1011" i="30"/>
  <c r="BF1011" i="30" s="1"/>
  <c r="BK1005" i="30"/>
  <c r="BI1005" i="30"/>
  <c r="BH1005" i="30"/>
  <c r="BG1005" i="30"/>
  <c r="BE1005" i="30"/>
  <c r="T1005" i="30"/>
  <c r="R1005" i="30"/>
  <c r="P1005" i="30"/>
  <c r="J1005" i="30"/>
  <c r="BF1005" i="30" s="1"/>
  <c r="BK997" i="30"/>
  <c r="BI997" i="30"/>
  <c r="BH997" i="30"/>
  <c r="BG997" i="30"/>
  <c r="BE997" i="30"/>
  <c r="T997" i="30"/>
  <c r="R997" i="30"/>
  <c r="P997" i="30"/>
  <c r="J997" i="30"/>
  <c r="BF997" i="30" s="1"/>
  <c r="BK992" i="30"/>
  <c r="BI992" i="30"/>
  <c r="BH992" i="30"/>
  <c r="BG992" i="30"/>
  <c r="BE992" i="30"/>
  <c r="T992" i="30"/>
  <c r="R992" i="30"/>
  <c r="P992" i="30"/>
  <c r="J992" i="30"/>
  <c r="BF992" i="30" s="1"/>
  <c r="BK988" i="30"/>
  <c r="BI988" i="30"/>
  <c r="BH988" i="30"/>
  <c r="BG988" i="30"/>
  <c r="BE988" i="30"/>
  <c r="T988" i="30"/>
  <c r="R988" i="30"/>
  <c r="P988" i="30"/>
  <c r="J988" i="30"/>
  <c r="BF988" i="30" s="1"/>
  <c r="BK984" i="30"/>
  <c r="BI984" i="30"/>
  <c r="BH984" i="30"/>
  <c r="BG984" i="30"/>
  <c r="BE984" i="30"/>
  <c r="T984" i="30"/>
  <c r="R984" i="30"/>
  <c r="P984" i="30"/>
  <c r="J984" i="30"/>
  <c r="BF984" i="30" s="1"/>
  <c r="BK980" i="30"/>
  <c r="BI980" i="30"/>
  <c r="BH980" i="30"/>
  <c r="BG980" i="30"/>
  <c r="BE980" i="30"/>
  <c r="T980" i="30"/>
  <c r="R980" i="30"/>
  <c r="P980" i="30"/>
  <c r="J980" i="30"/>
  <c r="BF980" i="30" s="1"/>
  <c r="BK975" i="30"/>
  <c r="BI975" i="30"/>
  <c r="BH975" i="30"/>
  <c r="BG975" i="30"/>
  <c r="BE975" i="30"/>
  <c r="T975" i="30"/>
  <c r="R975" i="30"/>
  <c r="P975" i="30"/>
  <c r="J975" i="30"/>
  <c r="BF975" i="30" s="1"/>
  <c r="BK962" i="30"/>
  <c r="BI962" i="30"/>
  <c r="BH962" i="30"/>
  <c r="BG962" i="30"/>
  <c r="BE962" i="30"/>
  <c r="T962" i="30"/>
  <c r="R962" i="30"/>
  <c r="P962" i="30"/>
  <c r="J962" i="30"/>
  <c r="BF962" i="30" s="1"/>
  <c r="BK949" i="30"/>
  <c r="BI949" i="30"/>
  <c r="BH949" i="30"/>
  <c r="BG949" i="30"/>
  <c r="BE949" i="30"/>
  <c r="T949" i="30"/>
  <c r="R949" i="30"/>
  <c r="P949" i="30"/>
  <c r="J949" i="30"/>
  <c r="BF949" i="30" s="1"/>
  <c r="BK944" i="30"/>
  <c r="BI944" i="30"/>
  <c r="BH944" i="30"/>
  <c r="BG944" i="30"/>
  <c r="BE944" i="30"/>
  <c r="T944" i="30"/>
  <c r="R944" i="30"/>
  <c r="P944" i="30"/>
  <c r="J944" i="30"/>
  <c r="BF944" i="30" s="1"/>
  <c r="BK940" i="30"/>
  <c r="BI940" i="30"/>
  <c r="BH940" i="30"/>
  <c r="BG940" i="30"/>
  <c r="BE940" i="30"/>
  <c r="T940" i="30"/>
  <c r="R940" i="30"/>
  <c r="P940" i="30"/>
  <c r="J940" i="30"/>
  <c r="BF940" i="30" s="1"/>
  <c r="BK936" i="30"/>
  <c r="BI936" i="30"/>
  <c r="BH936" i="30"/>
  <c r="BG936" i="30"/>
  <c r="BE936" i="30"/>
  <c r="T936" i="30"/>
  <c r="R936" i="30"/>
  <c r="P936" i="30"/>
  <c r="J936" i="30"/>
  <c r="BF936" i="30" s="1"/>
  <c r="BK923" i="30"/>
  <c r="BI923" i="30"/>
  <c r="BH923" i="30"/>
  <c r="BG923" i="30"/>
  <c r="BE923" i="30"/>
  <c r="T923" i="30"/>
  <c r="R923" i="30"/>
  <c r="P923" i="30"/>
  <c r="J923" i="30"/>
  <c r="BF923" i="30" s="1"/>
  <c r="BK919" i="30"/>
  <c r="BI919" i="30"/>
  <c r="BH919" i="30"/>
  <c r="BG919" i="30"/>
  <c r="BE919" i="30"/>
  <c r="T919" i="30"/>
  <c r="R919" i="30"/>
  <c r="P919" i="30"/>
  <c r="J919" i="30"/>
  <c r="BF919" i="30" s="1"/>
  <c r="BK915" i="30"/>
  <c r="BI915" i="30"/>
  <c r="BH915" i="30"/>
  <c r="BG915" i="30"/>
  <c r="BE915" i="30"/>
  <c r="T915" i="30"/>
  <c r="R915" i="30"/>
  <c r="P915" i="30"/>
  <c r="J915" i="30"/>
  <c r="BF915" i="30" s="1"/>
  <c r="BK911" i="30"/>
  <c r="BI911" i="30"/>
  <c r="BH911" i="30"/>
  <c r="BG911" i="30"/>
  <c r="BE911" i="30"/>
  <c r="T911" i="30"/>
  <c r="R911" i="30"/>
  <c r="P911" i="30"/>
  <c r="J911" i="30"/>
  <c r="BF911" i="30" s="1"/>
  <c r="BK907" i="30"/>
  <c r="BI907" i="30"/>
  <c r="BH907" i="30"/>
  <c r="BG907" i="30"/>
  <c r="BE907" i="30"/>
  <c r="T907" i="30"/>
  <c r="R907" i="30"/>
  <c r="P907" i="30"/>
  <c r="J907" i="30"/>
  <c r="BF907" i="30" s="1"/>
  <c r="BK903" i="30"/>
  <c r="BI903" i="30"/>
  <c r="BH903" i="30"/>
  <c r="BG903" i="30"/>
  <c r="BE903" i="30"/>
  <c r="T903" i="30"/>
  <c r="R903" i="30"/>
  <c r="P903" i="30"/>
  <c r="J903" i="30"/>
  <c r="BF903" i="30" s="1"/>
  <c r="BK899" i="30"/>
  <c r="BI899" i="30"/>
  <c r="BH899" i="30"/>
  <c r="BG899" i="30"/>
  <c r="BE899" i="30"/>
  <c r="T899" i="30"/>
  <c r="R899" i="30"/>
  <c r="P899" i="30"/>
  <c r="J899" i="30"/>
  <c r="BF899" i="30" s="1"/>
  <c r="BK895" i="30"/>
  <c r="BI895" i="30"/>
  <c r="BH895" i="30"/>
  <c r="BG895" i="30"/>
  <c r="BE895" i="30"/>
  <c r="T895" i="30"/>
  <c r="R895" i="30"/>
  <c r="P895" i="30"/>
  <c r="J895" i="30"/>
  <c r="BF895" i="30" s="1"/>
  <c r="BK891" i="30"/>
  <c r="BI891" i="30"/>
  <c r="BH891" i="30"/>
  <c r="BG891" i="30"/>
  <c r="BE891" i="30"/>
  <c r="T891" i="30"/>
  <c r="R891" i="30"/>
  <c r="P891" i="30"/>
  <c r="J891" i="30"/>
  <c r="BF891" i="30" s="1"/>
  <c r="BK887" i="30"/>
  <c r="BI887" i="30"/>
  <c r="BH887" i="30"/>
  <c r="BG887" i="30"/>
  <c r="BE887" i="30"/>
  <c r="T887" i="30"/>
  <c r="R887" i="30"/>
  <c r="P887" i="30"/>
  <c r="J887" i="30"/>
  <c r="BF887" i="30" s="1"/>
  <c r="BK883" i="30"/>
  <c r="BI883" i="30"/>
  <c r="BH883" i="30"/>
  <c r="BG883" i="30"/>
  <c r="BE883" i="30"/>
  <c r="T883" i="30"/>
  <c r="R883" i="30"/>
  <c r="P883" i="30"/>
  <c r="J883" i="30"/>
  <c r="BF883" i="30" s="1"/>
  <c r="BK874" i="30"/>
  <c r="BI874" i="30"/>
  <c r="BH874" i="30"/>
  <c r="BG874" i="30"/>
  <c r="BE874" i="30"/>
  <c r="T874" i="30"/>
  <c r="R874" i="30"/>
  <c r="P874" i="30"/>
  <c r="J874" i="30"/>
  <c r="BF874" i="30" s="1"/>
  <c r="BK868" i="30"/>
  <c r="BI868" i="30"/>
  <c r="BH868" i="30"/>
  <c r="BG868" i="30"/>
  <c r="BE868" i="30"/>
  <c r="T868" i="30"/>
  <c r="R868" i="30"/>
  <c r="P868" i="30"/>
  <c r="J868" i="30"/>
  <c r="BF868" i="30" s="1"/>
  <c r="BK859" i="30"/>
  <c r="BI859" i="30"/>
  <c r="BH859" i="30"/>
  <c r="BG859" i="30"/>
  <c r="BF859" i="30"/>
  <c r="BE859" i="30"/>
  <c r="T859" i="30"/>
  <c r="R859" i="30"/>
  <c r="P859" i="30"/>
  <c r="J859" i="30"/>
  <c r="BK850" i="30"/>
  <c r="BI850" i="30"/>
  <c r="BH850" i="30"/>
  <c r="BG850" i="30"/>
  <c r="BE850" i="30"/>
  <c r="T850" i="30"/>
  <c r="R850" i="30"/>
  <c r="P850" i="30"/>
  <c r="J850" i="30"/>
  <c r="BF850" i="30" s="1"/>
  <c r="BK837" i="30"/>
  <c r="BI837" i="30"/>
  <c r="BH837" i="30"/>
  <c r="BG837" i="30"/>
  <c r="BE837" i="30"/>
  <c r="T837" i="30"/>
  <c r="R837" i="30"/>
  <c r="P837" i="30"/>
  <c r="J837" i="30"/>
  <c r="BF837" i="30" s="1"/>
  <c r="BK827" i="30"/>
  <c r="BI827" i="30"/>
  <c r="BH827" i="30"/>
  <c r="BG827" i="30"/>
  <c r="BE827" i="30"/>
  <c r="T827" i="30"/>
  <c r="R827" i="30"/>
  <c r="P827" i="30"/>
  <c r="J827" i="30"/>
  <c r="BF827" i="30" s="1"/>
  <c r="BK822" i="30"/>
  <c r="BI822" i="30"/>
  <c r="BH822" i="30"/>
  <c r="BG822" i="30"/>
  <c r="BE822" i="30"/>
  <c r="T822" i="30"/>
  <c r="R822" i="30"/>
  <c r="P822" i="30"/>
  <c r="J822" i="30"/>
  <c r="BF822" i="30" s="1"/>
  <c r="BK818" i="30"/>
  <c r="BI818" i="30"/>
  <c r="BH818" i="30"/>
  <c r="BG818" i="30"/>
  <c r="BE818" i="30"/>
  <c r="T818" i="30"/>
  <c r="R818" i="30"/>
  <c r="P818" i="30"/>
  <c r="J818" i="30"/>
  <c r="BF818" i="30" s="1"/>
  <c r="BK814" i="30"/>
  <c r="BI814" i="30"/>
  <c r="BH814" i="30"/>
  <c r="BG814" i="30"/>
  <c r="BE814" i="30"/>
  <c r="T814" i="30"/>
  <c r="R814" i="30"/>
  <c r="P814" i="30"/>
  <c r="J814" i="30"/>
  <c r="BF814" i="30" s="1"/>
  <c r="BK810" i="30"/>
  <c r="BI810" i="30"/>
  <c r="BH810" i="30"/>
  <c r="BG810" i="30"/>
  <c r="BE810" i="30"/>
  <c r="T810" i="30"/>
  <c r="R810" i="30"/>
  <c r="P810" i="30"/>
  <c r="J810" i="30"/>
  <c r="BF810" i="30" s="1"/>
  <c r="BK799" i="30"/>
  <c r="BI799" i="30"/>
  <c r="BH799" i="30"/>
  <c r="BG799" i="30"/>
  <c r="BE799" i="30"/>
  <c r="T799" i="30"/>
  <c r="R799" i="30"/>
  <c r="P799" i="30"/>
  <c r="J799" i="30"/>
  <c r="BF799" i="30" s="1"/>
  <c r="BK798" i="30"/>
  <c r="BI798" i="30"/>
  <c r="BH798" i="30"/>
  <c r="BG798" i="30"/>
  <c r="BE798" i="30"/>
  <c r="T798" i="30"/>
  <c r="R798" i="30"/>
  <c r="P798" i="30"/>
  <c r="J798" i="30"/>
  <c r="BF798" i="30" s="1"/>
  <c r="BK797" i="30"/>
  <c r="BI797" i="30"/>
  <c r="BH797" i="30"/>
  <c r="BG797" i="30"/>
  <c r="BE797" i="30"/>
  <c r="T797" i="30"/>
  <c r="R797" i="30"/>
  <c r="P797" i="30"/>
  <c r="J797" i="30"/>
  <c r="BF797" i="30" s="1"/>
  <c r="BK796" i="30"/>
  <c r="BI796" i="30"/>
  <c r="BH796" i="30"/>
  <c r="BG796" i="30"/>
  <c r="BE796" i="30"/>
  <c r="T796" i="30"/>
  <c r="R796" i="30"/>
  <c r="P796" i="30"/>
  <c r="J796" i="30"/>
  <c r="BF796" i="30" s="1"/>
  <c r="BK795" i="30"/>
  <c r="BI795" i="30"/>
  <c r="BH795" i="30"/>
  <c r="BG795" i="30"/>
  <c r="BE795" i="30"/>
  <c r="T795" i="30"/>
  <c r="R795" i="30"/>
  <c r="P795" i="30"/>
  <c r="J795" i="30"/>
  <c r="BF795" i="30" s="1"/>
  <c r="BK794" i="30"/>
  <c r="BI794" i="30"/>
  <c r="BH794" i="30"/>
  <c r="BG794" i="30"/>
  <c r="BE794" i="30"/>
  <c r="T794" i="30"/>
  <c r="R794" i="30"/>
  <c r="P794" i="30"/>
  <c r="J794" i="30"/>
  <c r="BF794" i="30" s="1"/>
  <c r="BK789" i="30"/>
  <c r="BI789" i="30"/>
  <c r="BH789" i="30"/>
  <c r="BG789" i="30"/>
  <c r="BE789" i="30"/>
  <c r="T789" i="30"/>
  <c r="R789" i="30"/>
  <c r="P789" i="30"/>
  <c r="J789" i="30"/>
  <c r="BF789" i="30" s="1"/>
  <c r="BK788" i="30"/>
  <c r="BI788" i="30"/>
  <c r="BH788" i="30"/>
  <c r="BG788" i="30"/>
  <c r="BE788" i="30"/>
  <c r="T788" i="30"/>
  <c r="R788" i="30"/>
  <c r="P788" i="30"/>
  <c r="J788" i="30"/>
  <c r="BF788" i="30" s="1"/>
  <c r="BK787" i="30"/>
  <c r="BI787" i="30"/>
  <c r="BH787" i="30"/>
  <c r="BG787" i="30"/>
  <c r="BE787" i="30"/>
  <c r="T787" i="30"/>
  <c r="R787" i="30"/>
  <c r="P787" i="30"/>
  <c r="J787" i="30"/>
  <c r="BF787" i="30" s="1"/>
  <c r="BK786" i="30"/>
  <c r="BI786" i="30"/>
  <c r="BH786" i="30"/>
  <c r="BG786" i="30"/>
  <c r="BE786" i="30"/>
  <c r="T786" i="30"/>
  <c r="R786" i="30"/>
  <c r="P786" i="30"/>
  <c r="J786" i="30"/>
  <c r="BF786" i="30" s="1"/>
  <c r="BK785" i="30"/>
  <c r="BI785" i="30"/>
  <c r="BH785" i="30"/>
  <c r="BG785" i="30"/>
  <c r="BE785" i="30"/>
  <c r="T785" i="30"/>
  <c r="R785" i="30"/>
  <c r="P785" i="30"/>
  <c r="J785" i="30"/>
  <c r="BF785" i="30" s="1"/>
  <c r="BK784" i="30"/>
  <c r="BI784" i="30"/>
  <c r="BH784" i="30"/>
  <c r="BG784" i="30"/>
  <c r="BE784" i="30"/>
  <c r="T784" i="30"/>
  <c r="R784" i="30"/>
  <c r="P784" i="30"/>
  <c r="J784" i="30"/>
  <c r="BF784" i="30" s="1"/>
  <c r="BK783" i="30"/>
  <c r="BI783" i="30"/>
  <c r="BH783" i="30"/>
  <c r="BG783" i="30"/>
  <c r="BE783" i="30"/>
  <c r="T783" i="30"/>
  <c r="R783" i="30"/>
  <c r="P783" i="30"/>
  <c r="J783" i="30"/>
  <c r="BF783" i="30" s="1"/>
  <c r="BK782" i="30"/>
  <c r="BI782" i="30"/>
  <c r="BH782" i="30"/>
  <c r="BG782" i="30"/>
  <c r="BE782" i="30"/>
  <c r="T782" i="30"/>
  <c r="R782" i="30"/>
  <c r="P782" i="30"/>
  <c r="J782" i="30"/>
  <c r="BF782" i="30" s="1"/>
  <c r="BK781" i="30"/>
  <c r="BI781" i="30"/>
  <c r="BH781" i="30"/>
  <c r="BG781" i="30"/>
  <c r="BE781" i="30"/>
  <c r="T781" i="30"/>
  <c r="R781" i="30"/>
  <c r="P781" i="30"/>
  <c r="J781" i="30"/>
  <c r="BF781" i="30" s="1"/>
  <c r="BK780" i="30"/>
  <c r="BI780" i="30"/>
  <c r="BH780" i="30"/>
  <c r="BG780" i="30"/>
  <c r="BE780" i="30"/>
  <c r="T780" i="30"/>
  <c r="R780" i="30"/>
  <c r="P780" i="30"/>
  <c r="J780" i="30"/>
  <c r="BF780" i="30" s="1"/>
  <c r="BK779" i="30"/>
  <c r="BI779" i="30"/>
  <c r="BH779" i="30"/>
  <c r="BG779" i="30"/>
  <c r="BE779" i="30"/>
  <c r="T779" i="30"/>
  <c r="R779" i="30"/>
  <c r="P779" i="30"/>
  <c r="J779" i="30"/>
  <c r="BF779" i="30" s="1"/>
  <c r="BK778" i="30"/>
  <c r="BI778" i="30"/>
  <c r="BH778" i="30"/>
  <c r="BG778" i="30"/>
  <c r="BE778" i="30"/>
  <c r="T778" i="30"/>
  <c r="R778" i="30"/>
  <c r="P778" i="30"/>
  <c r="J778" i="30"/>
  <c r="BF778" i="30" s="1"/>
  <c r="BK773" i="30"/>
  <c r="BI773" i="30"/>
  <c r="BH773" i="30"/>
  <c r="BG773" i="30"/>
  <c r="BE773" i="30"/>
  <c r="T773" i="30"/>
  <c r="R773" i="30"/>
  <c r="P773" i="30"/>
  <c r="J773" i="30"/>
  <c r="BF773" i="30" s="1"/>
  <c r="BK771" i="30"/>
  <c r="BI771" i="30"/>
  <c r="BH771" i="30"/>
  <c r="BG771" i="30"/>
  <c r="BE771" i="30"/>
  <c r="T771" i="30"/>
  <c r="R771" i="30"/>
  <c r="P771" i="30"/>
  <c r="J771" i="30"/>
  <c r="BF771" i="30" s="1"/>
  <c r="BK770" i="30"/>
  <c r="BI770" i="30"/>
  <c r="BH770" i="30"/>
  <c r="BG770" i="30"/>
  <c r="BE770" i="30"/>
  <c r="T770" i="30"/>
  <c r="R770" i="30"/>
  <c r="P770" i="30"/>
  <c r="J770" i="30"/>
  <c r="BF770" i="30" s="1"/>
  <c r="BK769" i="30"/>
  <c r="BI769" i="30"/>
  <c r="BH769" i="30"/>
  <c r="BG769" i="30"/>
  <c r="BE769" i="30"/>
  <c r="T769" i="30"/>
  <c r="R769" i="30"/>
  <c r="P769" i="30"/>
  <c r="J769" i="30"/>
  <c r="BF769" i="30" s="1"/>
  <c r="BK768" i="30"/>
  <c r="BI768" i="30"/>
  <c r="BH768" i="30"/>
  <c r="BG768" i="30"/>
  <c r="BE768" i="30"/>
  <c r="T768" i="30"/>
  <c r="R768" i="30"/>
  <c r="P768" i="30"/>
  <c r="J768" i="30"/>
  <c r="BF768" i="30" s="1"/>
  <c r="BK767" i="30"/>
  <c r="BI767" i="30"/>
  <c r="BH767" i="30"/>
  <c r="BG767" i="30"/>
  <c r="BE767" i="30"/>
  <c r="T767" i="30"/>
  <c r="R767" i="30"/>
  <c r="P767" i="30"/>
  <c r="J767" i="30"/>
  <c r="BF767" i="30" s="1"/>
  <c r="BK766" i="30"/>
  <c r="BI766" i="30"/>
  <c r="BH766" i="30"/>
  <c r="BG766" i="30"/>
  <c r="BE766" i="30"/>
  <c r="T766" i="30"/>
  <c r="R766" i="30"/>
  <c r="P766" i="30"/>
  <c r="J766" i="30"/>
  <c r="BF766" i="30" s="1"/>
  <c r="BK765" i="30"/>
  <c r="BI765" i="30"/>
  <c r="BH765" i="30"/>
  <c r="BG765" i="30"/>
  <c r="BE765" i="30"/>
  <c r="T765" i="30"/>
  <c r="R765" i="30"/>
  <c r="P765" i="30"/>
  <c r="J765" i="30"/>
  <c r="BF765" i="30" s="1"/>
  <c r="BK764" i="30"/>
  <c r="BI764" i="30"/>
  <c r="BH764" i="30"/>
  <c r="BG764" i="30"/>
  <c r="BE764" i="30"/>
  <c r="T764" i="30"/>
  <c r="R764" i="30"/>
  <c r="P764" i="30"/>
  <c r="J764" i="30"/>
  <c r="BF764" i="30" s="1"/>
  <c r="BK758" i="30"/>
  <c r="BI758" i="30"/>
  <c r="BH758" i="30"/>
  <c r="BG758" i="30"/>
  <c r="BE758" i="30"/>
  <c r="T758" i="30"/>
  <c r="R758" i="30"/>
  <c r="P758" i="30"/>
  <c r="J758" i="30"/>
  <c r="BF758" i="30" s="1"/>
  <c r="BK753" i="30"/>
  <c r="BI753" i="30"/>
  <c r="BH753" i="30"/>
  <c r="BG753" i="30"/>
  <c r="BE753" i="30"/>
  <c r="T753" i="30"/>
  <c r="R753" i="30"/>
  <c r="P753" i="30"/>
  <c r="J753" i="30"/>
  <c r="BF753" i="30" s="1"/>
  <c r="BK749" i="30"/>
  <c r="BI749" i="30"/>
  <c r="BH749" i="30"/>
  <c r="BG749" i="30"/>
  <c r="BE749" i="30"/>
  <c r="T749" i="30"/>
  <c r="R749" i="30"/>
  <c r="P749" i="30"/>
  <c r="J749" i="30"/>
  <c r="BF749" i="30" s="1"/>
  <c r="BK742" i="30"/>
  <c r="BI742" i="30"/>
  <c r="BH742" i="30"/>
  <c r="BG742" i="30"/>
  <c r="BE742" i="30"/>
  <c r="T742" i="30"/>
  <c r="R742" i="30"/>
  <c r="P742" i="30"/>
  <c r="J742" i="30"/>
  <c r="BF742" i="30" s="1"/>
  <c r="BK736" i="30"/>
  <c r="BI736" i="30"/>
  <c r="BH736" i="30"/>
  <c r="BG736" i="30"/>
  <c r="BE736" i="30"/>
  <c r="T736" i="30"/>
  <c r="R736" i="30"/>
  <c r="P736" i="30"/>
  <c r="J736" i="30"/>
  <c r="BF736" i="30" s="1"/>
  <c r="BK731" i="30"/>
  <c r="BI731" i="30"/>
  <c r="BH731" i="30"/>
  <c r="BG731" i="30"/>
  <c r="BE731" i="30"/>
  <c r="T731" i="30"/>
  <c r="R731" i="30"/>
  <c r="P731" i="30"/>
  <c r="J731" i="30"/>
  <c r="BF731" i="30" s="1"/>
  <c r="BK726" i="30"/>
  <c r="BI726" i="30"/>
  <c r="BH726" i="30"/>
  <c r="BG726" i="30"/>
  <c r="BE726" i="30"/>
  <c r="T726" i="30"/>
  <c r="R726" i="30"/>
  <c r="P726" i="30"/>
  <c r="J726" i="30"/>
  <c r="BF726" i="30" s="1"/>
  <c r="BK721" i="30"/>
  <c r="BI721" i="30"/>
  <c r="BH721" i="30"/>
  <c r="BG721" i="30"/>
  <c r="BE721" i="30"/>
  <c r="T721" i="30"/>
  <c r="R721" i="30"/>
  <c r="P721" i="30"/>
  <c r="J721" i="30"/>
  <c r="BF721" i="30" s="1"/>
  <c r="BK716" i="30"/>
  <c r="BI716" i="30"/>
  <c r="BH716" i="30"/>
  <c r="BG716" i="30"/>
  <c r="BE716" i="30"/>
  <c r="T716" i="30"/>
  <c r="R716" i="30"/>
  <c r="P716" i="30"/>
  <c r="J716" i="30"/>
  <c r="BF716" i="30" s="1"/>
  <c r="BK710" i="30"/>
  <c r="BI710" i="30"/>
  <c r="BH710" i="30"/>
  <c r="BG710" i="30"/>
  <c r="BE710" i="30"/>
  <c r="T710" i="30"/>
  <c r="R710" i="30"/>
  <c r="P710" i="30"/>
  <c r="J710" i="30"/>
  <c r="BF710" i="30" s="1"/>
  <c r="BK670" i="30"/>
  <c r="BI670" i="30"/>
  <c r="BH670" i="30"/>
  <c r="BG670" i="30"/>
  <c r="BE670" i="30"/>
  <c r="T670" i="30"/>
  <c r="R670" i="30"/>
  <c r="P670" i="30"/>
  <c r="J670" i="30"/>
  <c r="BF670" i="30" s="1"/>
  <c r="BK647" i="30"/>
  <c r="BI647" i="30"/>
  <c r="BH647" i="30"/>
  <c r="BG647" i="30"/>
  <c r="BE647" i="30"/>
  <c r="T647" i="30"/>
  <c r="R647" i="30"/>
  <c r="P647" i="30"/>
  <c r="J647" i="30"/>
  <c r="BF647" i="30" s="1"/>
  <c r="BK622" i="30"/>
  <c r="BI622" i="30"/>
  <c r="BH622" i="30"/>
  <c r="BG622" i="30"/>
  <c r="BE622" i="30"/>
  <c r="T622" i="30"/>
  <c r="R622" i="30"/>
  <c r="P622" i="30"/>
  <c r="J622" i="30"/>
  <c r="BF622" i="30" s="1"/>
  <c r="BK597" i="30"/>
  <c r="BI597" i="30"/>
  <c r="BH597" i="30"/>
  <c r="BG597" i="30"/>
  <c r="BE597" i="30"/>
  <c r="T597" i="30"/>
  <c r="R597" i="30"/>
  <c r="P597" i="30"/>
  <c r="J597" i="30"/>
  <c r="BF597" i="30" s="1"/>
  <c r="BK593" i="30"/>
  <c r="BI593" i="30"/>
  <c r="BH593" i="30"/>
  <c r="BG593" i="30"/>
  <c r="BE593" i="30"/>
  <c r="T593" i="30"/>
  <c r="R593" i="30"/>
  <c r="P593" i="30"/>
  <c r="J593" i="30"/>
  <c r="BF593" i="30" s="1"/>
  <c r="BK544" i="30"/>
  <c r="BI544" i="30"/>
  <c r="BH544" i="30"/>
  <c r="BG544" i="30"/>
  <c r="BE544" i="30"/>
  <c r="T544" i="30"/>
  <c r="R544" i="30"/>
  <c r="P544" i="30"/>
  <c r="J544" i="30"/>
  <c r="BF544" i="30" s="1"/>
  <c r="BK539" i="30"/>
  <c r="BI539" i="30"/>
  <c r="BH539" i="30"/>
  <c r="BG539" i="30"/>
  <c r="BE539" i="30"/>
  <c r="T539" i="30"/>
  <c r="R539" i="30"/>
  <c r="P539" i="30"/>
  <c r="J539" i="30"/>
  <c r="BF539" i="30" s="1"/>
  <c r="BK530" i="30"/>
  <c r="BI530" i="30"/>
  <c r="BH530" i="30"/>
  <c r="BG530" i="30"/>
  <c r="BE530" i="30"/>
  <c r="T530" i="30"/>
  <c r="R530" i="30"/>
  <c r="P530" i="30"/>
  <c r="J530" i="30"/>
  <c r="BF530" i="30" s="1"/>
  <c r="BK521" i="30"/>
  <c r="BI521" i="30"/>
  <c r="BH521" i="30"/>
  <c r="BG521" i="30"/>
  <c r="BE521" i="30"/>
  <c r="T521" i="30"/>
  <c r="R521" i="30"/>
  <c r="P521" i="30"/>
  <c r="J521" i="30"/>
  <c r="BF521" i="30" s="1"/>
  <c r="BK512" i="30"/>
  <c r="BI512" i="30"/>
  <c r="BH512" i="30"/>
  <c r="BG512" i="30"/>
  <c r="BE512" i="30"/>
  <c r="T512" i="30"/>
  <c r="R512" i="30"/>
  <c r="P512" i="30"/>
  <c r="J512" i="30"/>
  <c r="BF512" i="30" s="1"/>
  <c r="BK508" i="30"/>
  <c r="BI508" i="30"/>
  <c r="BH508" i="30"/>
  <c r="BG508" i="30"/>
  <c r="BE508" i="30"/>
  <c r="T508" i="30"/>
  <c r="R508" i="30"/>
  <c r="P508" i="30"/>
  <c r="J508" i="30"/>
  <c r="BF508" i="30" s="1"/>
  <c r="BK503" i="30"/>
  <c r="BI503" i="30"/>
  <c r="BH503" i="30"/>
  <c r="BG503" i="30"/>
  <c r="BE503" i="30"/>
  <c r="T503" i="30"/>
  <c r="R503" i="30"/>
  <c r="P503" i="30"/>
  <c r="J503" i="30"/>
  <c r="BF503" i="30" s="1"/>
  <c r="BK496" i="30"/>
  <c r="BI496" i="30"/>
  <c r="BH496" i="30"/>
  <c r="BG496" i="30"/>
  <c r="BE496" i="30"/>
  <c r="T496" i="30"/>
  <c r="R496" i="30"/>
  <c r="P496" i="30"/>
  <c r="J496" i="30"/>
  <c r="BF496" i="30" s="1"/>
  <c r="BK491" i="30"/>
  <c r="BI491" i="30"/>
  <c r="BH491" i="30"/>
  <c r="BG491" i="30"/>
  <c r="BE491" i="30"/>
  <c r="T491" i="30"/>
  <c r="R491" i="30"/>
  <c r="P491" i="30"/>
  <c r="J491" i="30"/>
  <c r="BF491" i="30" s="1"/>
  <c r="BK486" i="30"/>
  <c r="BI486" i="30"/>
  <c r="BH486" i="30"/>
  <c r="BG486" i="30"/>
  <c r="BE486" i="30"/>
  <c r="T486" i="30"/>
  <c r="R486" i="30"/>
  <c r="P486" i="30"/>
  <c r="J486" i="30"/>
  <c r="BF486" i="30" s="1"/>
  <c r="BK481" i="30"/>
  <c r="BI481" i="30"/>
  <c r="BH481" i="30"/>
  <c r="BG481" i="30"/>
  <c r="BE481" i="30"/>
  <c r="T481" i="30"/>
  <c r="R481" i="30"/>
  <c r="P481" i="30"/>
  <c r="J481" i="30"/>
  <c r="BF481" i="30" s="1"/>
  <c r="BK476" i="30"/>
  <c r="BI476" i="30"/>
  <c r="BH476" i="30"/>
  <c r="BG476" i="30"/>
  <c r="BE476" i="30"/>
  <c r="T476" i="30"/>
  <c r="R476" i="30"/>
  <c r="P476" i="30"/>
  <c r="J476" i="30"/>
  <c r="BF476" i="30" s="1"/>
  <c r="BK455" i="30"/>
  <c r="BI455" i="30"/>
  <c r="BH455" i="30"/>
  <c r="BG455" i="30"/>
  <c r="BE455" i="30"/>
  <c r="T455" i="30"/>
  <c r="R455" i="30"/>
  <c r="P455" i="30"/>
  <c r="J455" i="30"/>
  <c r="BF455" i="30" s="1"/>
  <c r="BK446" i="30"/>
  <c r="BI446" i="30"/>
  <c r="BH446" i="30"/>
  <c r="BG446" i="30"/>
  <c r="BE446" i="30"/>
  <c r="T446" i="30"/>
  <c r="R446" i="30"/>
  <c r="P446" i="30"/>
  <c r="J446" i="30"/>
  <c r="BF446" i="30" s="1"/>
  <c r="BK442" i="30"/>
  <c r="BI442" i="30"/>
  <c r="BH442" i="30"/>
  <c r="BG442" i="30"/>
  <c r="BE442" i="30"/>
  <c r="T442" i="30"/>
  <c r="R442" i="30"/>
  <c r="P442" i="30"/>
  <c r="J442" i="30"/>
  <c r="BF442" i="30" s="1"/>
  <c r="BK438" i="30"/>
  <c r="BI438" i="30"/>
  <c r="BH438" i="30"/>
  <c r="BG438" i="30"/>
  <c r="BE438" i="30"/>
  <c r="T438" i="30"/>
  <c r="R438" i="30"/>
  <c r="P438" i="30"/>
  <c r="J438" i="30"/>
  <c r="BF438" i="30" s="1"/>
  <c r="BK434" i="30"/>
  <c r="BI434" i="30"/>
  <c r="BH434" i="30"/>
  <c r="BG434" i="30"/>
  <c r="BE434" i="30"/>
  <c r="T434" i="30"/>
  <c r="R434" i="30"/>
  <c r="P434" i="30"/>
  <c r="J434" i="30"/>
  <c r="BF434" i="30" s="1"/>
  <c r="BK430" i="30"/>
  <c r="BI430" i="30"/>
  <c r="BH430" i="30"/>
  <c r="BG430" i="30"/>
  <c r="BE430" i="30"/>
  <c r="T430" i="30"/>
  <c r="R430" i="30"/>
  <c r="P430" i="30"/>
  <c r="J430" i="30"/>
  <c r="BF430" i="30" s="1"/>
  <c r="BK426" i="30"/>
  <c r="BI426" i="30"/>
  <c r="BH426" i="30"/>
  <c r="BG426" i="30"/>
  <c r="BE426" i="30"/>
  <c r="T426" i="30"/>
  <c r="R426" i="30"/>
  <c r="P426" i="30"/>
  <c r="J426" i="30"/>
  <c r="BF426" i="30" s="1"/>
  <c r="BK422" i="30"/>
  <c r="BI422" i="30"/>
  <c r="BH422" i="30"/>
  <c r="BG422" i="30"/>
  <c r="BE422" i="30"/>
  <c r="T422" i="30"/>
  <c r="R422" i="30"/>
  <c r="P422" i="30"/>
  <c r="J422" i="30"/>
  <c r="BF422" i="30" s="1"/>
  <c r="BK416" i="30"/>
  <c r="BI416" i="30"/>
  <c r="BH416" i="30"/>
  <c r="BG416" i="30"/>
  <c r="BE416" i="30"/>
  <c r="T416" i="30"/>
  <c r="R416" i="30"/>
  <c r="P416" i="30"/>
  <c r="J416" i="30"/>
  <c r="BF416" i="30" s="1"/>
  <c r="BK410" i="30"/>
  <c r="BI410" i="30"/>
  <c r="BH410" i="30"/>
  <c r="BG410" i="30"/>
  <c r="BE410" i="30"/>
  <c r="T410" i="30"/>
  <c r="R410" i="30"/>
  <c r="P410" i="30"/>
  <c r="J410" i="30"/>
  <c r="BF410" i="30" s="1"/>
  <c r="BK405" i="30"/>
  <c r="BI405" i="30"/>
  <c r="BH405" i="30"/>
  <c r="BG405" i="30"/>
  <c r="BE405" i="30"/>
  <c r="T405" i="30"/>
  <c r="R405" i="30"/>
  <c r="P405" i="30"/>
  <c r="J405" i="30"/>
  <c r="BF405" i="30" s="1"/>
  <c r="BK400" i="30"/>
  <c r="BI400" i="30"/>
  <c r="BH400" i="30"/>
  <c r="BG400" i="30"/>
  <c r="BE400" i="30"/>
  <c r="T400" i="30"/>
  <c r="R400" i="30"/>
  <c r="P400" i="30"/>
  <c r="J400" i="30"/>
  <c r="BF400" i="30" s="1"/>
  <c r="BK395" i="30"/>
  <c r="BI395" i="30"/>
  <c r="BH395" i="30"/>
  <c r="BG395" i="30"/>
  <c r="BE395" i="30"/>
  <c r="T395" i="30"/>
  <c r="R395" i="30"/>
  <c r="P395" i="30"/>
  <c r="J395" i="30"/>
  <c r="BF395" i="30" s="1"/>
  <c r="BK390" i="30"/>
  <c r="BI390" i="30"/>
  <c r="BH390" i="30"/>
  <c r="BG390" i="30"/>
  <c r="BE390" i="30"/>
  <c r="T390" i="30"/>
  <c r="R390" i="30"/>
  <c r="P390" i="30"/>
  <c r="J390" i="30"/>
  <c r="BF390" i="30" s="1"/>
  <c r="BK381" i="30"/>
  <c r="BI381" i="30"/>
  <c r="BH381" i="30"/>
  <c r="BG381" i="30"/>
  <c r="BE381" i="30"/>
  <c r="T381" i="30"/>
  <c r="R381" i="30"/>
  <c r="P381" i="30"/>
  <c r="J381" i="30"/>
  <c r="BF381" i="30" s="1"/>
  <c r="BK371" i="30"/>
  <c r="BI371" i="30"/>
  <c r="BH371" i="30"/>
  <c r="BG371" i="30"/>
  <c r="BE371" i="30"/>
  <c r="T371" i="30"/>
  <c r="R371" i="30"/>
  <c r="P371" i="30"/>
  <c r="J371" i="30"/>
  <c r="BF371" i="30" s="1"/>
  <c r="BK361" i="30"/>
  <c r="BI361" i="30"/>
  <c r="BH361" i="30"/>
  <c r="BG361" i="30"/>
  <c r="BE361" i="30"/>
  <c r="T361" i="30"/>
  <c r="R361" i="30"/>
  <c r="P361" i="30"/>
  <c r="J361" i="30"/>
  <c r="BF361" i="30" s="1"/>
  <c r="BK353" i="30"/>
  <c r="BI353" i="30"/>
  <c r="BH353" i="30"/>
  <c r="BG353" i="30"/>
  <c r="BE353" i="30"/>
  <c r="T353" i="30"/>
  <c r="R353" i="30"/>
  <c r="P353" i="30"/>
  <c r="J353" i="30"/>
  <c r="BF353" i="30" s="1"/>
  <c r="BK349" i="30"/>
  <c r="BI349" i="30"/>
  <c r="BH349" i="30"/>
  <c r="BG349" i="30"/>
  <c r="BE349" i="30"/>
  <c r="T349" i="30"/>
  <c r="R349" i="30"/>
  <c r="P349" i="30"/>
  <c r="J349" i="30"/>
  <c r="BF349" i="30" s="1"/>
  <c r="BK339" i="30"/>
  <c r="BI339" i="30"/>
  <c r="BH339" i="30"/>
  <c r="BG339" i="30"/>
  <c r="BE339" i="30"/>
  <c r="T339" i="30"/>
  <c r="R339" i="30"/>
  <c r="P339" i="30"/>
  <c r="J339" i="30"/>
  <c r="BF339" i="30" s="1"/>
  <c r="BK326" i="30"/>
  <c r="BI326" i="30"/>
  <c r="BH326" i="30"/>
  <c r="BG326" i="30"/>
  <c r="BE326" i="30"/>
  <c r="T326" i="30"/>
  <c r="R326" i="30"/>
  <c r="P326" i="30"/>
  <c r="J326" i="30"/>
  <c r="BF326" i="30" s="1"/>
  <c r="BK313" i="30"/>
  <c r="BI313" i="30"/>
  <c r="BH313" i="30"/>
  <c r="BG313" i="30"/>
  <c r="BE313" i="30"/>
  <c r="T313" i="30"/>
  <c r="R313" i="30"/>
  <c r="P313" i="30"/>
  <c r="J313" i="30"/>
  <c r="BF313" i="30" s="1"/>
  <c r="BK306" i="30"/>
  <c r="BI306" i="30"/>
  <c r="BH306" i="30"/>
  <c r="BG306" i="30"/>
  <c r="BE306" i="30"/>
  <c r="T306" i="30"/>
  <c r="R306" i="30"/>
  <c r="P306" i="30"/>
  <c r="J306" i="30"/>
  <c r="BF306" i="30" s="1"/>
  <c r="BK298" i="30"/>
  <c r="BI298" i="30"/>
  <c r="BH298" i="30"/>
  <c r="BG298" i="30"/>
  <c r="BE298" i="30"/>
  <c r="T298" i="30"/>
  <c r="R298" i="30"/>
  <c r="P298" i="30"/>
  <c r="J298" i="30"/>
  <c r="BF298" i="30" s="1"/>
  <c r="BK293" i="30"/>
  <c r="BI293" i="30"/>
  <c r="BH293" i="30"/>
  <c r="BG293" i="30"/>
  <c r="BE293" i="30"/>
  <c r="T293" i="30"/>
  <c r="R293" i="30"/>
  <c r="P293" i="30"/>
  <c r="J293" i="30"/>
  <c r="BF293" i="30" s="1"/>
  <c r="BK286" i="30"/>
  <c r="BI286" i="30"/>
  <c r="BH286" i="30"/>
  <c r="BG286" i="30"/>
  <c r="BE286" i="30"/>
  <c r="T286" i="30"/>
  <c r="R286" i="30"/>
  <c r="P286" i="30"/>
  <c r="J286" i="30"/>
  <c r="BF286" i="30" s="1"/>
  <c r="BK279" i="30"/>
  <c r="BI279" i="30"/>
  <c r="BH279" i="30"/>
  <c r="BG279" i="30"/>
  <c r="BE279" i="30"/>
  <c r="T279" i="30"/>
  <c r="R279" i="30"/>
  <c r="P279" i="30"/>
  <c r="J279" i="30"/>
  <c r="BF279" i="30" s="1"/>
  <c r="BK272" i="30"/>
  <c r="BI272" i="30"/>
  <c r="BH272" i="30"/>
  <c r="BG272" i="30"/>
  <c r="BE272" i="30"/>
  <c r="T272" i="30"/>
  <c r="R272" i="30"/>
  <c r="P272" i="30"/>
  <c r="J272" i="30"/>
  <c r="BF272" i="30" s="1"/>
  <c r="BK267" i="30"/>
  <c r="BI267" i="30"/>
  <c r="BH267" i="30"/>
  <c r="BG267" i="30"/>
  <c r="BE267" i="30"/>
  <c r="T267" i="30"/>
  <c r="R267" i="30"/>
  <c r="P267" i="30"/>
  <c r="J267" i="30"/>
  <c r="BF267" i="30" s="1"/>
  <c r="BK263" i="30"/>
  <c r="BI263" i="30"/>
  <c r="BH263" i="30"/>
  <c r="BG263" i="30"/>
  <c r="BE263" i="30"/>
  <c r="T263" i="30"/>
  <c r="R263" i="30"/>
  <c r="P263" i="30"/>
  <c r="J263" i="30"/>
  <c r="BF263" i="30" s="1"/>
  <c r="BK259" i="30"/>
  <c r="BI259" i="30"/>
  <c r="BH259" i="30"/>
  <c r="BG259" i="30"/>
  <c r="BE259" i="30"/>
  <c r="T259" i="30"/>
  <c r="R259" i="30"/>
  <c r="P259" i="30"/>
  <c r="J259" i="30"/>
  <c r="BF259" i="30" s="1"/>
  <c r="BK248" i="30"/>
  <c r="BI248" i="30"/>
  <c r="BH248" i="30"/>
  <c r="BG248" i="30"/>
  <c r="BE248" i="30"/>
  <c r="T248" i="30"/>
  <c r="R248" i="30"/>
  <c r="P248" i="30"/>
  <c r="J248" i="30"/>
  <c r="BF248" i="30" s="1"/>
  <c r="BK236" i="30"/>
  <c r="BI236" i="30"/>
  <c r="BH236" i="30"/>
  <c r="BG236" i="30"/>
  <c r="BE236" i="30"/>
  <c r="T236" i="30"/>
  <c r="R236" i="30"/>
  <c r="P236" i="30"/>
  <c r="J236" i="30"/>
  <c r="BF236" i="30" s="1"/>
  <c r="BK225" i="30"/>
  <c r="BI225" i="30"/>
  <c r="BH225" i="30"/>
  <c r="BG225" i="30"/>
  <c r="BE225" i="30"/>
  <c r="T225" i="30"/>
  <c r="R225" i="30"/>
  <c r="P225" i="30"/>
  <c r="J225" i="30"/>
  <c r="BF225" i="30" s="1"/>
  <c r="BK217" i="30"/>
  <c r="BI217" i="30"/>
  <c r="BH217" i="30"/>
  <c r="BG217" i="30"/>
  <c r="BE217" i="30"/>
  <c r="T217" i="30"/>
  <c r="R217" i="30"/>
  <c r="P217" i="30"/>
  <c r="J217" i="30"/>
  <c r="BF217" i="30" s="1"/>
  <c r="BK212" i="30"/>
  <c r="BI212" i="30"/>
  <c r="BH212" i="30"/>
  <c r="BG212" i="30"/>
  <c r="BE212" i="30"/>
  <c r="T212" i="30"/>
  <c r="R212" i="30"/>
  <c r="P212" i="30"/>
  <c r="J212" i="30"/>
  <c r="BF212" i="30" s="1"/>
  <c r="BK203" i="30"/>
  <c r="BI203" i="30"/>
  <c r="BH203" i="30"/>
  <c r="BG203" i="30"/>
  <c r="BE203" i="30"/>
  <c r="T203" i="30"/>
  <c r="R203" i="30"/>
  <c r="P203" i="30"/>
  <c r="J203" i="30"/>
  <c r="BF203" i="30" s="1"/>
  <c r="BK198" i="30"/>
  <c r="BI198" i="30"/>
  <c r="BH198" i="30"/>
  <c r="BG198" i="30"/>
  <c r="BE198" i="30"/>
  <c r="T198" i="30"/>
  <c r="R198" i="30"/>
  <c r="P198" i="30"/>
  <c r="J198" i="30"/>
  <c r="BF198" i="30" s="1"/>
  <c r="BK194" i="30"/>
  <c r="BI194" i="30"/>
  <c r="BH194" i="30"/>
  <c r="BG194" i="30"/>
  <c r="BE194" i="30"/>
  <c r="T194" i="30"/>
  <c r="R194" i="30"/>
  <c r="P194" i="30"/>
  <c r="J194" i="30"/>
  <c r="BF194" i="30" s="1"/>
  <c r="BK190" i="30"/>
  <c r="BI190" i="30"/>
  <c r="BH190" i="30"/>
  <c r="BG190" i="30"/>
  <c r="BE190" i="30"/>
  <c r="T190" i="30"/>
  <c r="R190" i="30"/>
  <c r="P190" i="30"/>
  <c r="J190" i="30"/>
  <c r="BF190" i="30" s="1"/>
  <c r="BK182" i="30"/>
  <c r="BI182" i="30"/>
  <c r="BH182" i="30"/>
  <c r="BG182" i="30"/>
  <c r="BE182" i="30"/>
  <c r="T182" i="30"/>
  <c r="R182" i="30"/>
  <c r="P182" i="30"/>
  <c r="J182" i="30"/>
  <c r="BF182" i="30" s="1"/>
  <c r="BK174" i="30"/>
  <c r="BI174" i="30"/>
  <c r="BH174" i="30"/>
  <c r="BG174" i="30"/>
  <c r="BE174" i="30"/>
  <c r="T174" i="30"/>
  <c r="R174" i="30"/>
  <c r="P174" i="30"/>
  <c r="J174" i="30"/>
  <c r="BF174" i="30" s="1"/>
  <c r="BK168" i="30"/>
  <c r="BI168" i="30"/>
  <c r="BH168" i="30"/>
  <c r="BG168" i="30"/>
  <c r="BE168" i="30"/>
  <c r="T168" i="30"/>
  <c r="R168" i="30"/>
  <c r="P168" i="30"/>
  <c r="J168" i="30"/>
  <c r="BF168" i="30" s="1"/>
  <c r="BK162" i="30"/>
  <c r="BI162" i="30"/>
  <c r="BH162" i="30"/>
  <c r="BG162" i="30"/>
  <c r="BE162" i="30"/>
  <c r="T162" i="30"/>
  <c r="R162" i="30"/>
  <c r="P162" i="30"/>
  <c r="J162" i="30"/>
  <c r="BF162" i="30" s="1"/>
  <c r="BK158" i="30"/>
  <c r="BI158" i="30"/>
  <c r="BH158" i="30"/>
  <c r="BG158" i="30"/>
  <c r="BE158" i="30"/>
  <c r="T158" i="30"/>
  <c r="R158" i="30"/>
  <c r="P158" i="30"/>
  <c r="J158" i="30"/>
  <c r="BF158" i="30" s="1"/>
  <c r="BK154" i="30"/>
  <c r="BI154" i="30"/>
  <c r="BH154" i="30"/>
  <c r="BG154" i="30"/>
  <c r="BE154" i="30"/>
  <c r="T154" i="30"/>
  <c r="R154" i="30"/>
  <c r="P154" i="30"/>
  <c r="J154" i="30"/>
  <c r="BF154" i="30" s="1"/>
  <c r="BK150" i="30"/>
  <c r="BI150" i="30"/>
  <c r="BH150" i="30"/>
  <c r="BG150" i="30"/>
  <c r="BE150" i="30"/>
  <c r="T150" i="30"/>
  <c r="R150" i="30"/>
  <c r="P150" i="30"/>
  <c r="J150" i="30"/>
  <c r="BF150" i="30" s="1"/>
  <c r="BK146" i="30"/>
  <c r="BI146" i="30"/>
  <c r="BH146" i="30"/>
  <c r="BG146" i="30"/>
  <c r="BE146" i="30"/>
  <c r="T146" i="30"/>
  <c r="R146" i="30"/>
  <c r="P146" i="30"/>
  <c r="J146" i="30"/>
  <c r="BF146" i="30" s="1"/>
  <c r="F140" i="30"/>
  <c r="J139" i="30"/>
  <c r="F139" i="30"/>
  <c r="F137" i="30"/>
  <c r="E135" i="30"/>
  <c r="F92" i="30"/>
  <c r="J91" i="30"/>
  <c r="F91" i="30"/>
  <c r="F89" i="30"/>
  <c r="E87" i="30"/>
  <c r="J37" i="30"/>
  <c r="J36" i="30"/>
  <c r="AY95" i="1" s="1"/>
  <c r="J35" i="30"/>
  <c r="AX95" i="1" s="1"/>
  <c r="J24" i="30"/>
  <c r="E24" i="30"/>
  <c r="J140" i="30" s="1"/>
  <c r="J23" i="30"/>
  <c r="J12" i="30"/>
  <c r="J137" i="30" s="1"/>
  <c r="E7" i="30"/>
  <c r="E133" i="30" s="1"/>
  <c r="AK27" i="1"/>
  <c r="E7" i="3"/>
  <c r="J12" i="3"/>
  <c r="J23" i="3"/>
  <c r="E24" i="3"/>
  <c r="J24" i="3"/>
  <c r="J35" i="3"/>
  <c r="J36" i="3"/>
  <c r="J37" i="3"/>
  <c r="AM87" i="1"/>
  <c r="F65" i="28"/>
  <c r="G65" i="28" s="1"/>
  <c r="F64" i="28"/>
  <c r="G64" i="28" s="1"/>
  <c r="F63" i="28"/>
  <c r="G63" i="28" s="1"/>
  <c r="F62" i="28"/>
  <c r="G62" i="28" s="1"/>
  <c r="F61" i="28"/>
  <c r="G61" i="28" s="1"/>
  <c r="F59" i="28"/>
  <c r="G59" i="28" s="1"/>
  <c r="F58" i="28"/>
  <c r="G58" i="28" s="1"/>
  <c r="F56" i="28"/>
  <c r="G56" i="28" s="1"/>
  <c r="F55" i="28"/>
  <c r="G55" i="28" s="1"/>
  <c r="F54" i="28"/>
  <c r="G54" i="28" s="1"/>
  <c r="F53" i="28"/>
  <c r="G53" i="28" s="1"/>
  <c r="F52" i="28"/>
  <c r="G52" i="28" s="1"/>
  <c r="F51" i="28"/>
  <c r="G51" i="28" s="1"/>
  <c r="F50" i="28"/>
  <c r="G50" i="28" s="1"/>
  <c r="F49" i="28"/>
  <c r="G49" i="28" s="1"/>
  <c r="F48" i="28"/>
  <c r="G48" i="28" s="1"/>
  <c r="F47" i="28"/>
  <c r="G47" i="28" s="1"/>
  <c r="F46" i="28"/>
  <c r="G46" i="28" s="1"/>
  <c r="F45" i="28"/>
  <c r="G45" i="28" s="1"/>
  <c r="F44" i="28"/>
  <c r="G44" i="28" s="1"/>
  <c r="F43" i="28"/>
  <c r="G43" i="28" s="1"/>
  <c r="F42" i="28"/>
  <c r="G42" i="28" s="1"/>
  <c r="F41" i="28"/>
  <c r="G41" i="28" s="1"/>
  <c r="F40" i="28"/>
  <c r="G40" i="28" s="1"/>
  <c r="F39" i="28"/>
  <c r="G39" i="28" s="1"/>
  <c r="F38" i="28"/>
  <c r="G38" i="28" s="1"/>
  <c r="F37" i="28"/>
  <c r="G37" i="28" s="1"/>
  <c r="F36" i="28"/>
  <c r="G36" i="28" s="1"/>
  <c r="F35" i="28"/>
  <c r="G35" i="28" s="1"/>
  <c r="F34" i="28"/>
  <c r="G34" i="28" s="1"/>
  <c r="F33" i="28"/>
  <c r="G33" i="28" s="1"/>
  <c r="F32" i="28"/>
  <c r="G32" i="28" s="1"/>
  <c r="F31" i="28"/>
  <c r="G31" i="28" s="1"/>
  <c r="F30" i="28"/>
  <c r="G30" i="28" s="1"/>
  <c r="F29" i="28"/>
  <c r="G29" i="28" s="1"/>
  <c r="F27" i="28"/>
  <c r="G27" i="28" s="1"/>
  <c r="F26" i="28"/>
  <c r="G26" i="28" s="1"/>
  <c r="F25" i="28"/>
  <c r="G25" i="28" s="1"/>
  <c r="F24" i="28"/>
  <c r="G24" i="28" s="1"/>
  <c r="F23" i="28"/>
  <c r="G23" i="28" s="1"/>
  <c r="F22" i="28"/>
  <c r="G22" i="28" s="1"/>
  <c r="F21" i="28"/>
  <c r="G21" i="28" s="1"/>
  <c r="F20" i="28"/>
  <c r="G20" i="28" s="1"/>
  <c r="F18" i="28"/>
  <c r="G18" i="28" s="1"/>
  <c r="F17" i="28"/>
  <c r="G17" i="28" s="1"/>
  <c r="F16" i="28"/>
  <c r="G16" i="28" s="1"/>
  <c r="F15" i="28"/>
  <c r="G15" i="28" s="1"/>
  <c r="F14" i="28"/>
  <c r="G14" i="28" s="1"/>
  <c r="F13" i="28"/>
  <c r="G13" i="28" s="1"/>
  <c r="F12" i="28"/>
  <c r="G12" i="28" s="1"/>
  <c r="F11" i="28"/>
  <c r="G11" i="28" s="1"/>
  <c r="F9" i="28"/>
  <c r="G9" i="28" s="1"/>
  <c r="F8" i="28"/>
  <c r="G8" i="28" s="1"/>
  <c r="F7" i="28"/>
  <c r="G7" i="28" s="1"/>
  <c r="F6" i="28"/>
  <c r="G6" i="28" s="1"/>
  <c r="F4" i="28"/>
  <c r="P1677" i="30" l="1"/>
  <c r="R271" i="30"/>
  <c r="BK2715" i="30"/>
  <c r="J2715" i="30" s="1"/>
  <c r="J115" i="30" s="1"/>
  <c r="P2715" i="30"/>
  <c r="BK1667" i="30"/>
  <c r="J1667" i="30" s="1"/>
  <c r="J109" i="30" s="1"/>
  <c r="T809" i="30"/>
  <c r="R763" i="30"/>
  <c r="T1943" i="30"/>
  <c r="P1091" i="30"/>
  <c r="T2715" i="30"/>
  <c r="P2817" i="30"/>
  <c r="R2855" i="30"/>
  <c r="T1695" i="30"/>
  <c r="T2855" i="30"/>
  <c r="P2936" i="30"/>
  <c r="R2768" i="30"/>
  <c r="BK2889" i="30"/>
  <c r="J2889" i="30" s="1"/>
  <c r="J120" i="30" s="1"/>
  <c r="BK2855" i="30"/>
  <c r="J2855" i="30" s="1"/>
  <c r="J119" i="30" s="1"/>
  <c r="BK2817" i="30"/>
  <c r="J2817" i="30" s="1"/>
  <c r="J117" i="30" s="1"/>
  <c r="BK1443" i="30"/>
  <c r="J1443" i="30" s="1"/>
  <c r="J107" i="30" s="1"/>
  <c r="F37" i="30"/>
  <c r="BD95" i="1" s="1"/>
  <c r="F33" i="30"/>
  <c r="AZ95" i="1" s="1"/>
  <c r="P1398" i="30"/>
  <c r="G4" i="28"/>
  <c r="G67" i="28" s="1"/>
  <c r="F67" i="28"/>
  <c r="I121" i="12" s="1"/>
  <c r="T1091" i="30"/>
  <c r="F36" i="30"/>
  <c r="BC95" i="1" s="1"/>
  <c r="BK2071" i="30"/>
  <c r="J2071" i="30" s="1"/>
  <c r="J114" i="30" s="1"/>
  <c r="BK271" i="30"/>
  <c r="J271" i="30" s="1"/>
  <c r="J99" i="30" s="1"/>
  <c r="BK415" i="30"/>
  <c r="J415" i="30" s="1"/>
  <c r="J100" i="30" s="1"/>
  <c r="T763" i="30"/>
  <c r="BK809" i="30"/>
  <c r="J809" i="30" s="1"/>
  <c r="J102" i="30" s="1"/>
  <c r="BK1506" i="30"/>
  <c r="J1506" i="30" s="1"/>
  <c r="J108" i="30" s="1"/>
  <c r="R2071" i="30"/>
  <c r="T2905" i="30"/>
  <c r="P2905" i="30"/>
  <c r="T2936" i="30"/>
  <c r="BK763" i="30"/>
  <c r="J763" i="30" s="1"/>
  <c r="J101" i="30" s="1"/>
  <c r="T1667" i="30"/>
  <c r="F35" i="30"/>
  <c r="BB95" i="1" s="1"/>
  <c r="P809" i="30"/>
  <c r="BK1677" i="30"/>
  <c r="J1677" i="30" s="1"/>
  <c r="J110" i="30" s="1"/>
  <c r="R2817" i="30"/>
  <c r="P1943" i="30"/>
  <c r="BK1943" i="30"/>
  <c r="J1943" i="30" s="1"/>
  <c r="J113" i="30" s="1"/>
  <c r="P2826" i="30"/>
  <c r="R2826" i="30"/>
  <c r="P2855" i="30"/>
  <c r="BK2936" i="30"/>
  <c r="J2936" i="30" s="1"/>
  <c r="J123" i="30" s="1"/>
  <c r="R826" i="30"/>
  <c r="BK145" i="30"/>
  <c r="J145" i="30" s="1"/>
  <c r="J98" i="30" s="1"/>
  <c r="J33" i="30"/>
  <c r="AV95" i="1" s="1"/>
  <c r="P145" i="30"/>
  <c r="R1836" i="30"/>
  <c r="T2826" i="30"/>
  <c r="T2889" i="30"/>
  <c r="P2889" i="30"/>
  <c r="BK2905" i="30"/>
  <c r="J2905" i="30" s="1"/>
  <c r="J121" i="30" s="1"/>
  <c r="BK826" i="30"/>
  <c r="J826" i="30" s="1"/>
  <c r="J103" i="30" s="1"/>
  <c r="R1091" i="30"/>
  <c r="T145" i="30"/>
  <c r="T415" i="30"/>
  <c r="P415" i="30"/>
  <c r="R809" i="30"/>
  <c r="R1506" i="30"/>
  <c r="T1506" i="30"/>
  <c r="R1667" i="30"/>
  <c r="P1695" i="30"/>
  <c r="BK1695" i="30"/>
  <c r="J1695" i="30" s="1"/>
  <c r="J111" i="30" s="1"/>
  <c r="R2715" i="30"/>
  <c r="R2905" i="30"/>
  <c r="J89" i="30"/>
  <c r="J92" i="30"/>
  <c r="F34" i="30"/>
  <c r="BA95" i="1" s="1"/>
  <c r="J34" i="30"/>
  <c r="AW95" i="1" s="1"/>
  <c r="P2071" i="30"/>
  <c r="R1443" i="30"/>
  <c r="R1943" i="30"/>
  <c r="BK2768" i="30"/>
  <c r="J2768" i="30" s="1"/>
  <c r="J116" i="30" s="1"/>
  <c r="R2936" i="30"/>
  <c r="T826" i="30"/>
  <c r="BK1091" i="30"/>
  <c r="J1091" i="30" s="1"/>
  <c r="J104" i="30" s="1"/>
  <c r="P1506" i="30"/>
  <c r="P2768" i="30"/>
  <c r="E85" i="30"/>
  <c r="P271" i="30"/>
  <c r="T1398" i="30"/>
  <c r="P1443" i="30"/>
  <c r="T1836" i="30"/>
  <c r="BK2826" i="30"/>
  <c r="J2826" i="30" s="1"/>
  <c r="J118" i="30" s="1"/>
  <c r="BK1398" i="30"/>
  <c r="BK1836" i="30"/>
  <c r="J1836" i="30" s="1"/>
  <c r="J112" i="30" s="1"/>
  <c r="T2768" i="30"/>
  <c r="P763" i="30"/>
  <c r="R145" i="30"/>
  <c r="T271" i="30"/>
  <c r="R415" i="30"/>
  <c r="P826" i="30"/>
  <c r="T1443" i="30"/>
  <c r="R1695" i="30"/>
  <c r="P1836" i="30"/>
  <c r="R1398" i="30"/>
  <c r="T2071" i="30"/>
  <c r="P1397" i="30" l="1"/>
  <c r="BK144" i="30"/>
  <c r="J144" i="30" s="1"/>
  <c r="J97" i="30" s="1"/>
  <c r="T144" i="30"/>
  <c r="P144" i="30"/>
  <c r="P143" i="30" s="1"/>
  <c r="AU95" i="1" s="1"/>
  <c r="J1398" i="30"/>
  <c r="J106" i="30" s="1"/>
  <c r="BK1397" i="30"/>
  <c r="J1397" i="30" s="1"/>
  <c r="J105" i="30" s="1"/>
  <c r="T1397" i="30"/>
  <c r="T143" i="30" s="1"/>
  <c r="R144" i="30"/>
  <c r="R1397" i="30"/>
  <c r="F27" i="27"/>
  <c r="F26" i="27"/>
  <c r="F25" i="27"/>
  <c r="F24" i="27"/>
  <c r="F23" i="27"/>
  <c r="F22" i="27"/>
  <c r="F21" i="27"/>
  <c r="F18" i="27"/>
  <c r="F17" i="27"/>
  <c r="F16" i="27"/>
  <c r="F15" i="27"/>
  <c r="F14" i="27"/>
  <c r="F13" i="27"/>
  <c r="F12" i="27"/>
  <c r="F11" i="27"/>
  <c r="F10" i="27"/>
  <c r="F9" i="27"/>
  <c r="F7" i="27"/>
  <c r="BK143" i="30" l="1"/>
  <c r="J143" i="30" s="1"/>
  <c r="J30" i="30" s="1"/>
  <c r="R143" i="30"/>
  <c r="F28" i="27"/>
  <c r="I121" i="11" s="1"/>
  <c r="F19" i="27"/>
  <c r="I122" i="11" s="1"/>
  <c r="F28" i="26"/>
  <c r="F27" i="26"/>
  <c r="F26" i="26"/>
  <c r="F25" i="26"/>
  <c r="F24" i="26"/>
  <c r="F23" i="26"/>
  <c r="F20" i="26"/>
  <c r="F19" i="26"/>
  <c r="F18" i="26"/>
  <c r="F17" i="26"/>
  <c r="F16" i="26"/>
  <c r="F15" i="26"/>
  <c r="F14" i="26"/>
  <c r="F13" i="26"/>
  <c r="F12" i="26"/>
  <c r="F11" i="26"/>
  <c r="F10" i="26"/>
  <c r="F7" i="26"/>
  <c r="J96" i="30" l="1"/>
  <c r="F29" i="26"/>
  <c r="I116" i="10" s="1"/>
  <c r="J39" i="30"/>
  <c r="AG95" i="1"/>
  <c r="F21" i="26"/>
  <c r="F29" i="27"/>
  <c r="F22" i="25"/>
  <c r="F21" i="25"/>
  <c r="F20" i="25"/>
  <c r="F19" i="25"/>
  <c r="F16" i="25"/>
  <c r="F15" i="25"/>
  <c r="F14" i="25"/>
  <c r="F13" i="25"/>
  <c r="F12" i="25"/>
  <c r="F11" i="25"/>
  <c r="F10" i="25"/>
  <c r="F7" i="25"/>
  <c r="F30" i="26" l="1"/>
  <c r="I117" i="10"/>
  <c r="F23" i="25"/>
  <c r="I121" i="9" s="1"/>
  <c r="F17" i="25"/>
  <c r="G213" i="24"/>
  <c r="G212" i="24"/>
  <c r="G211" i="24"/>
  <c r="G210" i="24"/>
  <c r="G209" i="24"/>
  <c r="F207" i="24"/>
  <c r="F206" i="24"/>
  <c r="F205" i="24"/>
  <c r="F204" i="24"/>
  <c r="F203" i="24"/>
  <c r="F202" i="24"/>
  <c r="F201" i="24"/>
  <c r="F200" i="24"/>
  <c r="G194" i="24"/>
  <c r="G193" i="24"/>
  <c r="G192" i="24"/>
  <c r="G191" i="24"/>
  <c r="G190" i="24"/>
  <c r="F188" i="24"/>
  <c r="F187" i="24"/>
  <c r="G181" i="24"/>
  <c r="G180" i="24"/>
  <c r="G179" i="24"/>
  <c r="G178" i="24"/>
  <c r="G177" i="24"/>
  <c r="G176" i="24"/>
  <c r="G175" i="24"/>
  <c r="F173" i="24"/>
  <c r="F172" i="24"/>
  <c r="F171" i="24"/>
  <c r="F170" i="24"/>
  <c r="F169" i="24"/>
  <c r="F168" i="24"/>
  <c r="F167" i="24"/>
  <c r="F166" i="24"/>
  <c r="F165" i="24"/>
  <c r="F164" i="24"/>
  <c r="F163" i="24"/>
  <c r="F162" i="24"/>
  <c r="F161" i="24"/>
  <c r="F160" i="24"/>
  <c r="G154" i="24"/>
  <c r="G153" i="24"/>
  <c r="G152" i="24"/>
  <c r="G151" i="24"/>
  <c r="F149" i="24"/>
  <c r="F148" i="24"/>
  <c r="F147" i="24"/>
  <c r="F146" i="24"/>
  <c r="F145" i="24"/>
  <c r="F144" i="24"/>
  <c r="G138" i="24"/>
  <c r="G137" i="24"/>
  <c r="G136" i="24"/>
  <c r="G135" i="24"/>
  <c r="G134" i="24"/>
  <c r="F132" i="24"/>
  <c r="F131" i="24"/>
  <c r="F130" i="24"/>
  <c r="F129" i="24"/>
  <c r="F128" i="24"/>
  <c r="F127" i="24"/>
  <c r="F126" i="24"/>
  <c r="F125" i="24"/>
  <c r="G119" i="24"/>
  <c r="G118" i="24"/>
  <c r="G117" i="24"/>
  <c r="G116" i="24"/>
  <c r="G115" i="24"/>
  <c r="G114" i="24"/>
  <c r="G113" i="24"/>
  <c r="G112" i="24"/>
  <c r="G111" i="24"/>
  <c r="G110" i="24"/>
  <c r="F108" i="24"/>
  <c r="F107" i="24"/>
  <c r="F106" i="24"/>
  <c r="F105" i="24"/>
  <c r="F104" i="24"/>
  <c r="F103" i="24"/>
  <c r="F102" i="24"/>
  <c r="F101" i="24"/>
  <c r="F100" i="24"/>
  <c r="F99" i="24"/>
  <c r="F98" i="24"/>
  <c r="F97" i="24"/>
  <c r="F96" i="24"/>
  <c r="F95" i="24"/>
  <c r="F94" i="24"/>
  <c r="F93" i="24"/>
  <c r="F92" i="24"/>
  <c r="F91" i="24"/>
  <c r="F90" i="24"/>
  <c r="F89" i="24"/>
  <c r="F88" i="24"/>
  <c r="F82" i="24"/>
  <c r="F81" i="24"/>
  <c r="F80" i="24"/>
  <c r="F79" i="24"/>
  <c r="F78" i="24"/>
  <c r="F77" i="24"/>
  <c r="F76" i="24"/>
  <c r="F75" i="24"/>
  <c r="F74" i="24"/>
  <c r="F73" i="24"/>
  <c r="F72" i="24"/>
  <c r="F71" i="24"/>
  <c r="F70" i="24"/>
  <c r="F69" i="24"/>
  <c r="F68" i="24"/>
  <c r="F67" i="24"/>
  <c r="F66" i="24"/>
  <c r="F65" i="24"/>
  <c r="F64" i="24"/>
  <c r="F63" i="24"/>
  <c r="F62" i="24"/>
  <c r="F61" i="24"/>
  <c r="F60" i="24"/>
  <c r="F59" i="24"/>
  <c r="F58" i="24"/>
  <c r="F57" i="24"/>
  <c r="F56" i="24"/>
  <c r="F55" i="24"/>
  <c r="F54" i="24"/>
  <c r="F53" i="24"/>
  <c r="F52" i="24"/>
  <c r="F51" i="24"/>
  <c r="F50" i="24"/>
  <c r="F49" i="24"/>
  <c r="F48" i="24"/>
  <c r="F47" i="24"/>
  <c r="F46" i="24"/>
  <c r="F45" i="24"/>
  <c r="F44" i="24"/>
  <c r="F43" i="24"/>
  <c r="F42" i="24"/>
  <c r="F41" i="24"/>
  <c r="F40" i="24"/>
  <c r="F39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6" i="24"/>
  <c r="G5" i="24"/>
  <c r="G195" i="24" l="1"/>
  <c r="H32" i="23" s="1"/>
  <c r="H33" i="23" s="1"/>
  <c r="G182" i="24"/>
  <c r="H26" i="23" s="1"/>
  <c r="H27" i="23" s="1"/>
  <c r="F155" i="24"/>
  <c r="F19" i="23" s="1"/>
  <c r="F21" i="23" s="1"/>
  <c r="F83" i="24"/>
  <c r="F4" i="23" s="1"/>
  <c r="F6" i="23" s="1"/>
  <c r="F24" i="25"/>
  <c r="I122" i="9"/>
  <c r="F139" i="24"/>
  <c r="F14" i="23" s="1"/>
  <c r="F16" i="23" s="1"/>
  <c r="G139" i="24"/>
  <c r="H15" i="23" s="1"/>
  <c r="H16" i="23" s="1"/>
  <c r="F182" i="24"/>
  <c r="F25" i="23" s="1"/>
  <c r="F27" i="23" s="1"/>
  <c r="G155" i="24"/>
  <c r="H20" i="23" s="1"/>
  <c r="H21" i="23" s="1"/>
  <c r="G83" i="24"/>
  <c r="H5" i="23" s="1"/>
  <c r="H6" i="23" s="1"/>
  <c r="G120" i="24"/>
  <c r="H10" i="23" s="1"/>
  <c r="H11" i="23" s="1"/>
  <c r="F120" i="24"/>
  <c r="F9" i="23" s="1"/>
  <c r="F11" i="23" s="1"/>
  <c r="F195" i="24"/>
  <c r="F31" i="23" s="1"/>
  <c r="F33" i="23" s="1"/>
  <c r="F214" i="24"/>
  <c r="F37" i="23" s="1"/>
  <c r="F39" i="23" s="1"/>
  <c r="G214" i="24"/>
  <c r="H38" i="23" s="1"/>
  <c r="H39" i="23" s="1"/>
  <c r="K39" i="23" l="1"/>
  <c r="K33" i="23"/>
  <c r="K27" i="23"/>
  <c r="K21" i="23"/>
  <c r="K6" i="23"/>
  <c r="F42" i="23"/>
  <c r="K11" i="23"/>
  <c r="H42" i="23"/>
  <c r="K16" i="23"/>
  <c r="F31" i="22"/>
  <c r="F30" i="22"/>
  <c r="F29" i="22"/>
  <c r="F28" i="22"/>
  <c r="F27" i="22"/>
  <c r="F26" i="22"/>
  <c r="F25" i="22"/>
  <c r="F24" i="22"/>
  <c r="F23" i="22"/>
  <c r="F22" i="22"/>
  <c r="F21" i="22"/>
  <c r="F18" i="22"/>
  <c r="F16" i="22"/>
  <c r="F15" i="22"/>
  <c r="F14" i="22"/>
  <c r="F12" i="22"/>
  <c r="F11" i="22"/>
  <c r="F9" i="22"/>
  <c r="F8" i="22"/>
  <c r="K42" i="23" l="1"/>
  <c r="K44" i="23" s="1"/>
  <c r="K46" i="23" s="1"/>
  <c r="F32" i="22"/>
  <c r="I121" i="7" s="1"/>
  <c r="F19" i="22"/>
  <c r="I122" i="7" s="1"/>
  <c r="I121" i="8" l="1"/>
  <c r="F34" i="22"/>
  <c r="F249" i="21"/>
  <c r="F247" i="21"/>
  <c r="F246" i="21"/>
  <c r="F245" i="21"/>
  <c r="F244" i="21"/>
  <c r="F243" i="21"/>
  <c r="F242" i="21"/>
  <c r="F241" i="21"/>
  <c r="F240" i="21"/>
  <c r="F239" i="21"/>
  <c r="F238" i="21"/>
  <c r="F237" i="21"/>
  <c r="F235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7" i="21"/>
  <c r="F206" i="21"/>
  <c r="F204" i="21"/>
  <c r="F202" i="21"/>
  <c r="F201" i="21"/>
  <c r="F200" i="21"/>
  <c r="F199" i="21"/>
  <c r="F198" i="21"/>
  <c r="F197" i="21"/>
  <c r="F196" i="21"/>
  <c r="F195" i="21"/>
  <c r="F194" i="21"/>
  <c r="F193" i="21"/>
  <c r="F191" i="21"/>
  <c r="F190" i="21"/>
  <c r="F189" i="21"/>
  <c r="F187" i="21"/>
  <c r="F186" i="21"/>
  <c r="F185" i="21"/>
  <c r="F184" i="21"/>
  <c r="F183" i="21"/>
  <c r="F180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2" i="21"/>
  <c r="F161" i="21"/>
  <c r="F160" i="21"/>
  <c r="F159" i="21"/>
  <c r="F158" i="21"/>
  <c r="F157" i="21"/>
  <c r="F156" i="21"/>
  <c r="F155" i="21"/>
  <c r="F154" i="21"/>
  <c r="F152" i="21"/>
  <c r="F150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4" i="21"/>
  <c r="F43" i="21"/>
  <c r="F41" i="21"/>
  <c r="F40" i="21"/>
  <c r="F39" i="21"/>
  <c r="F38" i="21"/>
  <c r="F37" i="21"/>
  <c r="F36" i="21"/>
  <c r="F35" i="21"/>
  <c r="F34" i="21"/>
  <c r="F33" i="21"/>
  <c r="F32" i="21"/>
  <c r="F31" i="21"/>
  <c r="F30" i="21"/>
  <c r="F29" i="21"/>
  <c r="F28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I121" i="6" l="1"/>
  <c r="F233" i="21"/>
  <c r="F86" i="20"/>
  <c r="F85" i="20"/>
  <c r="F84" i="20"/>
  <c r="F83" i="20"/>
  <c r="F82" i="20"/>
  <c r="F81" i="20"/>
  <c r="F80" i="20"/>
  <c r="F77" i="20"/>
  <c r="F76" i="20"/>
  <c r="F75" i="20"/>
  <c r="F74" i="20"/>
  <c r="F73" i="20"/>
  <c r="F72" i="20"/>
  <c r="F71" i="20"/>
  <c r="F70" i="20"/>
  <c r="F69" i="20"/>
  <c r="F68" i="20"/>
  <c r="F67" i="20"/>
  <c r="F66" i="20"/>
  <c r="F65" i="20"/>
  <c r="F64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3" i="20"/>
  <c r="F42" i="20"/>
  <c r="F41" i="20"/>
  <c r="F40" i="20"/>
  <c r="F39" i="20"/>
  <c r="F38" i="20"/>
  <c r="F37" i="20"/>
  <c r="F36" i="20"/>
  <c r="F35" i="20"/>
  <c r="F32" i="20"/>
  <c r="F31" i="20"/>
  <c r="F30" i="20"/>
  <c r="F29" i="20"/>
  <c r="F28" i="20"/>
  <c r="F27" i="20"/>
  <c r="F25" i="20"/>
  <c r="F24" i="20"/>
  <c r="F23" i="20"/>
  <c r="F21" i="20"/>
  <c r="F20" i="20"/>
  <c r="F19" i="20"/>
  <c r="F18" i="20"/>
  <c r="F17" i="20"/>
  <c r="F16" i="20"/>
  <c r="F12" i="20"/>
  <c r="F11" i="20"/>
  <c r="F10" i="20"/>
  <c r="F9" i="20"/>
  <c r="F7" i="20"/>
  <c r="F87" i="20" l="1"/>
  <c r="I121" i="5" s="1"/>
  <c r="F78" i="20"/>
  <c r="I122" i="6"/>
  <c r="F143" i="19"/>
  <c r="F142" i="19"/>
  <c r="F141" i="19"/>
  <c r="F140" i="19"/>
  <c r="F139" i="19"/>
  <c r="F138" i="19"/>
  <c r="F137" i="19"/>
  <c r="F136" i="19"/>
  <c r="F132" i="19"/>
  <c r="F131" i="19"/>
  <c r="F130" i="19"/>
  <c r="F129" i="19"/>
  <c r="F128" i="19"/>
  <c r="F127" i="19"/>
  <c r="F126" i="19"/>
  <c r="F125" i="19"/>
  <c r="F124" i="19"/>
  <c r="F123" i="19"/>
  <c r="F121" i="19"/>
  <c r="F120" i="19"/>
  <c r="F119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1" i="19"/>
  <c r="F100" i="19"/>
  <c r="F95" i="19"/>
  <c r="F94" i="19"/>
  <c r="F93" i="19"/>
  <c r="F92" i="19"/>
  <c r="F91" i="19"/>
  <c r="F90" i="19"/>
  <c r="F89" i="19"/>
  <c r="F88" i="19"/>
  <c r="F87" i="19"/>
  <c r="F86" i="19"/>
  <c r="F85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5" i="19"/>
  <c r="F64" i="19"/>
  <c r="F63" i="19"/>
  <c r="F60" i="19"/>
  <c r="F58" i="19"/>
  <c r="F56" i="19"/>
  <c r="F53" i="19"/>
  <c r="F51" i="19"/>
  <c r="F49" i="19"/>
  <c r="F47" i="19"/>
  <c r="F45" i="19"/>
  <c r="F43" i="19"/>
  <c r="F41" i="19"/>
  <c r="F39" i="19"/>
  <c r="F37" i="19"/>
  <c r="F35" i="19"/>
  <c r="F33" i="19"/>
  <c r="F31" i="19"/>
  <c r="F30" i="19"/>
  <c r="F28" i="19"/>
  <c r="F27" i="19"/>
  <c r="F26" i="19"/>
  <c r="F25" i="19"/>
  <c r="F22" i="19"/>
  <c r="F21" i="19"/>
  <c r="F19" i="19"/>
  <c r="F16" i="19"/>
  <c r="F15" i="19"/>
  <c r="F13" i="19"/>
  <c r="F12" i="19"/>
  <c r="F11" i="19"/>
  <c r="F10" i="19"/>
  <c r="F9" i="19"/>
  <c r="F88" i="20" l="1"/>
  <c r="I122" i="5"/>
  <c r="I121" i="4"/>
  <c r="F133" i="19"/>
  <c r="F149" i="19" s="1"/>
  <c r="I122" i="4" l="1"/>
  <c r="H242" i="18"/>
  <c r="H241" i="18"/>
  <c r="H243" i="18" s="1"/>
  <c r="C20" i="16" s="1"/>
  <c r="H238" i="18"/>
  <c r="H237" i="18"/>
  <c r="H239" i="18" s="1"/>
  <c r="D19" i="16" s="1"/>
  <c r="H234" i="18"/>
  <c r="H233" i="18"/>
  <c r="G229" i="18"/>
  <c r="G228" i="18"/>
  <c r="G227" i="18"/>
  <c r="G226" i="18"/>
  <c r="G225" i="18"/>
  <c r="G224" i="18"/>
  <c r="G223" i="18"/>
  <c r="G222" i="18"/>
  <c r="G221" i="18"/>
  <c r="G220" i="18"/>
  <c r="G219" i="18"/>
  <c r="G218" i="18"/>
  <c r="G217" i="18"/>
  <c r="G216" i="18"/>
  <c r="G215" i="18"/>
  <c r="G214" i="18"/>
  <c r="G213" i="18"/>
  <c r="G212" i="18"/>
  <c r="G211" i="18"/>
  <c r="H204" i="18"/>
  <c r="H203" i="18"/>
  <c r="H202" i="18"/>
  <c r="H201" i="18"/>
  <c r="H200" i="18"/>
  <c r="H199" i="18"/>
  <c r="H198" i="18"/>
  <c r="H197" i="18"/>
  <c r="H193" i="18"/>
  <c r="H192" i="18"/>
  <c r="H188" i="18"/>
  <c r="H189" i="18" s="1"/>
  <c r="F14" i="16" s="1"/>
  <c r="G187" i="18"/>
  <c r="G186" i="18"/>
  <c r="G185" i="18"/>
  <c r="G184" i="18"/>
  <c r="G183" i="18"/>
  <c r="G182" i="18"/>
  <c r="G181" i="18"/>
  <c r="G180" i="18"/>
  <c r="G174" i="18"/>
  <c r="G173" i="18"/>
  <c r="G172" i="18"/>
  <c r="G171" i="18"/>
  <c r="G170" i="18"/>
  <c r="G169" i="18"/>
  <c r="G168" i="18"/>
  <c r="G167" i="18"/>
  <c r="G166" i="18"/>
  <c r="G165" i="18"/>
  <c r="G164" i="18"/>
  <c r="G163" i="18"/>
  <c r="G162" i="18"/>
  <c r="G161" i="18"/>
  <c r="G160" i="18"/>
  <c r="G159" i="18"/>
  <c r="G158" i="18"/>
  <c r="G157" i="18"/>
  <c r="G156" i="18"/>
  <c r="G155" i="18"/>
  <c r="G154" i="18"/>
  <c r="G153" i="18"/>
  <c r="G152" i="18"/>
  <c r="G151" i="18"/>
  <c r="G150" i="18"/>
  <c r="G149" i="18"/>
  <c r="G148" i="18"/>
  <c r="G147" i="18"/>
  <c r="G146" i="18"/>
  <c r="G145" i="18"/>
  <c r="G144" i="18"/>
  <c r="G143" i="18"/>
  <c r="G142" i="18"/>
  <c r="G141" i="18"/>
  <c r="G140" i="18"/>
  <c r="G139" i="18"/>
  <c r="G138" i="18"/>
  <c r="G137" i="18"/>
  <c r="G136" i="18"/>
  <c r="G135" i="18"/>
  <c r="G134" i="18"/>
  <c r="G133" i="18"/>
  <c r="G132" i="18"/>
  <c r="G131" i="18"/>
  <c r="G130" i="18"/>
  <c r="H124" i="18"/>
  <c r="H123" i="18"/>
  <c r="H122" i="18"/>
  <c r="H121" i="18"/>
  <c r="H120" i="18"/>
  <c r="H118" i="18"/>
  <c r="H117" i="18"/>
  <c r="H116" i="18"/>
  <c r="H115" i="18"/>
  <c r="H114" i="18"/>
  <c r="H113" i="18"/>
  <c r="H112" i="18"/>
  <c r="H111" i="18"/>
  <c r="H109" i="18"/>
  <c r="H108" i="18"/>
  <c r="H107" i="18"/>
  <c r="H106" i="18"/>
  <c r="H105" i="18"/>
  <c r="H104" i="18"/>
  <c r="H103" i="18"/>
  <c r="H102" i="18"/>
  <c r="H101" i="18"/>
  <c r="H100" i="18"/>
  <c r="H99" i="18"/>
  <c r="H98" i="18"/>
  <c r="H97" i="18"/>
  <c r="G90" i="18"/>
  <c r="G89" i="18"/>
  <c r="G88" i="18"/>
  <c r="G87" i="18"/>
  <c r="G86" i="18"/>
  <c r="G85" i="18"/>
  <c r="G84" i="18"/>
  <c r="G83" i="18"/>
  <c r="G82" i="18"/>
  <c r="G81" i="18"/>
  <c r="G80" i="18"/>
  <c r="G79" i="18"/>
  <c r="G78" i="18"/>
  <c r="G77" i="18"/>
  <c r="G76" i="18"/>
  <c r="G75" i="18"/>
  <c r="G74" i="18"/>
  <c r="G73" i="18"/>
  <c r="G72" i="18"/>
  <c r="G71" i="18"/>
  <c r="G70" i="18"/>
  <c r="G69" i="18"/>
  <c r="G68" i="18"/>
  <c r="G67" i="18"/>
  <c r="G66" i="18"/>
  <c r="G65" i="18"/>
  <c r="G64" i="18"/>
  <c r="G63" i="18"/>
  <c r="G62" i="18"/>
  <c r="G61" i="18"/>
  <c r="G60" i="18"/>
  <c r="G59" i="18"/>
  <c r="G58" i="18"/>
  <c r="G57" i="18"/>
  <c r="G56" i="18"/>
  <c r="G55" i="18"/>
  <c r="G54" i="18"/>
  <c r="G53" i="18"/>
  <c r="H47" i="18"/>
  <c r="H46" i="18"/>
  <c r="H45" i="18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E6" i="18"/>
  <c r="H6" i="18" s="1"/>
  <c r="H48" i="18" l="1"/>
  <c r="F10" i="16" s="1"/>
  <c r="H194" i="18"/>
  <c r="F15" i="16" s="1"/>
  <c r="J128" i="3" s="1"/>
  <c r="D22" i="16"/>
  <c r="C22" i="16"/>
  <c r="G189" i="18"/>
  <c r="E14" i="16" s="1"/>
  <c r="H125" i="18"/>
  <c r="F12" i="16" s="1"/>
  <c r="J124" i="3" s="1"/>
  <c r="H235" i="18"/>
  <c r="F18" i="16" s="1"/>
  <c r="G91" i="18"/>
  <c r="E11" i="16" s="1"/>
  <c r="G175" i="18"/>
  <c r="E13" i="16" s="1"/>
  <c r="H206" i="18"/>
  <c r="F16" i="16" s="1"/>
  <c r="G230" i="18"/>
  <c r="E17" i="16" s="1"/>
  <c r="J37" i="14"/>
  <c r="J36" i="14"/>
  <c r="AY107" i="1"/>
  <c r="J35" i="14"/>
  <c r="AX107" i="1" s="1"/>
  <c r="BI123" i="14"/>
  <c r="BH123" i="14"/>
  <c r="BG123" i="14"/>
  <c r="BE123" i="14"/>
  <c r="T123" i="14"/>
  <c r="R123" i="14"/>
  <c r="P123" i="14"/>
  <c r="BI122" i="14"/>
  <c r="BH122" i="14"/>
  <c r="BG122" i="14"/>
  <c r="BE122" i="14"/>
  <c r="T122" i="14"/>
  <c r="R122" i="14"/>
  <c r="P122" i="14"/>
  <c r="BI121" i="14"/>
  <c r="BH121" i="14"/>
  <c r="BG121" i="14"/>
  <c r="BE121" i="14"/>
  <c r="T121" i="14"/>
  <c r="R121" i="14"/>
  <c r="P121" i="14"/>
  <c r="F115" i="14"/>
  <c r="J114" i="14"/>
  <c r="F114" i="14"/>
  <c r="F112" i="14"/>
  <c r="E110" i="14"/>
  <c r="F92" i="14"/>
  <c r="J91" i="14"/>
  <c r="F91" i="14"/>
  <c r="F89" i="14"/>
  <c r="E87" i="14"/>
  <c r="J24" i="14"/>
  <c r="E24" i="14"/>
  <c r="J92" i="14" s="1"/>
  <c r="J23" i="14"/>
  <c r="J12" i="14"/>
  <c r="J89" i="14" s="1"/>
  <c r="E7" i="14"/>
  <c r="E108" i="14" s="1"/>
  <c r="AY106" i="1"/>
  <c r="AX106" i="1"/>
  <c r="J37" i="12"/>
  <c r="J36" i="12"/>
  <c r="AY105" i="1"/>
  <c r="J35" i="12"/>
  <c r="AX105" i="1" s="1"/>
  <c r="BI121" i="12"/>
  <c r="F37" i="12" s="1"/>
  <c r="BD105" i="1" s="1"/>
  <c r="BH121" i="12"/>
  <c r="F36" i="12" s="1"/>
  <c r="BC105" i="1" s="1"/>
  <c r="BG121" i="12"/>
  <c r="F35" i="12" s="1"/>
  <c r="BB105" i="1" s="1"/>
  <c r="BE121" i="12"/>
  <c r="J33" i="12" s="1"/>
  <c r="AV105" i="1" s="1"/>
  <c r="T121" i="12"/>
  <c r="T120" i="12" s="1"/>
  <c r="T119" i="12" s="1"/>
  <c r="T118" i="12" s="1"/>
  <c r="R121" i="12"/>
  <c r="R120" i="12"/>
  <c r="R119" i="12" s="1"/>
  <c r="R118" i="12" s="1"/>
  <c r="P121" i="12"/>
  <c r="P120" i="12" s="1"/>
  <c r="P119" i="12" s="1"/>
  <c r="P118" i="12" s="1"/>
  <c r="AU105" i="1" s="1"/>
  <c r="F115" i="12"/>
  <c r="J114" i="12"/>
  <c r="F114" i="12"/>
  <c r="F112" i="12"/>
  <c r="E110" i="12"/>
  <c r="F92" i="12"/>
  <c r="J91" i="12"/>
  <c r="F91" i="12"/>
  <c r="F89" i="12"/>
  <c r="E87" i="12"/>
  <c r="J24" i="12"/>
  <c r="E24" i="12"/>
  <c r="J115" i="12" s="1"/>
  <c r="J23" i="12"/>
  <c r="J12" i="12"/>
  <c r="J89" i="12" s="1"/>
  <c r="E7" i="12"/>
  <c r="E85" i="12" s="1"/>
  <c r="J37" i="11"/>
  <c r="J36" i="11"/>
  <c r="AY104" i="1"/>
  <c r="J35" i="11"/>
  <c r="AX104" i="1" s="1"/>
  <c r="BI122" i="11"/>
  <c r="BH122" i="11"/>
  <c r="BG122" i="11"/>
  <c r="BE122" i="11"/>
  <c r="T122" i="11"/>
  <c r="R122" i="11"/>
  <c r="P122" i="11"/>
  <c r="BI121" i="11"/>
  <c r="BH121" i="11"/>
  <c r="BG121" i="11"/>
  <c r="BE121" i="11"/>
  <c r="T121" i="11"/>
  <c r="R121" i="11"/>
  <c r="P121" i="11"/>
  <c r="F115" i="11"/>
  <c r="J114" i="11"/>
  <c r="F114" i="11"/>
  <c r="F112" i="11"/>
  <c r="E110" i="11"/>
  <c r="F92" i="11"/>
  <c r="J91" i="11"/>
  <c r="F91" i="11"/>
  <c r="F89" i="11"/>
  <c r="E87" i="11"/>
  <c r="J24" i="11"/>
  <c r="E24" i="11"/>
  <c r="J92" i="11" s="1"/>
  <c r="J23" i="11"/>
  <c r="J12" i="11"/>
  <c r="J89" i="11" s="1"/>
  <c r="E7" i="11"/>
  <c r="E85" i="11" s="1"/>
  <c r="J37" i="10"/>
  <c r="J36" i="10"/>
  <c r="AY103" i="1" s="1"/>
  <c r="J35" i="10"/>
  <c r="AX103" i="1"/>
  <c r="BI117" i="10"/>
  <c r="BH117" i="10"/>
  <c r="BG117" i="10"/>
  <c r="BE117" i="10"/>
  <c r="T117" i="10"/>
  <c r="R117" i="10"/>
  <c r="P117" i="10"/>
  <c r="BI116" i="10"/>
  <c r="BH116" i="10"/>
  <c r="BG116" i="10"/>
  <c r="BE116" i="10"/>
  <c r="T116" i="10"/>
  <c r="R116" i="10"/>
  <c r="P116" i="10"/>
  <c r="E108" i="10"/>
  <c r="F92" i="10"/>
  <c r="J91" i="10"/>
  <c r="F91" i="10"/>
  <c r="F89" i="10"/>
  <c r="E87" i="10"/>
  <c r="J24" i="10"/>
  <c r="E24" i="10"/>
  <c r="J92" i="10" s="1"/>
  <c r="J23" i="10"/>
  <c r="J12" i="10"/>
  <c r="E7" i="10"/>
  <c r="J37" i="9"/>
  <c r="J36" i="9"/>
  <c r="AY102" i="1" s="1"/>
  <c r="J35" i="9"/>
  <c r="AX102" i="1"/>
  <c r="BI122" i="9"/>
  <c r="BH122" i="9"/>
  <c r="BG122" i="9"/>
  <c r="BE122" i="9"/>
  <c r="T122" i="9"/>
  <c r="R122" i="9"/>
  <c r="P122" i="9"/>
  <c r="BI121" i="9"/>
  <c r="BH121" i="9"/>
  <c r="BG121" i="9"/>
  <c r="BE121" i="9"/>
  <c r="T121" i="9"/>
  <c r="R121" i="9"/>
  <c r="P121" i="9"/>
  <c r="F115" i="9"/>
  <c r="J114" i="9"/>
  <c r="F114" i="9"/>
  <c r="F112" i="9"/>
  <c r="E110" i="9"/>
  <c r="F92" i="9"/>
  <c r="J91" i="9"/>
  <c r="F91" i="9"/>
  <c r="F89" i="9"/>
  <c r="E87" i="9"/>
  <c r="J24" i="9"/>
  <c r="E24" i="9"/>
  <c r="J92" i="9" s="1"/>
  <c r="J23" i="9"/>
  <c r="J12" i="9"/>
  <c r="J89" i="9" s="1"/>
  <c r="E7" i="9"/>
  <c r="E85" i="9" s="1"/>
  <c r="J37" i="8"/>
  <c r="J36" i="8"/>
  <c r="AY101" i="1"/>
  <c r="J35" i="8"/>
  <c r="AX101" i="1" s="1"/>
  <c r="BI121" i="8"/>
  <c r="F37" i="8" s="1"/>
  <c r="BD101" i="1" s="1"/>
  <c r="BH121" i="8"/>
  <c r="F36" i="8" s="1"/>
  <c r="BC101" i="1" s="1"/>
  <c r="BG121" i="8"/>
  <c r="F35" i="8" s="1"/>
  <c r="BB101" i="1" s="1"/>
  <c r="BE121" i="8"/>
  <c r="J33" i="8" s="1"/>
  <c r="AV101" i="1" s="1"/>
  <c r="T121" i="8"/>
  <c r="T120" i="8" s="1"/>
  <c r="T119" i="8" s="1"/>
  <c r="T118" i="8" s="1"/>
  <c r="R121" i="8"/>
  <c r="R120" i="8" s="1"/>
  <c r="R119" i="8" s="1"/>
  <c r="R118" i="8" s="1"/>
  <c r="P121" i="8"/>
  <c r="P120" i="8" s="1"/>
  <c r="P119" i="8" s="1"/>
  <c r="P118" i="8" s="1"/>
  <c r="AU101" i="1" s="1"/>
  <c r="F115" i="8"/>
  <c r="J114" i="8"/>
  <c r="F114" i="8"/>
  <c r="F112" i="8"/>
  <c r="E110" i="8"/>
  <c r="F92" i="8"/>
  <c r="J91" i="8"/>
  <c r="F91" i="8"/>
  <c r="F89" i="8"/>
  <c r="E87" i="8"/>
  <c r="J24" i="8"/>
  <c r="E24" i="8"/>
  <c r="J115" i="8" s="1"/>
  <c r="J23" i="8"/>
  <c r="J12" i="8"/>
  <c r="J89" i="8" s="1"/>
  <c r="E7" i="8"/>
  <c r="E108" i="8" s="1"/>
  <c r="J37" i="7"/>
  <c r="J36" i="7"/>
  <c r="AY100" i="1"/>
  <c r="J35" i="7"/>
  <c r="AX100" i="1" s="1"/>
  <c r="BI122" i="7"/>
  <c r="BH122" i="7"/>
  <c r="BG122" i="7"/>
  <c r="BE122" i="7"/>
  <c r="T122" i="7"/>
  <c r="R122" i="7"/>
  <c r="P122" i="7"/>
  <c r="BI121" i="7"/>
  <c r="BH121" i="7"/>
  <c r="BG121" i="7"/>
  <c r="BE121" i="7"/>
  <c r="T121" i="7"/>
  <c r="R121" i="7"/>
  <c r="P121" i="7"/>
  <c r="F115" i="7"/>
  <c r="J114" i="7"/>
  <c r="F114" i="7"/>
  <c r="F112" i="7"/>
  <c r="E110" i="7"/>
  <c r="F92" i="7"/>
  <c r="J91" i="7"/>
  <c r="F91" i="7"/>
  <c r="F89" i="7"/>
  <c r="E87" i="7"/>
  <c r="J24" i="7"/>
  <c r="E24" i="7"/>
  <c r="J92" i="7" s="1"/>
  <c r="J23" i="7"/>
  <c r="J12" i="7"/>
  <c r="J112" i="7" s="1"/>
  <c r="E7" i="7"/>
  <c r="E85" i="7" s="1"/>
  <c r="J37" i="6"/>
  <c r="J36" i="6"/>
  <c r="AY99" i="1"/>
  <c r="J35" i="6"/>
  <c r="AX99" i="1" s="1"/>
  <c r="BI122" i="6"/>
  <c r="BH122" i="6"/>
  <c r="BG122" i="6"/>
  <c r="BE122" i="6"/>
  <c r="T122" i="6"/>
  <c r="R122" i="6"/>
  <c r="P122" i="6"/>
  <c r="BI121" i="6"/>
  <c r="BH121" i="6"/>
  <c r="BG121" i="6"/>
  <c r="BE121" i="6"/>
  <c r="T121" i="6"/>
  <c r="R121" i="6"/>
  <c r="P121" i="6"/>
  <c r="F115" i="6"/>
  <c r="J114" i="6"/>
  <c r="F114" i="6"/>
  <c r="F112" i="6"/>
  <c r="E110" i="6"/>
  <c r="F92" i="6"/>
  <c r="J91" i="6"/>
  <c r="F91" i="6"/>
  <c r="F89" i="6"/>
  <c r="E87" i="6"/>
  <c r="J24" i="6"/>
  <c r="E24" i="6"/>
  <c r="J115" i="6" s="1"/>
  <c r="J23" i="6"/>
  <c r="J12" i="6"/>
  <c r="J89" i="6" s="1"/>
  <c r="E7" i="6"/>
  <c r="E108" i="6" s="1"/>
  <c r="J37" i="5"/>
  <c r="J36" i="5"/>
  <c r="AY98" i="1" s="1"/>
  <c r="J35" i="5"/>
  <c r="AX98" i="1" s="1"/>
  <c r="BI122" i="5"/>
  <c r="BH122" i="5"/>
  <c r="BG122" i="5"/>
  <c r="BE122" i="5"/>
  <c r="T122" i="5"/>
  <c r="R122" i="5"/>
  <c r="P122" i="5"/>
  <c r="BI121" i="5"/>
  <c r="BH121" i="5"/>
  <c r="BG121" i="5"/>
  <c r="BE121" i="5"/>
  <c r="T121" i="5"/>
  <c r="R121" i="5"/>
  <c r="P121" i="5"/>
  <c r="F115" i="5"/>
  <c r="J114" i="5"/>
  <c r="F114" i="5"/>
  <c r="F112" i="5"/>
  <c r="E110" i="5"/>
  <c r="J91" i="5"/>
  <c r="F91" i="5"/>
  <c r="F89" i="5"/>
  <c r="E87" i="5"/>
  <c r="J24" i="5"/>
  <c r="E24" i="5"/>
  <c r="J115" i="5" s="1"/>
  <c r="J23" i="5"/>
  <c r="J12" i="5"/>
  <c r="J112" i="5" s="1"/>
  <c r="E7" i="5"/>
  <c r="E108" i="5" s="1"/>
  <c r="J37" i="4"/>
  <c r="J36" i="4"/>
  <c r="AY97" i="1" s="1"/>
  <c r="J35" i="4"/>
  <c r="AX97" i="1"/>
  <c r="BI122" i="4"/>
  <c r="BH122" i="4"/>
  <c r="BG122" i="4"/>
  <c r="BE122" i="4"/>
  <c r="T122" i="4"/>
  <c r="R122" i="4"/>
  <c r="P122" i="4"/>
  <c r="BI121" i="4"/>
  <c r="BH121" i="4"/>
  <c r="BG121" i="4"/>
  <c r="BE121" i="4"/>
  <c r="T121" i="4"/>
  <c r="R121" i="4"/>
  <c r="P121" i="4"/>
  <c r="F115" i="4"/>
  <c r="J114" i="4"/>
  <c r="F114" i="4"/>
  <c r="F112" i="4"/>
  <c r="E110" i="4"/>
  <c r="F92" i="4"/>
  <c r="J91" i="4"/>
  <c r="F91" i="4"/>
  <c r="F89" i="4"/>
  <c r="E87" i="4"/>
  <c r="J24" i="4"/>
  <c r="E24" i="4"/>
  <c r="J115" i="4" s="1"/>
  <c r="J23" i="4"/>
  <c r="J12" i="4"/>
  <c r="J89" i="4" s="1"/>
  <c r="E7" i="4"/>
  <c r="E108" i="4" s="1"/>
  <c r="AY96" i="1"/>
  <c r="AX96" i="1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BI125" i="3"/>
  <c r="BH125" i="3"/>
  <c r="BG125" i="3"/>
  <c r="BE125" i="3"/>
  <c r="T125" i="3"/>
  <c r="R125" i="3"/>
  <c r="P125" i="3"/>
  <c r="BI124" i="3"/>
  <c r="BH124" i="3"/>
  <c r="BG124" i="3"/>
  <c r="BE124" i="3"/>
  <c r="T124" i="3"/>
  <c r="R124" i="3"/>
  <c r="P124" i="3"/>
  <c r="BI123" i="3"/>
  <c r="BH123" i="3"/>
  <c r="BG123" i="3"/>
  <c r="BE123" i="3"/>
  <c r="T123" i="3"/>
  <c r="R123" i="3"/>
  <c r="P123" i="3"/>
  <c r="BI122" i="3"/>
  <c r="BH122" i="3"/>
  <c r="BG122" i="3"/>
  <c r="BE122" i="3"/>
  <c r="T122" i="3"/>
  <c r="R122" i="3"/>
  <c r="P122" i="3"/>
  <c r="F116" i="3"/>
  <c r="J115" i="3"/>
  <c r="F115" i="3"/>
  <c r="F113" i="3"/>
  <c r="E111" i="3"/>
  <c r="F92" i="3"/>
  <c r="J91" i="3"/>
  <c r="F91" i="3"/>
  <c r="F89" i="3"/>
  <c r="E87" i="3"/>
  <c r="J116" i="3"/>
  <c r="J113" i="3"/>
  <c r="E109" i="3"/>
  <c r="L90" i="1"/>
  <c r="AM90" i="1"/>
  <c r="AM89" i="1"/>
  <c r="L89" i="1"/>
  <c r="L87" i="1"/>
  <c r="L85" i="1"/>
  <c r="L84" i="1"/>
  <c r="J131" i="3"/>
  <c r="J129" i="3"/>
  <c r="BK133" i="3"/>
  <c r="BK130" i="3"/>
  <c r="J121" i="5"/>
  <c r="BK117" i="10"/>
  <c r="J117" i="10"/>
  <c r="J121" i="12"/>
  <c r="J126" i="3"/>
  <c r="J130" i="3"/>
  <c r="J122" i="3"/>
  <c r="BK121" i="4"/>
  <c r="BK121" i="5"/>
  <c r="BK121" i="7"/>
  <c r="BK121" i="11"/>
  <c r="BK122" i="14"/>
  <c r="BK125" i="3"/>
  <c r="J134" i="3"/>
  <c r="BK131" i="3"/>
  <c r="BK122" i="4"/>
  <c r="BK121" i="6"/>
  <c r="J122" i="7"/>
  <c r="BK122" i="11"/>
  <c r="J123" i="14"/>
  <c r="BK127" i="3"/>
  <c r="BK122" i="5"/>
  <c r="J122" i="6"/>
  <c r="BK121" i="8"/>
  <c r="J122" i="11"/>
  <c r="BK123" i="14"/>
  <c r="AS94" i="1"/>
  <c r="BK129" i="3"/>
  <c r="J125" i="3"/>
  <c r="J127" i="3"/>
  <c r="BK126" i="3"/>
  <c r="J121" i="4"/>
  <c r="J121" i="6"/>
  <c r="BK122" i="7"/>
  <c r="J121" i="8"/>
  <c r="BK122" i="9"/>
  <c r="J121" i="9"/>
  <c r="BK121" i="9"/>
  <c r="BK116" i="10"/>
  <c r="BK121" i="12"/>
  <c r="J121" i="14"/>
  <c r="BK134" i="3"/>
  <c r="J122" i="5"/>
  <c r="J121" i="7"/>
  <c r="J122" i="14"/>
  <c r="J133" i="3"/>
  <c r="BK122" i="3"/>
  <c r="BK128" i="3"/>
  <c r="J122" i="4"/>
  <c r="BK122" i="6"/>
  <c r="J122" i="9"/>
  <c r="J116" i="10"/>
  <c r="J121" i="11"/>
  <c r="BK121" i="14"/>
  <c r="F37" i="7" l="1"/>
  <c r="BK124" i="3"/>
  <c r="F36" i="7"/>
  <c r="E22" i="16"/>
  <c r="F22" i="16"/>
  <c r="F35" i="3"/>
  <c r="BB96" i="1" s="1"/>
  <c r="F37" i="3"/>
  <c r="BD96" i="1" s="1"/>
  <c r="F36" i="3"/>
  <c r="BC96" i="1" s="1"/>
  <c r="F33" i="3"/>
  <c r="AZ96" i="1" s="1"/>
  <c r="J33" i="3"/>
  <c r="AV96" i="1" s="1"/>
  <c r="R121" i="3"/>
  <c r="R120" i="3" s="1"/>
  <c r="P120" i="4"/>
  <c r="P119" i="4" s="1"/>
  <c r="P118" i="4" s="1"/>
  <c r="AU97" i="1" s="1"/>
  <c r="BK120" i="5"/>
  <c r="J120" i="5" s="1"/>
  <c r="J98" i="5" s="1"/>
  <c r="BK120" i="6"/>
  <c r="J120" i="6" s="1"/>
  <c r="J98" i="6" s="1"/>
  <c r="R115" i="10"/>
  <c r="R114" i="10" s="1"/>
  <c r="R113" i="10" s="1"/>
  <c r="AU106" i="1"/>
  <c r="R120" i="4"/>
  <c r="R119" i="4" s="1"/>
  <c r="R118" i="4" s="1"/>
  <c r="P120" i="5"/>
  <c r="P119" i="5" s="1"/>
  <c r="P118" i="5" s="1"/>
  <c r="AU98" i="1" s="1"/>
  <c r="P120" i="6"/>
  <c r="P119" i="6"/>
  <c r="P118" i="6" s="1"/>
  <c r="AU99" i="1" s="1"/>
  <c r="P115" i="10"/>
  <c r="P114" i="10" s="1"/>
  <c r="P113" i="10" s="1"/>
  <c r="AU103" i="1" s="1"/>
  <c r="R120" i="11"/>
  <c r="R119" i="11" s="1"/>
  <c r="R118" i="11" s="1"/>
  <c r="BK132" i="3"/>
  <c r="J132" i="3" s="1"/>
  <c r="J99" i="3" s="1"/>
  <c r="R120" i="7"/>
  <c r="R119" i="7" s="1"/>
  <c r="R118" i="7" s="1"/>
  <c r="T120" i="9"/>
  <c r="T119" i="9"/>
  <c r="T118" i="9" s="1"/>
  <c r="T115" i="10"/>
  <c r="T114" i="10" s="1"/>
  <c r="T113" i="10" s="1"/>
  <c r="P120" i="11"/>
  <c r="P119" i="11" s="1"/>
  <c r="P118" i="11" s="1"/>
  <c r="AU104" i="1" s="1"/>
  <c r="T121" i="3"/>
  <c r="T120" i="3" s="1"/>
  <c r="BK120" i="4"/>
  <c r="BK119" i="4" s="1"/>
  <c r="BK120" i="7"/>
  <c r="J120" i="7" s="1"/>
  <c r="J98" i="7" s="1"/>
  <c r="BK120" i="9"/>
  <c r="J120" i="9" s="1"/>
  <c r="J98" i="9" s="1"/>
  <c r="T120" i="11"/>
  <c r="T119" i="11"/>
  <c r="T118" i="11" s="1"/>
  <c r="BK120" i="14"/>
  <c r="BK119" i="14"/>
  <c r="BK118" i="14" s="1"/>
  <c r="J118" i="14" s="1"/>
  <c r="J30" i="14" s="1"/>
  <c r="R132" i="3"/>
  <c r="T120" i="4"/>
  <c r="T119" i="4" s="1"/>
  <c r="T118" i="4" s="1"/>
  <c r="R120" i="9"/>
  <c r="R119" i="9" s="1"/>
  <c r="R118" i="9" s="1"/>
  <c r="BK120" i="11"/>
  <c r="J120" i="11" s="1"/>
  <c r="J98" i="11" s="1"/>
  <c r="P132" i="3"/>
  <c r="P120" i="7"/>
  <c r="P119" i="7" s="1"/>
  <c r="P118" i="7" s="1"/>
  <c r="AU100" i="1" s="1"/>
  <c r="P120" i="9"/>
  <c r="P119" i="9" s="1"/>
  <c r="P118" i="9" s="1"/>
  <c r="AU102" i="1" s="1"/>
  <c r="BK115" i="10"/>
  <c r="BK114" i="10" s="1"/>
  <c r="BK113" i="10" s="1"/>
  <c r="J113" i="10" s="1"/>
  <c r="J96" i="10" s="1"/>
  <c r="P120" i="14"/>
  <c r="P119" i="14"/>
  <c r="P118" i="14" s="1"/>
  <c r="AU107" i="1" s="1"/>
  <c r="P121" i="3"/>
  <c r="P120" i="3" s="1"/>
  <c r="T120" i="5"/>
  <c r="T119" i="5" s="1"/>
  <c r="T118" i="5" s="1"/>
  <c r="T120" i="6"/>
  <c r="T119" i="6" s="1"/>
  <c r="T118" i="6" s="1"/>
  <c r="T120" i="7"/>
  <c r="T119" i="7"/>
  <c r="T118" i="7" s="1"/>
  <c r="R120" i="14"/>
  <c r="R119" i="14" s="1"/>
  <c r="R118" i="14" s="1"/>
  <c r="T132" i="3"/>
  <c r="R120" i="5"/>
  <c r="R119" i="5"/>
  <c r="R118" i="5" s="1"/>
  <c r="R120" i="6"/>
  <c r="R119" i="6"/>
  <c r="R118" i="6" s="1"/>
  <c r="T120" i="14"/>
  <c r="T119" i="14" s="1"/>
  <c r="T118" i="14" s="1"/>
  <c r="BK120" i="12"/>
  <c r="J120" i="12" s="1"/>
  <c r="J98" i="12" s="1"/>
  <c r="BK120" i="8"/>
  <c r="J120" i="8" s="1"/>
  <c r="J98" i="8" s="1"/>
  <c r="BF121" i="14"/>
  <c r="J115" i="14"/>
  <c r="E85" i="14"/>
  <c r="J112" i="14"/>
  <c r="BF123" i="14"/>
  <c r="BF122" i="14"/>
  <c r="J112" i="12"/>
  <c r="E108" i="12"/>
  <c r="BF121" i="12"/>
  <c r="J34" i="12" s="1"/>
  <c r="AW105" i="1" s="1"/>
  <c r="AT105" i="1" s="1"/>
  <c r="J92" i="12"/>
  <c r="E108" i="11"/>
  <c r="J112" i="11"/>
  <c r="J115" i="11"/>
  <c r="BF121" i="11"/>
  <c r="BF122" i="11"/>
  <c r="BF116" i="10"/>
  <c r="E85" i="10"/>
  <c r="BF117" i="10"/>
  <c r="J89" i="10"/>
  <c r="E108" i="9"/>
  <c r="BF122" i="9"/>
  <c r="BF121" i="9"/>
  <c r="J115" i="9"/>
  <c r="J112" i="9"/>
  <c r="E85" i="8"/>
  <c r="J92" i="8"/>
  <c r="J112" i="8"/>
  <c r="BF121" i="8"/>
  <c r="F34" i="8" s="1"/>
  <c r="BA101" i="1" s="1"/>
  <c r="J89" i="7"/>
  <c r="E108" i="7"/>
  <c r="J115" i="7"/>
  <c r="BF121" i="7"/>
  <c r="BF122" i="7"/>
  <c r="BC100" i="1"/>
  <c r="BD100" i="1"/>
  <c r="E85" i="6"/>
  <c r="J92" i="6"/>
  <c r="J112" i="6"/>
  <c r="BF122" i="6"/>
  <c r="BF121" i="6"/>
  <c r="J89" i="5"/>
  <c r="J92" i="5"/>
  <c r="E85" i="5"/>
  <c r="BF122" i="5"/>
  <c r="BF121" i="5"/>
  <c r="BF121" i="4"/>
  <c r="J92" i="4"/>
  <c r="J112" i="4"/>
  <c r="E85" i="4"/>
  <c r="BF122" i="4"/>
  <c r="J92" i="3"/>
  <c r="BF125" i="3"/>
  <c r="J89" i="3"/>
  <c r="BF122" i="3"/>
  <c r="BF128" i="3"/>
  <c r="BF130" i="3"/>
  <c r="BF131" i="3"/>
  <c r="BF127" i="3"/>
  <c r="E85" i="3"/>
  <c r="BF124" i="3"/>
  <c r="BF126" i="3"/>
  <c r="BF129" i="3"/>
  <c r="BF133" i="3"/>
  <c r="BF134" i="3"/>
  <c r="J33" i="4"/>
  <c r="AV97" i="1" s="1"/>
  <c r="F35" i="4"/>
  <c r="BB97" i="1" s="1"/>
  <c r="F33" i="4"/>
  <c r="AZ97" i="1" s="1"/>
  <c r="F37" i="5"/>
  <c r="BD98" i="1" s="1"/>
  <c r="F36" i="6"/>
  <c r="BC99" i="1" s="1"/>
  <c r="F35" i="6"/>
  <c r="BB99" i="1" s="1"/>
  <c r="F33" i="7"/>
  <c r="AZ100" i="1" s="1"/>
  <c r="F33" i="8"/>
  <c r="AZ101" i="1" s="1"/>
  <c r="F37" i="9"/>
  <c r="BD102" i="1" s="1"/>
  <c r="F33" i="9"/>
  <c r="AZ102" i="1" s="1"/>
  <c r="F37" i="10"/>
  <c r="BD103" i="1" s="1"/>
  <c r="F37" i="11"/>
  <c r="BD104" i="1" s="1"/>
  <c r="F36" i="11"/>
  <c r="BC104" i="1" s="1"/>
  <c r="F33" i="12"/>
  <c r="AZ105" i="1" s="1"/>
  <c r="BB106" i="1"/>
  <c r="F37" i="14"/>
  <c r="BD107" i="1" s="1"/>
  <c r="F36" i="14"/>
  <c r="BC107" i="1" s="1"/>
  <c r="J33" i="14"/>
  <c r="AV107" i="1" s="1"/>
  <c r="F37" i="4"/>
  <c r="BD97" i="1" s="1"/>
  <c r="J33" i="5"/>
  <c r="AV98" i="1" s="1"/>
  <c r="F36" i="5"/>
  <c r="BC98" i="1" s="1"/>
  <c r="F33" i="6"/>
  <c r="AZ99" i="1" s="1"/>
  <c r="J33" i="6"/>
  <c r="AV99" i="1" s="1"/>
  <c r="J33" i="7"/>
  <c r="AV100" i="1" s="1"/>
  <c r="J33" i="9"/>
  <c r="AV102" i="1" s="1"/>
  <c r="F35" i="9"/>
  <c r="BB102" i="1" s="1"/>
  <c r="J33" i="10"/>
  <c r="AV103" i="1" s="1"/>
  <c r="F36" i="10"/>
  <c r="BC103" i="1" s="1"/>
  <c r="F35" i="11"/>
  <c r="BB104" i="1" s="1"/>
  <c r="AZ106" i="1"/>
  <c r="BD106" i="1"/>
  <c r="BC106" i="1"/>
  <c r="F35" i="14"/>
  <c r="BB107" i="1" s="1"/>
  <c r="F36" i="4"/>
  <c r="BC97" i="1" s="1"/>
  <c r="F35" i="5"/>
  <c r="BB98" i="1" s="1"/>
  <c r="F33" i="5"/>
  <c r="AZ98" i="1" s="1"/>
  <c r="F37" i="6"/>
  <c r="BD99" i="1" s="1"/>
  <c r="F35" i="7"/>
  <c r="BB100" i="1" s="1"/>
  <c r="F36" i="9"/>
  <c r="BC102" i="1" s="1"/>
  <c r="F33" i="10"/>
  <c r="AZ103" i="1" s="1"/>
  <c r="F35" i="10"/>
  <c r="BB103" i="1" s="1"/>
  <c r="F33" i="11"/>
  <c r="AZ104" i="1" s="1"/>
  <c r="J33" i="11"/>
  <c r="AV104" i="1" s="1"/>
  <c r="AV106" i="1"/>
  <c r="F33" i="14"/>
  <c r="AZ107" i="1" s="1"/>
  <c r="P119" i="3" l="1"/>
  <c r="AU96" i="1" s="1"/>
  <c r="F24" i="16"/>
  <c r="J123" i="3"/>
  <c r="BF123" i="3" s="1"/>
  <c r="BK123" i="3"/>
  <c r="BK121" i="3" s="1"/>
  <c r="BK120" i="3" s="1"/>
  <c r="J120" i="3" s="1"/>
  <c r="J97" i="3" s="1"/>
  <c r="BK119" i="11"/>
  <c r="BK118" i="11" s="1"/>
  <c r="J118" i="11" s="1"/>
  <c r="J30" i="11" s="1"/>
  <c r="AG104" i="1" s="1"/>
  <c r="J120" i="4"/>
  <c r="J98" i="4" s="1"/>
  <c r="F34" i="3"/>
  <c r="BA96" i="1" s="1"/>
  <c r="J34" i="3"/>
  <c r="AW96" i="1" s="1"/>
  <c r="AT96" i="1" s="1"/>
  <c r="J115" i="10"/>
  <c r="J98" i="10" s="1"/>
  <c r="J119" i="4"/>
  <c r="J97" i="4" s="1"/>
  <c r="BK118" i="4"/>
  <c r="J118" i="4" s="1"/>
  <c r="J96" i="4" s="1"/>
  <c r="BK119" i="9"/>
  <c r="J119" i="9" s="1"/>
  <c r="J97" i="9" s="1"/>
  <c r="J121" i="3"/>
  <c r="J98" i="3" s="1"/>
  <c r="T119" i="3"/>
  <c r="AU94" i="1"/>
  <c r="R119" i="3"/>
  <c r="AG107" i="1"/>
  <c r="BK119" i="7"/>
  <c r="J119" i="7" s="1"/>
  <c r="J97" i="7" s="1"/>
  <c r="BK119" i="5"/>
  <c r="J119" i="5" s="1"/>
  <c r="J97" i="5" s="1"/>
  <c r="BK119" i="6"/>
  <c r="J119" i="6" s="1"/>
  <c r="J97" i="6" s="1"/>
  <c r="BK119" i="12"/>
  <c r="J119" i="12" s="1"/>
  <c r="J97" i="12" s="1"/>
  <c r="J96" i="14"/>
  <c r="J120" i="14"/>
  <c r="J98" i="14" s="1"/>
  <c r="J119" i="14"/>
  <c r="J97" i="14" s="1"/>
  <c r="BK119" i="8"/>
  <c r="J119" i="8" s="1"/>
  <c r="J97" i="8" s="1"/>
  <c r="J114" i="10"/>
  <c r="J97" i="10" s="1"/>
  <c r="BK118" i="9"/>
  <c r="J118" i="9" s="1"/>
  <c r="J96" i="9" s="1"/>
  <c r="J34" i="7"/>
  <c r="AW100" i="1" s="1"/>
  <c r="AT100" i="1" s="1"/>
  <c r="F34" i="11"/>
  <c r="BA104" i="1" s="1"/>
  <c r="BA106" i="1"/>
  <c r="J34" i="14"/>
  <c r="AW107" i="1" s="1"/>
  <c r="AT107" i="1" s="1"/>
  <c r="J34" i="4"/>
  <c r="AW97" i="1" s="1"/>
  <c r="AT97" i="1" s="1"/>
  <c r="F34" i="6"/>
  <c r="BA99" i="1" s="1"/>
  <c r="F34" i="7"/>
  <c r="BA100" i="1" s="1"/>
  <c r="J34" i="10"/>
  <c r="AW103" i="1" s="1"/>
  <c r="AT103" i="1" s="1"/>
  <c r="F34" i="12"/>
  <c r="BA105" i="1" s="1"/>
  <c r="BD94" i="1"/>
  <c r="W36" i="1" s="1"/>
  <c r="F34" i="4"/>
  <c r="BA97" i="1" s="1"/>
  <c r="F34" i="5"/>
  <c r="BA98" i="1" s="1"/>
  <c r="J34" i="6"/>
  <c r="AW99" i="1" s="1"/>
  <c r="AT99" i="1" s="1"/>
  <c r="F34" i="10"/>
  <c r="BA103" i="1" s="1"/>
  <c r="J34" i="11"/>
  <c r="AW104" i="1" s="1"/>
  <c r="AT104" i="1" s="1"/>
  <c r="AZ94" i="1"/>
  <c r="AT95" i="1"/>
  <c r="AN95" i="1" s="1"/>
  <c r="J34" i="5"/>
  <c r="AW98" i="1" s="1"/>
  <c r="AT98" i="1" s="1"/>
  <c r="F34" i="9"/>
  <c r="BA102" i="1" s="1"/>
  <c r="J30" i="10"/>
  <c r="AG103" i="1" s="1"/>
  <c r="AW106" i="1"/>
  <c r="AT106" i="1" s="1"/>
  <c r="BB94" i="1"/>
  <c r="J34" i="9"/>
  <c r="AW102" i="1" s="1"/>
  <c r="AT102" i="1" s="1"/>
  <c r="F34" i="14"/>
  <c r="BA107" i="1" s="1"/>
  <c r="J34" i="8"/>
  <c r="AW101" i="1" s="1"/>
  <c r="AT101" i="1" s="1"/>
  <c r="BC94" i="1"/>
  <c r="W35" i="1" s="1"/>
  <c r="J119" i="11" l="1"/>
  <c r="J97" i="11" s="1"/>
  <c r="J96" i="11"/>
  <c r="AN104" i="1"/>
  <c r="BK119" i="3"/>
  <c r="J119" i="3" s="1"/>
  <c r="J96" i="3" s="1"/>
  <c r="AV94" i="1"/>
  <c r="AK32" i="1" s="1"/>
  <c r="W32" i="1"/>
  <c r="AX94" i="1"/>
  <c r="W34" i="1"/>
  <c r="AN107" i="1"/>
  <c r="J30" i="4"/>
  <c r="AG97" i="1" s="1"/>
  <c r="AN97" i="1" s="1"/>
  <c r="BK118" i="8"/>
  <c r="J118" i="8" s="1"/>
  <c r="J96" i="8" s="1"/>
  <c r="BK118" i="5"/>
  <c r="J118" i="5" s="1"/>
  <c r="J96" i="5" s="1"/>
  <c r="BK118" i="12"/>
  <c r="J118" i="12" s="1"/>
  <c r="J96" i="12" s="1"/>
  <c r="BK118" i="6"/>
  <c r="J118" i="6" s="1"/>
  <c r="J96" i="6" s="1"/>
  <c r="BK118" i="7"/>
  <c r="J118" i="7" s="1"/>
  <c r="J96" i="7" s="1"/>
  <c r="J39" i="14"/>
  <c r="AN103" i="1"/>
  <c r="J39" i="11"/>
  <c r="J39" i="10"/>
  <c r="BA94" i="1"/>
  <c r="W33" i="1" s="1"/>
  <c r="AY94" i="1"/>
  <c r="J30" i="9"/>
  <c r="AG102" i="1" s="1"/>
  <c r="AN102" i="1" s="1"/>
  <c r="J39" i="4" l="1"/>
  <c r="J30" i="3"/>
  <c r="J39" i="3" s="1"/>
  <c r="J39" i="9"/>
  <c r="J30" i="12"/>
  <c r="AG105" i="1" s="1"/>
  <c r="AN105" i="1" s="1"/>
  <c r="J30" i="5"/>
  <c r="AG98" i="1" s="1"/>
  <c r="AN98" i="1" s="1"/>
  <c r="J30" i="6"/>
  <c r="AG99" i="1" s="1"/>
  <c r="J30" i="8"/>
  <c r="AG101" i="1" s="1"/>
  <c r="J30" i="7"/>
  <c r="AG100" i="1" s="1"/>
  <c r="AW94" i="1"/>
  <c r="AK33" i="1" s="1"/>
  <c r="AG96" i="1" l="1"/>
  <c r="AN96" i="1" s="1"/>
  <c r="J39" i="6"/>
  <c r="J39" i="12"/>
  <c r="J39" i="8"/>
  <c r="J39" i="7"/>
  <c r="J39" i="5"/>
  <c r="AN100" i="1"/>
  <c r="AN99" i="1"/>
  <c r="AN101" i="1"/>
  <c r="AT94" i="1"/>
  <c r="AG94" i="1" l="1"/>
  <c r="AK26" i="1" s="1"/>
  <c r="AK29" i="1" s="1"/>
  <c r="AN94" i="1"/>
  <c r="AG111" i="1" l="1"/>
  <c r="AN111" i="1"/>
  <c r="AK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boris BM. morvay</author>
  </authors>
  <commentList>
    <comment ref="G1973" authorId="0" shapeId="0" xr:uid="{00000000-0006-0000-0100-000001000000}">
      <text>
        <r>
          <rPr>
            <b/>
            <sz val="9"/>
            <color indexed="81"/>
            <rFont val="Segoe UI"/>
            <family val="2"/>
            <charset val="238"/>
          </rPr>
          <t>boris BM. morvay:</t>
        </r>
        <r>
          <rPr>
            <sz val="9"/>
            <color indexed="81"/>
            <rFont val="Segoe UI"/>
            <family val="2"/>
            <charset val="238"/>
          </rPr>
          <t xml:space="preserve">
opravené z "m"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Michal Oborný</author>
  </authors>
  <commentList>
    <comment ref="B97" authorId="0" shapeId="0" xr:uid="{8F460576-07B5-4F07-973E-8C29635820A9}">
      <text>
        <r>
          <rPr>
            <b/>
            <sz val="9"/>
            <color indexed="81"/>
            <rFont val="Segoe UI"/>
            <family val="2"/>
          </rPr>
          <t>Michal Oborný:</t>
        </r>
        <r>
          <rPr>
            <sz val="9"/>
            <color indexed="81"/>
            <rFont val="Segoe UI"/>
            <family val="2"/>
          </rPr>
          <t xml:space="preserve">
pri uvedených typov umývadiel je jeden bod napojenia DN50 (1ks odpadovej súpravy) a viac batérií</t>
        </r>
      </text>
    </comment>
    <comment ref="B98" authorId="0" shapeId="0" xr:uid="{8EAECDA1-D341-49AD-8FE9-93293D96E43F}">
      <text>
        <r>
          <rPr>
            <b/>
            <sz val="9"/>
            <color indexed="81"/>
            <rFont val="Segoe UI"/>
            <family val="2"/>
          </rPr>
          <t>Michal Oborný:</t>
        </r>
        <r>
          <rPr>
            <sz val="9"/>
            <color indexed="81"/>
            <rFont val="Segoe UI"/>
            <family val="2"/>
          </rPr>
          <t xml:space="preserve">
pri uvedených typov umývadiel je jeden bod napojenia DN50 (1ks odpadovej súpravy) a viac batérií</t>
        </r>
      </text>
    </comment>
    <comment ref="C121" authorId="0" shapeId="0" xr:uid="{A6E28DB9-8D7F-42D3-A7C6-AD0270B71DF4}">
      <text>
        <r>
          <rPr>
            <b/>
            <sz val="9"/>
            <color indexed="81"/>
            <rFont val="Segoe UI"/>
            <family val="2"/>
          </rPr>
          <t>Michal Oborný:</t>
        </r>
        <r>
          <rPr>
            <sz val="9"/>
            <color indexed="81"/>
            <rFont val="Segoe UI"/>
            <family val="2"/>
          </rPr>
          <t xml:space="preserve">
miestnosť číslo 2.12, 2.10, 3.10, 4.05, 4.03</t>
        </r>
      </text>
    </comment>
    <comment ref="C123" authorId="0" shapeId="0" xr:uid="{DFD9AE63-36E0-4948-887B-E61A3A3A3FBC}">
      <text>
        <r>
          <rPr>
            <b/>
            <sz val="9"/>
            <color indexed="81"/>
            <rFont val="Segoe UI"/>
            <family val="2"/>
          </rPr>
          <t>Michal Oborný:</t>
        </r>
        <r>
          <rPr>
            <sz val="9"/>
            <color indexed="81"/>
            <rFont val="Segoe UI"/>
            <family val="2"/>
          </rPr>
          <t xml:space="preserve">
miestnosť číslo 1.13, 1.14</t>
        </r>
      </text>
    </comment>
    <comment ref="C125" authorId="0" shapeId="0" xr:uid="{B80FC8A9-4EC3-44E5-812B-30D51D73BF11}">
      <text>
        <r>
          <rPr>
            <b/>
            <sz val="9"/>
            <color indexed="81"/>
            <rFont val="Segoe UI"/>
            <family val="2"/>
          </rPr>
          <t>Michal Oborný:</t>
        </r>
        <r>
          <rPr>
            <sz val="9"/>
            <color indexed="81"/>
            <rFont val="Segoe UI"/>
            <family val="2"/>
          </rPr>
          <t xml:space="preserve">
miestnosť číslo 1.10, 1.08,1.15</t>
        </r>
      </text>
    </comment>
  </commentList>
</comments>
</file>

<file path=xl/sharedStrings.xml><?xml version="1.0" encoding="utf-8"?>
<sst xmlns="http://schemas.openxmlformats.org/spreadsheetml/2006/main" count="32465" uniqueCount="3945">
  <si>
    <t>Export Komplet</t>
  </si>
  <si>
    <t/>
  </si>
  <si>
    <t>2.0</t>
  </si>
  <si>
    <t>False</t>
  </si>
  <si>
    <t>{9ba66a0d-0aa7-45e4-9bdf-a2c8e719260a}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</si>
  <si>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</si>
  <si>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</si>
  <si>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</si>
  <si>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</si>
  <si>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</si>
  <si>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</si>
  <si>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</si>
  <si>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2237</t>
  </si>
  <si>
    <t>Stavba:</t>
  </si>
  <si>
    <t>ZŠ a MŠ Cádrova - rekonštrukcia, nadstavba /  prístavba objektu</t>
  </si>
  <si>
    <t>JKSO:</t>
  </si>
  <si>
    <t>KS:</t>
  </si>
  <si>
    <t>Miesto:</t>
  </si>
  <si>
    <t>Cádrova 23, p.č. 6128/1; 6128/2,  Bratislava</t>
  </si>
  <si>
    <t>Dátum:</t>
  </si>
  <si>
    <t>10. 6. 2022</t>
  </si>
  <si>
    <t>Objednávateľ:</t>
  </si>
  <si>
    <t>IČO:</t>
  </si>
  <si>
    <t>Mestská časť Bratislava,Junácka1,832 91 Bratislava</t>
  </si>
  <si>
    <t>IČ DPH:</t>
  </si>
  <si>
    <t>Zhotoviteľ:</t>
  </si>
  <si>
    <t>INDEX spol.s r.o., Bystrické Sady 56, Bratislava</t>
  </si>
  <si>
    <t>True</t>
  </si>
  <si>
    <t xml:space="preserve"> 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</si>
  <si>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</si>
  <si>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</si>
  <si>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</si>
  <si>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</si>
  <si>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</si>
  <si>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</si>
  <si>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</si>
  <si>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</si>
  <si>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</si>
  <si>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</si>
  <si>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</si>
  <si>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</si>
  <si>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</si>
  <si>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</si>
  <si>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</si>
  <si>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</si>
  <si>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</si>
  <si>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</si>
  <si>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</si>
  <si>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</si>
  <si>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</si>
  <si>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</si>
  <si>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</si>
  <si>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</si>
  <si>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</si>
  <si>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</si>
  <si>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</si>
  <si>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</si>
  <si>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</si>
  <si>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</si>
  <si>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</si>
  <si>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</si>
  <si>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</si>
  <si>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</si>
  <si>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</si>
  <si>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</si>
  <si>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</si>
  <si>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</si>
  <si>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</si>
  <si>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</si>
  <si>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</si>
  <si>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</si>
  <si>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</si>
  <si>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</si>
  <si>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</si>
  <si>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/</t>
  </si>
  <si>
    <t>SO01.1, SO02, SO03</t>
  </si>
  <si>
    <t>Rekonštrukcia jedálne s kuch.,nadstavba a prístavba, SO02 sp. plochy a prístrešok, SO03 areál.zastre</t>
  </si>
  <si>
    <t>STA</t>
  </si>
  <si>
    <t>1</t>
  </si>
  <si>
    <t>{d533bc9e-2c0b-42d0-bc4d-c388b5bc105b}</t>
  </si>
  <si>
    <t>SO01.2</t>
  </si>
  <si>
    <t>Elektroinštalácia</t>
  </si>
  <si>
    <t>{e03c2de1-4ce5-49dc-a24f-7dc9b5a08e36}</t>
  </si>
  <si>
    <t>SO01.3</t>
  </si>
  <si>
    <t>Zdravotechnika</t>
  </si>
  <si>
    <t>{da3ff8d6-398e-4c76-b18b-9efa2a6d4f9d}</t>
  </si>
  <si>
    <t>SO01.4</t>
  </si>
  <si>
    <t>Vykurovanie</t>
  </si>
  <si>
    <t>{655b832c-4c6d-4026-8e1e-e61e24de248b}</t>
  </si>
  <si>
    <t>SO01.5</t>
  </si>
  <si>
    <t>VZT</t>
  </si>
  <si>
    <t>{20042266-6c34-415f-b060-e3e25a59cf92}</t>
  </si>
  <si>
    <t>SO01.6</t>
  </si>
  <si>
    <t>Chladenie</t>
  </si>
  <si>
    <t>{eb029906-5a06-4983-a165-7c7cf0ceb6ba}</t>
  </si>
  <si>
    <t>SO01.7</t>
  </si>
  <si>
    <t>Vnútorné slaboprúdové zariadenia</t>
  </si>
  <si>
    <t>{5d1367de-cc16-41cf-bb5a-37abef753db0}</t>
  </si>
  <si>
    <t>SO04</t>
  </si>
  <si>
    <t>Napojenie objektu na upravený areálový rozvod vody</t>
  </si>
  <si>
    <t>{e28cd258-1562-4a8b-84c9-7d311c6ffcec}</t>
  </si>
  <si>
    <t>SO06</t>
  </si>
  <si>
    <t>Napojenie objektovej kanalizácie a lapača tuku na upravený areálový rozvod kanalizácie</t>
  </si>
  <si>
    <t>{c368e7e8-9b40-4180-a3ab-84183bc7ac38}</t>
  </si>
  <si>
    <t>SO07</t>
  </si>
  <si>
    <t>Napoijenie dažďovej kanalizácie a retenčnej nádrže na upravený areálový rozvod dažďovej kanalizácie</t>
  </si>
  <si>
    <t>{6457c3d9-3e29-4d9f-bea3-3af2c6753a8a}</t>
  </si>
  <si>
    <t>SO09</t>
  </si>
  <si>
    <t>Sadovnícke úpravy</t>
  </si>
  <si>
    <t>{c804671f-c15e-4e03-a423-2adabff43f6a}</t>
  </si>
  <si>
    <t>PS1</t>
  </si>
  <si>
    <t>Technológia kuchyne</t>
  </si>
  <si>
    <t>PRO</t>
  </si>
  <si>
    <t>{1853da06-69a6-4b74-8d13-5de9ec1a4bc8}</t>
  </si>
  <si>
    <t>PS2</t>
  </si>
  <si>
    <t>Technológia výťahu</t>
  </si>
  <si>
    <t>{355551c5-ac76-4eb3-8356-37709e97a835}</t>
  </si>
  <si>
    <t>2) Ostatné náklady zo súhrnného listu</t>
  </si>
  <si>
    <t>Percent. zadanie_x000D_
[% nákladov rozpočtu]</t>
  </si>
  <si>
    <t>Zaradenie nákladov</t>
  </si>
  <si>
    <t>Celkové náklady za stavbu 1) + 2)</t>
  </si>
  <si>
    <t>KRYCÍ LIST ROZPOČTU</t>
  </si>
  <si>
    <t>Objekt:</t>
  </si>
  <si>
    <t>SO01.1, SO02, SO03 - Rekonštrukcia jedálne s kuch.,nadstavba a prístavba, SO02 sp. plochy a prístrešok, SO03 areál.zastre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</si>
  <si>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</si>
  <si>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</si>
  <si>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</si>
  <si>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</si>
  <si>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</si>
  <si>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</si>
  <si>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</si>
  <si>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</si>
  <si>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</si>
  <si>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</si>
  <si>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</si>
  <si>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</si>
  <si>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</si>
  <si>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</si>
  <si>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</si>
  <si>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</si>
  <si>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</si>
  <si>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721 - Zdravotechnika - vnútorná kanalizácia</t>
  </si>
  <si>
    <t xml:space="preserve">    722 - Zdravotechnika - vnútorný vodovod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</si>
  <si>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</si>
  <si>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</si>
  <si>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</si>
  <si>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</si>
  <si>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</si>
  <si>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776 - Podlahy povlakové</t>
  </si>
  <si>
    <t xml:space="preserve">    777 - Podlahy syntetické</t>
  </si>
  <si>
    <t xml:space="preserve">    781 - Dokončovacie práce a obklady</t>
  </si>
  <si>
    <t xml:space="preserve">    783 - Dokončovacie práce - nátery</t>
  </si>
  <si>
    <t xml:space="preserve">    786 - Čalúnnické práce</t>
  </si>
  <si>
    <t xml:space="preserve">    787 - Zasklievanie</t>
  </si>
  <si>
    <t>HZS - Hodinové zúčtovacie sadzby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</si>
  <si>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</si>
  <si>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</si>
  <si>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</si>
  <si>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</si>
  <si>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</si>
  <si>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</si>
  <si>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</si>
  <si>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</si>
  <si>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</si>
  <si>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</si>
  <si>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</si>
  <si>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</si>
  <si>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</si>
  <si>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</si>
  <si>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</si>
  <si>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</si>
  <si>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</si>
  <si>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</si>
  <si>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113107131.S</t>
  </si>
  <si>
    <t>Odstránenie krytu v ploche do 200 m2 z betónu prostého, hr. vrstvy do 150 mm,  -0,22500t</t>
  </si>
  <si>
    <t>m2</t>
  </si>
  <si>
    <t>4</t>
  </si>
  <si>
    <t>2</t>
  </si>
  <si>
    <t>-2063024488</t>
  </si>
  <si>
    <t>113107142.S</t>
  </si>
  <si>
    <t>Odstránenie krytu asfaltového v ploche do 200 m2, hr. nad 50 do 100 mm,  -0,18100t</t>
  </si>
  <si>
    <t>1534810149</t>
  </si>
  <si>
    <t>3</t>
  </si>
  <si>
    <t>113307122.S</t>
  </si>
  <si>
    <t>Odstránenie podkladu v ploche do 200 m2 z kameniva hrubého drveného, hr.100 do 200 mm,  -0,23500t</t>
  </si>
  <si>
    <t>615347752</t>
  </si>
  <si>
    <t>113307131.S</t>
  </si>
  <si>
    <t>Odstránenie podkladu v ploche do 200 m2 z betónu prostého, hr. vrstvy do 150 mm,  -0,22500t</t>
  </si>
  <si>
    <t>336061805</t>
  </si>
  <si>
    <t>5</t>
  </si>
  <si>
    <t>122201102.S</t>
  </si>
  <si>
    <t>Odkopávka a prekopávka nezapažená v hornine 3, nad 100 do 1000 m3</t>
  </si>
  <si>
    <t>m3</t>
  </si>
  <si>
    <t>-1793808456</t>
  </si>
  <si>
    <t>6</t>
  </si>
  <si>
    <t>122201109.S</t>
  </si>
  <si>
    <t>Odkopávky a prekopávky nezapažené. Príplatok k cenám za lepivosť horniny 3</t>
  </si>
  <si>
    <t>511930925</t>
  </si>
  <si>
    <t>7</t>
  </si>
  <si>
    <t>131201102.S</t>
  </si>
  <si>
    <t>Výkop nezapaženej jamy v hornine 3, nad 100 do 1000 m3</t>
  </si>
  <si>
    <t>220330667</t>
  </si>
  <si>
    <t>8</t>
  </si>
  <si>
    <t>131201109.S</t>
  </si>
  <si>
    <t>Hĺbenie nezapažených jám a zárezov. Príplatok za lepivosť horniny 3</t>
  </si>
  <si>
    <t>2044195481</t>
  </si>
  <si>
    <t>9</t>
  </si>
  <si>
    <t>132201101.S</t>
  </si>
  <si>
    <t>Výkop ryhy do šírky 600 mm v horn.3 do 100 m3</t>
  </si>
  <si>
    <t>880016887</t>
  </si>
  <si>
    <t>10</t>
  </si>
  <si>
    <t>132201109.S</t>
  </si>
  <si>
    <t>Príplatok k cene za lepivosť pri hĺbení rýh šírky do 600 mm zapažených i nezapažených s urovnaním dna v hornine 3</t>
  </si>
  <si>
    <t>1223821389</t>
  </si>
  <si>
    <t>11</t>
  </si>
  <si>
    <t>132201401.S</t>
  </si>
  <si>
    <t>Hĺbený výkop pod základmi s odhodením výkopku na vzdialenosť 3 m alebo naložením v hornine 3</t>
  </si>
  <si>
    <t>-1241094351</t>
  </si>
  <si>
    <t>12</t>
  </si>
  <si>
    <t>161101501.S</t>
  </si>
  <si>
    <t>Zvislé premiestnenie výkopku z horniny I až IV, nosením za každé 3 m výšky</t>
  </si>
  <si>
    <t>443391759</t>
  </si>
  <si>
    <t>13</t>
  </si>
  <si>
    <t>161101603.S</t>
  </si>
  <si>
    <t>Vytiahnutie výkopku z priestoru pod základmi z horn. 1-4 z hĺbky nad 2 do 4 m</t>
  </si>
  <si>
    <t>-69798588</t>
  </si>
  <si>
    <t>14</t>
  </si>
  <si>
    <t>162201102.S</t>
  </si>
  <si>
    <t>Vodorovné premiestnenie výkopku z horniny 1-4 nad 20-50m</t>
  </si>
  <si>
    <t>-561306023</t>
  </si>
  <si>
    <t>15</t>
  </si>
  <si>
    <t>162301122.S</t>
  </si>
  <si>
    <t>Vodorovné premiestnenie výkopku po spevnenej ceste z  horniny tr.1-4, nad 100 do 1000 m3 na vzdialenosť do 1000 m</t>
  </si>
  <si>
    <t>1024785505</t>
  </si>
  <si>
    <t>16</t>
  </si>
  <si>
    <t>162501123.S</t>
  </si>
  <si>
    <t>Vodorovné premiestnenie výkopku po spevnenej ceste z horniny tr.1-4, nad 100 do 1000 m3, príplatok k cene za každých ďalšich a začatých 1000 m</t>
  </si>
  <si>
    <t>-731692025</t>
  </si>
  <si>
    <t>17</t>
  </si>
  <si>
    <t>167101102.S</t>
  </si>
  <si>
    <t>Nakladanie neuľahnutého výkopku z hornín tr.1-4 nad 100 do 1000 m3</t>
  </si>
  <si>
    <t>1993607485</t>
  </si>
  <si>
    <t>18</t>
  </si>
  <si>
    <t>171201202.S</t>
  </si>
  <si>
    <t>Uloženie sypaniny na skládky nad 100 do 1000 m3</t>
  </si>
  <si>
    <t>-1305516071</t>
  </si>
  <si>
    <t>19</t>
  </si>
  <si>
    <t>171209002.S</t>
  </si>
  <si>
    <t>Poplatok za skladovanie - zemina a kamenivo (17 05) ostatné</t>
  </si>
  <si>
    <t>t</t>
  </si>
  <si>
    <t>527089095</t>
  </si>
  <si>
    <t>175101201.S</t>
  </si>
  <si>
    <t>Obsyp objektov sypaninou z vhodných hornín 1 až 4 bez prehodenia sypaniny</t>
  </si>
  <si>
    <t>-1986621833</t>
  </si>
  <si>
    <t>Zakladanie</t>
  </si>
  <si>
    <t>21</t>
  </si>
  <si>
    <t>271533001.S</t>
  </si>
  <si>
    <t>Násyp pod základové konštrukcie so zhutnením z  kameniva hrubého drveného fr.32-63 mm</t>
  </si>
  <si>
    <t>809454234</t>
  </si>
  <si>
    <t>22</t>
  </si>
  <si>
    <t>273316241.S</t>
  </si>
  <si>
    <t>Základové dosky z betónu prostého vodostavebného C 25/30</t>
  </si>
  <si>
    <t>-1696412726</t>
  </si>
  <si>
    <t>23</t>
  </si>
  <si>
    <t>273316242.S</t>
  </si>
  <si>
    <t>Základové dosky z betónu prostého vodostavebného C 30/37</t>
  </si>
  <si>
    <t>-1924776611</t>
  </si>
  <si>
    <t>24</t>
  </si>
  <si>
    <t>273321411.S</t>
  </si>
  <si>
    <t>Betón základových dosiek, železový (bez výstuže), tr. C 25/30</t>
  </si>
  <si>
    <t>2120400990</t>
  </si>
  <si>
    <t>25</t>
  </si>
  <si>
    <t>273326241.S</t>
  </si>
  <si>
    <t>Základové dosky z betónu železového vodostavebného C 25/30 (bez výstuže)</t>
  </si>
  <si>
    <t>855722255</t>
  </si>
  <si>
    <t>26</t>
  </si>
  <si>
    <t>273326242.S</t>
  </si>
  <si>
    <t>Základové dosky z betónu železového vodostavebného C 30/37 (bez výstuže)</t>
  </si>
  <si>
    <t>-1153534350</t>
  </si>
  <si>
    <t>27</t>
  </si>
  <si>
    <t>273351215.S</t>
  </si>
  <si>
    <t>Debnenie stien základových dosiek, zhotovenie-dielce</t>
  </si>
  <si>
    <t>-481935071</t>
  </si>
  <si>
    <t>28</t>
  </si>
  <si>
    <t>273351216.S</t>
  </si>
  <si>
    <t>Debnenie stien základových dosiek, odstránenie-dielce</t>
  </si>
  <si>
    <t>669700616</t>
  </si>
  <si>
    <t>29</t>
  </si>
  <si>
    <t>273361821.S</t>
  </si>
  <si>
    <t>Výstuž základových dosiek z ocele B500 (10505)</t>
  </si>
  <si>
    <t>646202000</t>
  </si>
  <si>
    <t>30</t>
  </si>
  <si>
    <t>274316242.S</t>
  </si>
  <si>
    <t>Základové pásy z betónu prostého vodostavebného C 30/37</t>
  </si>
  <si>
    <t>299507059</t>
  </si>
  <si>
    <t>31</t>
  </si>
  <si>
    <t>274321411.S</t>
  </si>
  <si>
    <t>Betón základových pásov, železový (bez výstuže), tr. C 25/30</t>
  </si>
  <si>
    <t>-2049568512</t>
  </si>
  <si>
    <t>32</t>
  </si>
  <si>
    <t>274351215.S</t>
  </si>
  <si>
    <t>Debnenie stien základových pásov, zhotovenie-dielce</t>
  </si>
  <si>
    <t>-1964445566</t>
  </si>
  <si>
    <t>33</t>
  </si>
  <si>
    <t>274351216.S</t>
  </si>
  <si>
    <t>Debnenie stien základových pásov, odstránenie-dielce</t>
  </si>
  <si>
    <t>-1693812497</t>
  </si>
  <si>
    <t>34</t>
  </si>
  <si>
    <t>274361821.S</t>
  </si>
  <si>
    <t>Výstuž základových pásov z ocele B500 (10505)</t>
  </si>
  <si>
    <t>-305146135</t>
  </si>
  <si>
    <t>35</t>
  </si>
  <si>
    <t>279311116.S</t>
  </si>
  <si>
    <t>Postupné podbet. základného muriva bez výkopu, zapaž. a debnenia betónom tr. C 25/30</t>
  </si>
  <si>
    <t>993905084</t>
  </si>
  <si>
    <t>36</t>
  </si>
  <si>
    <t>279321411.S</t>
  </si>
  <si>
    <t>Betón základových múrov, železový (bez výstuže), tr. C 25/30</t>
  </si>
  <si>
    <t>-768561227</t>
  </si>
  <si>
    <t>37</t>
  </si>
  <si>
    <t>279351105.S</t>
  </si>
  <si>
    <t>Debnenie základových múrov obojstranné zhotovenie-dielce</t>
  </si>
  <si>
    <t>-544812036</t>
  </si>
  <si>
    <t>38</t>
  </si>
  <si>
    <t>279351106.S</t>
  </si>
  <si>
    <t>Debnenie základových múrov obojstranné odstránenie-dielce</t>
  </si>
  <si>
    <t>-83230464</t>
  </si>
  <si>
    <t>39</t>
  </si>
  <si>
    <t>279361821.S</t>
  </si>
  <si>
    <t>Výstuž základových múrov nosných z ocele B500 (10505)</t>
  </si>
  <si>
    <t>1077438196</t>
  </si>
  <si>
    <t>Zvislé a kompletné konštrukcie</t>
  </si>
  <si>
    <t>40</t>
  </si>
  <si>
    <t>311234014</t>
  </si>
  <si>
    <t>Murivo nosné (m3) z tehál pálených (napr. HELUZ 30 P 15)  brúsených na pero a drážku, na lepidlo (300x247x249)</t>
  </si>
  <si>
    <t>-223113044</t>
  </si>
  <si>
    <t>41</t>
  </si>
  <si>
    <t>317160151.S</t>
  </si>
  <si>
    <t>Keramický preklad nenosný šírky 115 mm, výšky 71 mm, dĺžky 1000 mm</t>
  </si>
  <si>
    <t>ks</t>
  </si>
  <si>
    <t>1593172893</t>
  </si>
  <si>
    <t>42</t>
  </si>
  <si>
    <t>317160152.S</t>
  </si>
  <si>
    <t>Keramický preklad nenosný šírky 115 mm, výšky 71 mm, dĺžky 1250 mm</t>
  </si>
  <si>
    <t>-1319274491</t>
  </si>
  <si>
    <t>43</t>
  </si>
  <si>
    <t>317160153.S</t>
  </si>
  <si>
    <t>Keramický preklad nenosný šírky 115 mm, výšky 71 mm, dĺžky 1500 mm</t>
  </si>
  <si>
    <t>-1355082747</t>
  </si>
  <si>
    <t>44</t>
  </si>
  <si>
    <t>317160154.S</t>
  </si>
  <si>
    <t>Keramický preklad nenosný šírky 115 mm, výšky 71 mm, dĺžky 1750 mm</t>
  </si>
  <si>
    <t>2140311410</t>
  </si>
  <si>
    <t>45</t>
  </si>
  <si>
    <t>317160157.S</t>
  </si>
  <si>
    <t>Keramický preklad nenosný šírky 115 mm, výšky 71 mm, dĺžky 2500 mm</t>
  </si>
  <si>
    <t>215004249</t>
  </si>
  <si>
    <t>46</t>
  </si>
  <si>
    <t>317160312.S</t>
  </si>
  <si>
    <t>Keramický preklad nosný šírky 70 mm, výšky 238 mm, dĺžky 1250 mm</t>
  </si>
  <si>
    <t>1620569703</t>
  </si>
  <si>
    <t>47</t>
  </si>
  <si>
    <t>317165110</t>
  </si>
  <si>
    <t>Podomietkový roletový  kastlík šírky do 164 mm, výšky do 200 mm, dĺžky  á 1000 mm</t>
  </si>
  <si>
    <t>m</t>
  </si>
  <si>
    <t>1342148175</t>
  </si>
  <si>
    <t>48</t>
  </si>
  <si>
    <t>317165111</t>
  </si>
  <si>
    <t>Podomietkový žalúziový kastlík z purenitu šírky do 164 mm, výšky do 249 mm, dĺžky  á 1000 mm</t>
  </si>
  <si>
    <t>-1663135794</t>
  </si>
  <si>
    <t>49</t>
  </si>
  <si>
    <t>317321511.S</t>
  </si>
  <si>
    <t>Betón prekladov železový (bez výstuže) tr. C 30/37</t>
  </si>
  <si>
    <t>574588672</t>
  </si>
  <si>
    <t>50</t>
  </si>
  <si>
    <t>317351107.S</t>
  </si>
  <si>
    <t>Debnenie prekladu  vrátane podpornej konštrukcie výšky do 4 m zhotovenie</t>
  </si>
  <si>
    <t>1091775699</t>
  </si>
  <si>
    <t>51</t>
  </si>
  <si>
    <t>317351108.S</t>
  </si>
  <si>
    <t>Debnenie prekladu  vrátane podpornej konštrukcie výšky do 4 m odstránenie</t>
  </si>
  <si>
    <t>-204175544</t>
  </si>
  <si>
    <t>52</t>
  </si>
  <si>
    <t>317362821.S</t>
  </si>
  <si>
    <t>Výstuž ríms, žľabov vrátane stužidiel, žľabových ríms z ocele B500 (10505)</t>
  </si>
  <si>
    <t>1207908368</t>
  </si>
  <si>
    <t>53</t>
  </si>
  <si>
    <t>317944322</t>
  </si>
  <si>
    <t xml:space="preserve">Osadenie zvislých  oceľových nosných prvkov </t>
  </si>
  <si>
    <t>1383391893</t>
  </si>
  <si>
    <t>54</t>
  </si>
  <si>
    <t>M</t>
  </si>
  <si>
    <t>134110000550</t>
  </si>
  <si>
    <t>Tyč oceľová kruhová, ozn. 11 373, podľa EN ISO S235</t>
  </si>
  <si>
    <t>1852099221</t>
  </si>
  <si>
    <t>55</t>
  </si>
  <si>
    <t>134870001110.S</t>
  </si>
  <si>
    <t>Oceľový stĺp HEB 120, z valcovanej ocele S235JR</t>
  </si>
  <si>
    <t>795854070</t>
  </si>
  <si>
    <t>56</t>
  </si>
  <si>
    <t>331321610.S</t>
  </si>
  <si>
    <t>Betón stĺpov a pilierov hranatých, ťahadiel, rámových stojok, vzpier, železový (bez výstuže) tr. C 30/37</t>
  </si>
  <si>
    <t>1879575896</t>
  </si>
  <si>
    <t>57</t>
  </si>
  <si>
    <t>331351101.S</t>
  </si>
  <si>
    <t>Debnenie hranatých stĺpov prierezu pravouhlého štvoruholníka výšky do 4 m, zhotovenie-dielce</t>
  </si>
  <si>
    <t>-278771054</t>
  </si>
  <si>
    <t>58</t>
  </si>
  <si>
    <t>331351102.S</t>
  </si>
  <si>
    <t>Debnenie hranatých stĺpov prierezu pravouhlého štvoruholníka výšky do 4 m, odstránenie-dielce</t>
  </si>
  <si>
    <t>-1738865261</t>
  </si>
  <si>
    <t>59</t>
  </si>
  <si>
    <t>332361821.S</t>
  </si>
  <si>
    <t>Výstuž stĺpov, pilierov, stojok oblých z bet. ocele B500 (10505)</t>
  </si>
  <si>
    <t>-1256602171</t>
  </si>
  <si>
    <t>60</t>
  </si>
  <si>
    <t>341321610.S</t>
  </si>
  <si>
    <t>Betón stien a priečok, železový (bez výstuže) tr. C 30/37</t>
  </si>
  <si>
    <t>-1066518354</t>
  </si>
  <si>
    <t>61</t>
  </si>
  <si>
    <t>341323825</t>
  </si>
  <si>
    <t>Príplatok za pohľadový betón stien triedy SB 3</t>
  </si>
  <si>
    <t>237250565</t>
  </si>
  <si>
    <t>62</t>
  </si>
  <si>
    <t>341351105.S</t>
  </si>
  <si>
    <t>Debnenie stien a priečok obojstranné zhotovenie-dielce</t>
  </si>
  <si>
    <t>-1408770269</t>
  </si>
  <si>
    <t>63</t>
  </si>
  <si>
    <t>341351106.S</t>
  </si>
  <si>
    <t>Debnenie stien a priečok obojstranné odstránenie-dielce</t>
  </si>
  <si>
    <t>213571810</t>
  </si>
  <si>
    <t>64</t>
  </si>
  <si>
    <t>341361821.S</t>
  </si>
  <si>
    <t>Výstuž stien a priečok B500 (10505)</t>
  </si>
  <si>
    <t>-1946921776</t>
  </si>
  <si>
    <t>65</t>
  </si>
  <si>
    <t>342243183</t>
  </si>
  <si>
    <t>Priečky z tehál pálených (napr. HELUZ 11,5 P 10)  brúsených na pero a drážku, na lepidlo (115x497x249)</t>
  </si>
  <si>
    <t>-1080166084</t>
  </si>
  <si>
    <t>66</t>
  </si>
  <si>
    <t>345321515.S</t>
  </si>
  <si>
    <t>Betón múrikov parapetných, atikových, schodiskových, zábradelných, železový (bez výstuže) tr. C 25/30</t>
  </si>
  <si>
    <t>-1798354061</t>
  </si>
  <si>
    <t>67</t>
  </si>
  <si>
    <t>345321615.S</t>
  </si>
  <si>
    <t>Betón múrikov parapetných, atikových, schodiskových, zábradelných, železový (bez výstuže) tr. C 30/37</t>
  </si>
  <si>
    <t>-857278843</t>
  </si>
  <si>
    <t>68</t>
  </si>
  <si>
    <t>345351101.S</t>
  </si>
  <si>
    <t>Debnenie múrikov parapet., atik., zábradl., plnostenných- zhotovenie</t>
  </si>
  <si>
    <t>-269487652</t>
  </si>
  <si>
    <t>69</t>
  </si>
  <si>
    <t>345351102.S</t>
  </si>
  <si>
    <t>Debnenie múrikov parapet., atik., zábradl., plnostenných- odstránenie</t>
  </si>
  <si>
    <t>1268335154</t>
  </si>
  <si>
    <t>70</t>
  </si>
  <si>
    <t>345361821.S</t>
  </si>
  <si>
    <t>Výstuž múrikov parapet., atik., schodisk., zábradl., z betonárskej ocele B500 (10505)</t>
  </si>
  <si>
    <t>-174831607</t>
  </si>
  <si>
    <t>71</t>
  </si>
  <si>
    <t>346991135.S</t>
  </si>
  <si>
    <t>Izolácia dvojitých stien a  priečok do zvislej medzery proti šíreniu zvuku doskami hrúbky 50 mm</t>
  </si>
  <si>
    <t>-636765169</t>
  </si>
  <si>
    <t>72</t>
  </si>
  <si>
    <t>283750000700.S</t>
  </si>
  <si>
    <t>Doska XPS hr. 50 mm, zateplenie soklov, suterénov, podláh</t>
  </si>
  <si>
    <t>120188674</t>
  </si>
  <si>
    <t>73</t>
  </si>
  <si>
    <t>346991145.S</t>
  </si>
  <si>
    <t>Izolácia dvojitých stien a  priečok do zvislej medzery proti šíreniu zvuku doskami hrúbky 200 mm</t>
  </si>
  <si>
    <t>1920733634</t>
  </si>
  <si>
    <t>74</t>
  </si>
  <si>
    <t>283750009150.S</t>
  </si>
  <si>
    <t>Doska XPS hr. 200 mm, zateplenie soklov, suterénov, podláh</t>
  </si>
  <si>
    <t>1294848484</t>
  </si>
  <si>
    <t>75</t>
  </si>
  <si>
    <t>380326335.S</t>
  </si>
  <si>
    <t>Betón stien a priečok železový, vodostavebný, (bez výstuže)  tr.C 30/37</t>
  </si>
  <si>
    <t>-545434514</t>
  </si>
  <si>
    <t>Vodorovné konštrukcie</t>
  </si>
  <si>
    <t>76</t>
  </si>
  <si>
    <t>411321414.S</t>
  </si>
  <si>
    <t>Betón stropov doskových a trámových,  železový tr. C 25/30</t>
  </si>
  <si>
    <t>1978155303</t>
  </si>
  <si>
    <t>77</t>
  </si>
  <si>
    <t>411321616.S</t>
  </si>
  <si>
    <t>Betón stropov doskových a trámových,  železový tr. C 30/37</t>
  </si>
  <si>
    <t>1945095673</t>
  </si>
  <si>
    <t>78</t>
  </si>
  <si>
    <t>411323823.S</t>
  </si>
  <si>
    <t>Príplatok za pohľadový betón stropov a klenieb triedy SB 3</t>
  </si>
  <si>
    <t>1475050024</t>
  </si>
  <si>
    <t>79</t>
  </si>
  <si>
    <t>411351101.S</t>
  </si>
  <si>
    <t>Debnenie stropov doskových zhotovenie-dielce</t>
  </si>
  <si>
    <t>782033031</t>
  </si>
  <si>
    <t>80</t>
  </si>
  <si>
    <t>411351102.S</t>
  </si>
  <si>
    <t>Debnenie stropov doskových odstránenie-dielce</t>
  </si>
  <si>
    <t>-575206795</t>
  </si>
  <si>
    <t>81</t>
  </si>
  <si>
    <t>411354173.S</t>
  </si>
  <si>
    <t>Podporná konštrukcia stropov výšky do 4 m pre zaťaženie do 12 kPa zhotovenie</t>
  </si>
  <si>
    <t>615257646</t>
  </si>
  <si>
    <t>82</t>
  </si>
  <si>
    <t>411354174.S</t>
  </si>
  <si>
    <t>Podporná konštrukcia stropov výšky do 4 m pre zaťaženie do 12 kPa odstránenie</t>
  </si>
  <si>
    <t>-313946177</t>
  </si>
  <si>
    <t>83</t>
  </si>
  <si>
    <t>411361821.S</t>
  </si>
  <si>
    <t>Výstuž stropov doskových, trámových, vložkových,konzolových alebo balkónových, B500 (10505)</t>
  </si>
  <si>
    <t>-351090927</t>
  </si>
  <si>
    <t>84</t>
  </si>
  <si>
    <t>411362572</t>
  </si>
  <si>
    <t>Montáž dištančných prvkov stropov</t>
  </si>
  <si>
    <t>-515490494</t>
  </si>
  <si>
    <t>85</t>
  </si>
  <si>
    <t>1787</t>
  </si>
  <si>
    <t>Dištančná lišta kovová - D 170mm</t>
  </si>
  <si>
    <t>117375677</t>
  </si>
  <si>
    <t>86</t>
  </si>
  <si>
    <t>2439</t>
  </si>
  <si>
    <t xml:space="preserve">Dištančná lišta kovová - D 120mm </t>
  </si>
  <si>
    <t>1178188087</t>
  </si>
  <si>
    <t>87</t>
  </si>
  <si>
    <t>411365017.S</t>
  </si>
  <si>
    <t xml:space="preserve">Nosný tepelnoizolačný prvok pre železobetónové stropy a  konzoly - termokôš pre kĺbovo uložené dosky </t>
  </si>
  <si>
    <t>-28409308</t>
  </si>
  <si>
    <t>88</t>
  </si>
  <si>
    <t>413941121.S</t>
  </si>
  <si>
    <t>Osadenie oceľových valcovaných nosníkov I, IE, U, UE, L do č. 12, alebo výšky do 120 mm</t>
  </si>
  <si>
    <t>-1596933841</t>
  </si>
  <si>
    <t>89</t>
  </si>
  <si>
    <t>134870001100.S</t>
  </si>
  <si>
    <t>Oceľový nosník HEB 100, z valcovanej ocele S235JR</t>
  </si>
  <si>
    <t>-727422373</t>
  </si>
  <si>
    <t>90</t>
  </si>
  <si>
    <t>134870001120.S</t>
  </si>
  <si>
    <t>Oceľový nosník HEB 120, z valcovanej ocele S235JR</t>
  </si>
  <si>
    <t>-218411835</t>
  </si>
  <si>
    <t>91</t>
  </si>
  <si>
    <t>413941125.S</t>
  </si>
  <si>
    <t>Osadenie oceľových valcovaných nosníkov I, IE, U, UE, L č. 24 a vyššie, alebo výšky nad 220 mm</t>
  </si>
  <si>
    <t>1679036251</t>
  </si>
  <si>
    <t>92</t>
  </si>
  <si>
    <t>134870001170.S</t>
  </si>
  <si>
    <t>Oceľový nosník HEB 240, z valcovanej ocele S235JR</t>
  </si>
  <si>
    <t>2121370423</t>
  </si>
  <si>
    <t>93</t>
  </si>
  <si>
    <t>417321616.S</t>
  </si>
  <si>
    <t>Betón stužujúcich pásov a vencov železový tr. C 30/37</t>
  </si>
  <si>
    <t>1515062020</t>
  </si>
  <si>
    <t>94</t>
  </si>
  <si>
    <t>417351115.S</t>
  </si>
  <si>
    <t>Debnenie bočníc stužujúcich pásov a vencov vrátane vzpier zhotovenie</t>
  </si>
  <si>
    <t>-2125326107</t>
  </si>
  <si>
    <t>95</t>
  </si>
  <si>
    <t>417351116.S</t>
  </si>
  <si>
    <t>Debnenie bočníc stužujúcich pásov a vencov vrátane vzpier odstránenie</t>
  </si>
  <si>
    <t>-69324003</t>
  </si>
  <si>
    <t>96</t>
  </si>
  <si>
    <t>417361821.S</t>
  </si>
  <si>
    <t>Výstuž stužujúcich pásov a vencov z betonárskej ocele B500 (10505)</t>
  </si>
  <si>
    <t>-307899485</t>
  </si>
  <si>
    <t>97</t>
  </si>
  <si>
    <t>430321414.S</t>
  </si>
  <si>
    <t>Schodiskové konštrukcie, betón železový tr. C 25/30</t>
  </si>
  <si>
    <t>272167370</t>
  </si>
  <si>
    <t>98</t>
  </si>
  <si>
    <t>430361821.S</t>
  </si>
  <si>
    <t>Výstuž schodiskových konštrukcií z betonárskej ocele B500 (10505)</t>
  </si>
  <si>
    <t>1938450382</t>
  </si>
  <si>
    <t>99</t>
  </si>
  <si>
    <t>431351121.S</t>
  </si>
  <si>
    <t>Debnenie do 4 m výšky - podest, schodov a podstupňových dosiek pôdorysne priamočiarych zhotovenie</t>
  </si>
  <si>
    <t>-523147564</t>
  </si>
  <si>
    <t>100</t>
  </si>
  <si>
    <t>431351122.S</t>
  </si>
  <si>
    <t>Debnenie do 4 m výšky - podest, stupňov  a podstupňových dosiek pôdorysne priamočiarych odstránenie</t>
  </si>
  <si>
    <t>1935093326</t>
  </si>
  <si>
    <t>101</t>
  </si>
  <si>
    <t>435123902.S</t>
  </si>
  <si>
    <t>Montáž schodiskového ramena v budovách v. do 18 m</t>
  </si>
  <si>
    <t>-840431617</t>
  </si>
  <si>
    <t>102</t>
  </si>
  <si>
    <t>59373729010</t>
  </si>
  <si>
    <t>Schodiskové konštrukcie rovné prefabrikované,  sch. doska hr. 150 mm, sch železobetónové  š. 1,750 m</t>
  </si>
  <si>
    <t>-447223626</t>
  </si>
  <si>
    <t>Komunikácie</t>
  </si>
  <si>
    <t>103</t>
  </si>
  <si>
    <t>564731111.S</t>
  </si>
  <si>
    <t>Podklad alebo kryt z kameniva hrubého drveného veľ. 32-63 mm s rozprestretím a zhutnením hr. 100 mm</t>
  </si>
  <si>
    <t>-1459790629</t>
  </si>
  <si>
    <t>104</t>
  </si>
  <si>
    <t>564750211.S</t>
  </si>
  <si>
    <t>Podklad alebo kryt z kameniva hrubého drveného veľ. 16-32 mm s rozprestretím a zhutnením hr. 150 mm</t>
  </si>
  <si>
    <t>14578223</t>
  </si>
  <si>
    <t>105</t>
  </si>
  <si>
    <t>564760431.S</t>
  </si>
  <si>
    <t>Podklad alebo kryt z kameniva hrubého drveného veľ. 16-22 mm s rozprestretím a zhutnením hr. 300 mm</t>
  </si>
  <si>
    <t>-579949645</t>
  </si>
  <si>
    <t>106</t>
  </si>
  <si>
    <t>564782125.S</t>
  </si>
  <si>
    <t>Podklad alebo kryt z kameniva hrubého drveného veľ. 22-55 mm (vibr.štrk) po zhut.hr. 400 mm</t>
  </si>
  <si>
    <t>404949334</t>
  </si>
  <si>
    <t>Úpravy povrchov, podlahy, osadenie</t>
  </si>
  <si>
    <t>107</t>
  </si>
  <si>
    <t>611460124.S</t>
  </si>
  <si>
    <t>Príprava vnútorného podkladu stropov penetráciou pod omietky a nátery</t>
  </si>
  <si>
    <t>-909000722</t>
  </si>
  <si>
    <t>108</t>
  </si>
  <si>
    <t>611460364.S</t>
  </si>
  <si>
    <t>Vnútorná omietka stropov vápennocementová jednovrstvová, hr. 15 mm</t>
  </si>
  <si>
    <t>1942014787</t>
  </si>
  <si>
    <t>109</t>
  </si>
  <si>
    <t>612460122.S</t>
  </si>
  <si>
    <t>Príprava vnútorného podkladu stien penetráciou pod obklady</t>
  </si>
  <si>
    <t>-86868912</t>
  </si>
  <si>
    <t>110</t>
  </si>
  <si>
    <t>612460124.S</t>
  </si>
  <si>
    <t>Príprava vnútorného podkladu stien penetráciou pod omietky a nátery</t>
  </si>
  <si>
    <t>1686704936</t>
  </si>
  <si>
    <t>111</t>
  </si>
  <si>
    <t>612460242.S</t>
  </si>
  <si>
    <t>Vnútorná omietka stien vápennocementová jadrová (hrubá), hr. 15 mm</t>
  </si>
  <si>
    <t>-123106591</t>
  </si>
  <si>
    <t>112</t>
  </si>
  <si>
    <t>612460364.S</t>
  </si>
  <si>
    <t>Vnútorná omietka stien vápennocementová jednovrstvová, hr. 15 mm</t>
  </si>
  <si>
    <t>134041471</t>
  </si>
  <si>
    <t>113</t>
  </si>
  <si>
    <t>621460112.S</t>
  </si>
  <si>
    <t>Príprava vonkajšieho podkladu podhľadov na betónové podklady kontaktným mostíkom</t>
  </si>
  <si>
    <t>60208155</t>
  </si>
  <si>
    <t>114</t>
  </si>
  <si>
    <t>621461421</t>
  </si>
  <si>
    <t>Vonkajšia stierka stierka betónových  podhľadov</t>
  </si>
  <si>
    <t>-1574765036</t>
  </si>
  <si>
    <t>115</t>
  </si>
  <si>
    <t>622460124.S</t>
  </si>
  <si>
    <t>Príprava vonkajšieho podkladu stien penetráciou pod omietky a nátery</t>
  </si>
  <si>
    <t>-352857552</t>
  </si>
  <si>
    <t>116</t>
  </si>
  <si>
    <t>622461035.S</t>
  </si>
  <si>
    <t>Vonkajšia omietka stien silikátová roztieraná, hr. 3 mm</t>
  </si>
  <si>
    <t>1015273205</t>
  </si>
  <si>
    <t>117</t>
  </si>
  <si>
    <t>622481119.S</t>
  </si>
  <si>
    <t>Potiahnutie vonkajších stien sklotextílnou mriežkou s celoplošným prilepením</t>
  </si>
  <si>
    <t>-556344318</t>
  </si>
  <si>
    <t>118</t>
  </si>
  <si>
    <t>622491440</t>
  </si>
  <si>
    <t>Príplatok vonkajších omietok za farebný odtieň,  dekoratívny RAL 3014</t>
  </si>
  <si>
    <t>-963923291</t>
  </si>
  <si>
    <t>119</t>
  </si>
  <si>
    <t>625250710.S</t>
  </si>
  <si>
    <t>Kontaktný zatepľovací systém z minerálnej vlny hr. 150 mm, skrutkovacie kotvy</t>
  </si>
  <si>
    <t>1606297347</t>
  </si>
  <si>
    <t>120</t>
  </si>
  <si>
    <t>625250713.S</t>
  </si>
  <si>
    <t>Kontaktný zatepľovací systém z minerálnej vlny hr. 200 mm, skrutkovacie kotvy</t>
  </si>
  <si>
    <t>1320560152</t>
  </si>
  <si>
    <t>121</t>
  </si>
  <si>
    <t>631313661.S</t>
  </si>
  <si>
    <t>Mazanina z betónu prostého (m3) tr. C 20/25 hr.nad 80 do 120 mm</t>
  </si>
  <si>
    <t>-377905881</t>
  </si>
  <si>
    <t>122</t>
  </si>
  <si>
    <t>631316033.S</t>
  </si>
  <si>
    <t>Mazanina z betónu s polypropylénovými vláknami  (m3) tr.C25/30 hr. nad 120 do 240 mm</t>
  </si>
  <si>
    <t>2048846754</t>
  </si>
  <si>
    <t>123</t>
  </si>
  <si>
    <t>632001066.S</t>
  </si>
  <si>
    <t>Prídavok do poterov,  polymérové vlákna pre potery hr. 50-60 mm</t>
  </si>
  <si>
    <t>79694998</t>
  </si>
  <si>
    <t>124</t>
  </si>
  <si>
    <t>632001070.S</t>
  </si>
  <si>
    <t>Prídavok do poterov,  polymérové vlákna pre potery hr. 50-100 mm</t>
  </si>
  <si>
    <t>-1323115580</t>
  </si>
  <si>
    <t>125</t>
  </si>
  <si>
    <t>632200030.S</t>
  </si>
  <si>
    <t>Montáž dlažby 400x400 mm kladená na sucho na rektifikačné terče výšky 25 - 100 mm na plochých strechách</t>
  </si>
  <si>
    <t>2011964677</t>
  </si>
  <si>
    <t>126</t>
  </si>
  <si>
    <t>597740002300.S</t>
  </si>
  <si>
    <t>Dlaždice keramické mrazuvzdorné, lxvxhr 298x298x20 mm, gresové neglazované</t>
  </si>
  <si>
    <t>-1426783688</t>
  </si>
  <si>
    <t>127</t>
  </si>
  <si>
    <t>632452219.S</t>
  </si>
  <si>
    <t>Cementový poter, pevnosti v tlaku 20 MPa, hr. 50 mm</t>
  </si>
  <si>
    <t>680431509</t>
  </si>
  <si>
    <t>128</t>
  </si>
  <si>
    <t>632452220.S</t>
  </si>
  <si>
    <t>Cementový poter, pevnosti v tlaku 20 MPa, hr. 55 mm</t>
  </si>
  <si>
    <t>-1007633086</t>
  </si>
  <si>
    <t>129</t>
  </si>
  <si>
    <t>632452254.S</t>
  </si>
  <si>
    <t>Cementový poter (vhodný aj ako spádový), pevnosti v tlaku 25 MPa, hr. 75 mm</t>
  </si>
  <si>
    <t>-585699408</t>
  </si>
  <si>
    <t>130</t>
  </si>
  <si>
    <t>632452295.S</t>
  </si>
  <si>
    <t>Cementový poter (vhodný aj ako spádový), pevnosti v tlaku 30 MPa, hr. 50-100 mm</t>
  </si>
  <si>
    <t>31399685</t>
  </si>
  <si>
    <t>131</t>
  </si>
  <si>
    <t>632452300.S</t>
  </si>
  <si>
    <t>Cementový poter (vhodný aj ako spádový), pevnosti v tlaku 30 MPa, hr. 100 mm</t>
  </si>
  <si>
    <t>175176947</t>
  </si>
  <si>
    <t>132</t>
  </si>
  <si>
    <t>6324524500.S</t>
  </si>
  <si>
    <t>Cementový poter (vhodný aj ako spádový), pevnosti v tlaku 30 MPa, hr. 110 mm</t>
  </si>
  <si>
    <t>-1622606652</t>
  </si>
  <si>
    <t>133</t>
  </si>
  <si>
    <t>632455606</t>
  </si>
  <si>
    <t>Cementový poter (napr.  BAUMIT Estrich, triedy CT-C20-F5) , hr. 60 mm</t>
  </si>
  <si>
    <t>-1949143079</t>
  </si>
  <si>
    <t>134</t>
  </si>
  <si>
    <t>642942111.S</t>
  </si>
  <si>
    <t>Osadenie oceľovej dverovej zárubne alebo rámu, plochy otvoru do 2,5 m2</t>
  </si>
  <si>
    <t>624884111</t>
  </si>
  <si>
    <t>135</t>
  </si>
  <si>
    <t>553310016440</t>
  </si>
  <si>
    <t>Zárubňa oceľová pre otočné dvere čistý priechod š. 600-900 mm, v. 1970 a 2100 mm, hr. priečky 100-300 mm</t>
  </si>
  <si>
    <t>-36528446</t>
  </si>
  <si>
    <t>136</t>
  </si>
  <si>
    <t>553310016620.S</t>
  </si>
  <si>
    <t>Zárubňa oceľová pre otočné dvere čistý priechod š. 901-1200 mm, v. 1970 a 2100 mm, hr. priečky 100-300 mm</t>
  </si>
  <si>
    <t>-1964549324</t>
  </si>
  <si>
    <t>137</t>
  </si>
  <si>
    <t>553310017040</t>
  </si>
  <si>
    <t>Zárubňa oceľová pre otočné dvere čistý priechod š. 600-900 mm, v. 1980 až 2900 mm, hr. priečky 100-300 mm</t>
  </si>
  <si>
    <t>-153497490</t>
  </si>
  <si>
    <t>138</t>
  </si>
  <si>
    <t>642942221.S</t>
  </si>
  <si>
    <t>Osadenie oceľovej dverovej zárubne alebo rámu, plochy otvoru nad 2,5 do 4,5 m2</t>
  </si>
  <si>
    <t>-2145091639</t>
  </si>
  <si>
    <t>139</t>
  </si>
  <si>
    <t>553310017240</t>
  </si>
  <si>
    <t>Zárubňa oceľová pre otočné dvere čistý priechod  š. 901-1200 mm, v. 1980 až 2900 mm, hr. priečky 100-300 mm</t>
  </si>
  <si>
    <t>530603752</t>
  </si>
  <si>
    <t>140</t>
  </si>
  <si>
    <t>642942331.S</t>
  </si>
  <si>
    <t>Osadenie oceľovej dverovej zárubne alebo rámu, plochy otvoru nad 4,5 do 10 m2</t>
  </si>
  <si>
    <t>144738047</t>
  </si>
  <si>
    <t>141</t>
  </si>
  <si>
    <t>553310017850</t>
  </si>
  <si>
    <t>Zárubňa oceľová pre otočné dvere čistý priechod š.1601-2700 mm, v. 1980 až 2900 mm, hr. priečky 100-300 mm</t>
  </si>
  <si>
    <t>2072274087</t>
  </si>
  <si>
    <t>142</t>
  </si>
  <si>
    <t>642945155.S</t>
  </si>
  <si>
    <t>Osadenie oceľ. zárubní protipožirnych dverí plochy otvoru do 2,5 m2</t>
  </si>
  <si>
    <t>1111998822</t>
  </si>
  <si>
    <t>143</t>
  </si>
  <si>
    <t>553310010210</t>
  </si>
  <si>
    <t>Zárubňa požiarna oceľová, š. 600-900 mm, v. 1970 - 2100 mm, hr. priečky 100-300 mm, EI15 EW15</t>
  </si>
  <si>
    <t>610997225</t>
  </si>
  <si>
    <t>144</t>
  </si>
  <si>
    <t>553310010310</t>
  </si>
  <si>
    <t>Zárubňa požiarna oceľová, š. 600-900 mm, v. 1970 - 2100 mm, hr. priečky 100-300 mm, EI30 EW30</t>
  </si>
  <si>
    <t>-915185085</t>
  </si>
  <si>
    <t>145</t>
  </si>
  <si>
    <t>553310010320</t>
  </si>
  <si>
    <t>Zárubňa požiarna oceľová, š. 600-900 mm, v. 1970 - 2100 mm, hr. priečky 100-300 mm, EI45 EW45</t>
  </si>
  <si>
    <t>-504614987</t>
  </si>
  <si>
    <t>146</t>
  </si>
  <si>
    <t>553310010340</t>
  </si>
  <si>
    <t>Zárubňa požiarna oceľová, š. 600-900 mm, v. 1970 - 2100 mm, hr. priečky 100-300 mm, EI60 EW60</t>
  </si>
  <si>
    <t>494695506</t>
  </si>
  <si>
    <t>147</t>
  </si>
  <si>
    <t>553310010410</t>
  </si>
  <si>
    <t>Zárubňa požiarna oceľová,  š. 600-900 mm, v. 1980 až 2900 mm, hr. priečky 100-300 mm, EI30 EW30</t>
  </si>
  <si>
    <t>-573799524</t>
  </si>
  <si>
    <t>148</t>
  </si>
  <si>
    <t>642945158.S</t>
  </si>
  <si>
    <t>Osadenie oceľ. zárubní protipožiarnych, plochy otvoru   nad 2,5 do 6,5 m2</t>
  </si>
  <si>
    <t>1979517617</t>
  </si>
  <si>
    <t>149</t>
  </si>
  <si>
    <t>553310010810</t>
  </si>
  <si>
    <t>Zárubňa požiarna oceľová, š.1601-2700 mm, v. 1980 až 2900 mm, hr. priečky 100-300 mm, EI30 EW30</t>
  </si>
  <si>
    <t>1828013471</t>
  </si>
  <si>
    <t>150</t>
  </si>
  <si>
    <t>553310010710</t>
  </si>
  <si>
    <t>Zárubňa požiarna oceľová, š.1201-1600 mm, v. 1980 až 2900 mm, hr. priečky 100-300 mm, EI30 EW30</t>
  </si>
  <si>
    <t>1273899792</t>
  </si>
  <si>
    <t>Ostatné konštrukcie a práce-búranie</t>
  </si>
  <si>
    <t>151</t>
  </si>
  <si>
    <t>935152658</t>
  </si>
  <si>
    <t xml:space="preserve">Osadenie odvodňovacieho  žľabu s ochrannou hranou svetlej šírky 100 mm a s roštom </t>
  </si>
  <si>
    <t>-1072228721</t>
  </si>
  <si>
    <t>152</t>
  </si>
  <si>
    <t>286630066580</t>
  </si>
  <si>
    <t>Odvodňovací žľab z polypylénu, svetlá šírka 120 mm, dĺžka 1 m, štrbinový kryt pozinkovaný</t>
  </si>
  <si>
    <t>-1501572802</t>
  </si>
  <si>
    <t>153</t>
  </si>
  <si>
    <t>935152685</t>
  </si>
  <si>
    <t xml:space="preserve">Osadenie odvodňovacieho  žľabu s ochrannou hranou svetlej šírky 400 mm a s roštom </t>
  </si>
  <si>
    <t>-479723434</t>
  </si>
  <si>
    <t>154</t>
  </si>
  <si>
    <t>286630071850</t>
  </si>
  <si>
    <t>Odvodňovací žľab z polypylénuu, svetlá šírka 400 mm,  šxv 400x100 mm, štrbinový kryt</t>
  </si>
  <si>
    <t>2101942171</t>
  </si>
  <si>
    <t>155</t>
  </si>
  <si>
    <t>936942003.S</t>
  </si>
  <si>
    <t>Montáž ochrannej mreže ku stromom v komunikácií kotvenej závitovými tyčami bez zabetónovania na pevný podklad</t>
  </si>
  <si>
    <t>-1927395035</t>
  </si>
  <si>
    <t>156</t>
  </si>
  <si>
    <t>553560010400.S</t>
  </si>
  <si>
    <t>Mreža ochranná ku stromom, kruhový pôdorys roštu, priemer 1600 mm, oceľová mreža so šiestimi prútmi okolo kmeňa stromu</t>
  </si>
  <si>
    <t>-796382396</t>
  </si>
  <si>
    <t>157</t>
  </si>
  <si>
    <t>936942053</t>
  </si>
  <si>
    <t>Montáž zelenej strechy  na plochých strechách, extenzívna zeleň</t>
  </si>
  <si>
    <t>739825688</t>
  </si>
  <si>
    <t>158</t>
  </si>
  <si>
    <t>693410003540.S</t>
  </si>
  <si>
    <t>Systém extenzívnej vegetačnej plochej strechy - koreňová membrána, drenážna fólia so zásobníkom, substrát, rozchodníkový koberec</t>
  </si>
  <si>
    <t>-1757205459</t>
  </si>
  <si>
    <t>159</t>
  </si>
  <si>
    <t>941942011</t>
  </si>
  <si>
    <t>Montáž lešenia rámového systémového s podlahami šírky nad 0,75 do 1,10 m, výšky do 10 m</t>
  </si>
  <si>
    <t>1151600776</t>
  </si>
  <si>
    <t>160</t>
  </si>
  <si>
    <t>941942012.S</t>
  </si>
  <si>
    <t>Montáž lešenia rámového systémového s podlahami šírky nad 0,75 do 1,10 m, výšky nad 10 do 20 m</t>
  </si>
  <si>
    <t>-1075628146</t>
  </si>
  <si>
    <t>161</t>
  </si>
  <si>
    <t>941942811</t>
  </si>
  <si>
    <t>Demontáž lešenia rámového systémového s podlahami šírky nad 0,75 do 1,10 m, výšky do 10 m</t>
  </si>
  <si>
    <t>1234287057</t>
  </si>
  <si>
    <t>162</t>
  </si>
  <si>
    <t>941942812.S</t>
  </si>
  <si>
    <t>Demontáž lešenia rámového systémového s podlahami šírky nad 0,75 do 1,10 m, výšky nad 10 do 20 m</t>
  </si>
  <si>
    <t>-885749573</t>
  </si>
  <si>
    <t>163</t>
  </si>
  <si>
    <t>941942911</t>
  </si>
  <si>
    <t>Príplatok za prvý a každý ďalší i začatý týždeň použitia lešenia rámového systémového šírky nad 0,75 do 1,10 m, výšky do 10 m</t>
  </si>
  <si>
    <t>-646719628</t>
  </si>
  <si>
    <t>164</t>
  </si>
  <si>
    <t>941942912.S</t>
  </si>
  <si>
    <t>Príplatok za prvý a každý ďalší i začatý týždeň použitia lešenia rámového systémového šírky nad 0,75 do 1,10 m, výšky nad 10 do 20 m</t>
  </si>
  <si>
    <t>-264591885</t>
  </si>
  <si>
    <t>165</t>
  </si>
  <si>
    <t>941955001</t>
  </si>
  <si>
    <t>Lešenie ľahké pracovné pomocné, s výškou lešeňovej podlahy do 1,20 m</t>
  </si>
  <si>
    <t>-747824206</t>
  </si>
  <si>
    <t>166</t>
  </si>
  <si>
    <t>944944103</t>
  </si>
  <si>
    <t>Ochranná sieť na boku lešenia zo siete Baumit - montáž</t>
  </si>
  <si>
    <t>1610694017</t>
  </si>
  <si>
    <t>167</t>
  </si>
  <si>
    <t>944944803</t>
  </si>
  <si>
    <t>Demontáž ochrannej siete na boku lešenia zo siete Baumit</t>
  </si>
  <si>
    <t>-1760195812</t>
  </si>
  <si>
    <t>168</t>
  </si>
  <si>
    <t>944945012.S</t>
  </si>
  <si>
    <t>Montáž záchytnej striešky zriadenej súčasne s ľahkým alebo ťažkým lešením šírky do 2 m</t>
  </si>
  <si>
    <t>593431076</t>
  </si>
  <si>
    <t>169</t>
  </si>
  <si>
    <t>944945812.S</t>
  </si>
  <si>
    <t>Demontáž záchytnej striešky zriaďovanej súčasne s ľahkým alebo ťažkým lešením, šírky do 2 m</t>
  </si>
  <si>
    <t>-1172036845</t>
  </si>
  <si>
    <t>170</t>
  </si>
  <si>
    <t>952901111.S</t>
  </si>
  <si>
    <t>Vyčistenie budov pri výške podlaží do 4 m</t>
  </si>
  <si>
    <t>-1958886642</t>
  </si>
  <si>
    <t>171</t>
  </si>
  <si>
    <t>952901411.S</t>
  </si>
  <si>
    <t>Vyčistenie ostatných objektov , spevnené plochy</t>
  </si>
  <si>
    <t>-2067320704</t>
  </si>
  <si>
    <t>172</t>
  </si>
  <si>
    <t>953941252</t>
  </si>
  <si>
    <t>Osadenie vetracej mreže do pripravených otvorov, bez ich dodania</t>
  </si>
  <si>
    <t>-2543166</t>
  </si>
  <si>
    <t>173</t>
  </si>
  <si>
    <t>1115351250</t>
  </si>
  <si>
    <t>Mriežka ventilačná kovová, hranatá so sieťkou proti hmyzu, rám oceľový 75/5 mm, lamely z pásoviny</t>
  </si>
  <si>
    <t>81258884</t>
  </si>
  <si>
    <t>174</t>
  </si>
  <si>
    <t>953942432.S</t>
  </si>
  <si>
    <t>Montáž revíznych dvierok pre murované steny veľkosti 0,10 - 0,25 m2</t>
  </si>
  <si>
    <t>1521989993</t>
  </si>
  <si>
    <t>175</t>
  </si>
  <si>
    <t>590160003820</t>
  </si>
  <si>
    <t>Dvierka revízne výklopné šxl 300x300 mm,  s požiarnou odolnosťou EI45</t>
  </si>
  <si>
    <t>1132764395</t>
  </si>
  <si>
    <t>176</t>
  </si>
  <si>
    <t>590160004810</t>
  </si>
  <si>
    <t>Dvierka revízne výklopné šxl 150x300 mm,  s požiarnou odolnosťou EI45</t>
  </si>
  <si>
    <t>1140632931</t>
  </si>
  <si>
    <t>177</t>
  </si>
  <si>
    <t>962031132.S</t>
  </si>
  <si>
    <t>Búranie priečok alebo vybúranie otvorov plochy nad 4 m2 z tehál pálených, plných alebo dutých hr. do 150 mm,  -0,19600t</t>
  </si>
  <si>
    <t>-1352811049</t>
  </si>
  <si>
    <t>178</t>
  </si>
  <si>
    <t>962032231.S</t>
  </si>
  <si>
    <t>Búranie muriva alebo vybúranie otvorov plochy nad 4 m2 nadzákladového z tehál pálených, vápenopieskových, cementových na maltu,  -1,90500t</t>
  </si>
  <si>
    <t>-1712858862</t>
  </si>
  <si>
    <t>179</t>
  </si>
  <si>
    <t>962032631.S</t>
  </si>
  <si>
    <t>Búranie komínov. muriva z tehál nad strechou na akúkoľvek maltu,  -1,63300t</t>
  </si>
  <si>
    <t>-115251652</t>
  </si>
  <si>
    <t>180</t>
  </si>
  <si>
    <t>962052314.S</t>
  </si>
  <si>
    <t>Búranie muriva alebo vybúranie otvorov plochy nad 4 m2 železobetonového pilierov,  -2,40000t</t>
  </si>
  <si>
    <t>1247746294</t>
  </si>
  <si>
    <t>181</t>
  </si>
  <si>
    <t>962071712.S</t>
  </si>
  <si>
    <t>Vybúranie kovových stľpov liatinových alebo nitovaných,  -1,00000t</t>
  </si>
  <si>
    <t>-1565685686</t>
  </si>
  <si>
    <t>182</t>
  </si>
  <si>
    <t>962081141.S</t>
  </si>
  <si>
    <t>Búranie muriva priečok zo sklenených tvárnic, hr. do 150 mm,  -0,08200t</t>
  </si>
  <si>
    <t>-144406982</t>
  </si>
  <si>
    <t>183</t>
  </si>
  <si>
    <t>963042819.S</t>
  </si>
  <si>
    <t>Búranie akýchkoľvek betónových schodiskových stupňov zhotovených na mieste,  -0,07000t</t>
  </si>
  <si>
    <t>1576644893</t>
  </si>
  <si>
    <t>184</t>
  </si>
  <si>
    <t>963051113.S</t>
  </si>
  <si>
    <t>Búranie železobetónových stropov doskových hr.nad 80 mm,  -2,40000t</t>
  </si>
  <si>
    <t>1790495585</t>
  </si>
  <si>
    <t>185</t>
  </si>
  <si>
    <t>963053935.S</t>
  </si>
  <si>
    <t>Búranie železobetónových schodiskových ramien. dosiek monolitických,  -0,39200t</t>
  </si>
  <si>
    <t>1467346541</t>
  </si>
  <si>
    <t>186</t>
  </si>
  <si>
    <t>965041441.S</t>
  </si>
  <si>
    <t>Búranie podkladov pod dlažby, liatych dlažieb a mazanín, škvarobetón hr. nad 100 mm, plochy nad 4 m2 -1,60000t</t>
  </si>
  <si>
    <t>282680943</t>
  </si>
  <si>
    <t>187</t>
  </si>
  <si>
    <t>965042141.S</t>
  </si>
  <si>
    <t>Búranie podkladov pod dlažby, liatych dlažieb a mazanín,betón alebo liaty asfalt hr.do 100 mm, plochy nad 4 m2 -2,20000t</t>
  </si>
  <si>
    <t>-478782897</t>
  </si>
  <si>
    <t>188</t>
  </si>
  <si>
    <t>965043341.S</t>
  </si>
  <si>
    <t>Búranie podkladov pod dlažby, liatych dlažieb a mazanín,betón s poterom,teracom hr.do 100 mm, plochy nad 4 m2  -2,20000t</t>
  </si>
  <si>
    <t>575933549</t>
  </si>
  <si>
    <t>189</t>
  </si>
  <si>
    <t>965044201.S</t>
  </si>
  <si>
    <t>Brúsenie existujúcich betónových podláh, zbrúsenie hrúbky do 3 mm -0,00600t</t>
  </si>
  <si>
    <t>-324428719</t>
  </si>
  <si>
    <t>190</t>
  </si>
  <si>
    <t>965044291.S</t>
  </si>
  <si>
    <t>Príplatok k brúseniu existujúcich betónových podláh, za každý ďalší 1 mm hrúbky -0,00200t</t>
  </si>
  <si>
    <t>-30532738</t>
  </si>
  <si>
    <t>191</t>
  </si>
  <si>
    <t>965081412.S</t>
  </si>
  <si>
    <t>Búranie dlažieb, z xylolitu liateho, terazza liateho, bez podkladania mazaniny,  -0,03900t</t>
  </si>
  <si>
    <t>-145773447</t>
  </si>
  <si>
    <t>192</t>
  </si>
  <si>
    <t>965081812.S</t>
  </si>
  <si>
    <t>Búranie dlažieb, z kamen., cement., terazzových, čadičových alebo keramických, hr. nad 10 mm,  -0,06500t</t>
  </si>
  <si>
    <t>-402268866</t>
  </si>
  <si>
    <t>193</t>
  </si>
  <si>
    <t>968061125.S</t>
  </si>
  <si>
    <t>Vyvesenie dreveného dverného krídla do suti plochy do 2 m2, -0,02400t</t>
  </si>
  <si>
    <t>784669995</t>
  </si>
  <si>
    <t>194</t>
  </si>
  <si>
    <t>968061126.S</t>
  </si>
  <si>
    <t>Vyvesenie dreveného dverného krídla do suti plochy nad 2 m2, -0,02700t</t>
  </si>
  <si>
    <t>885078483</t>
  </si>
  <si>
    <t>195</t>
  </si>
  <si>
    <t>968071115.S</t>
  </si>
  <si>
    <t>Demontáž okien kovových, 1 bm obvodu - 0,005t</t>
  </si>
  <si>
    <t>73222566</t>
  </si>
  <si>
    <t>196</t>
  </si>
  <si>
    <t>968071116.S</t>
  </si>
  <si>
    <t>Demontáž dverí kovových vchodových, 1 bm obvodu - 0,005t</t>
  </si>
  <si>
    <t>-1837128548</t>
  </si>
  <si>
    <t>197</t>
  </si>
  <si>
    <t>968072455.S</t>
  </si>
  <si>
    <t>Vybúranie kovových dverových zárubní plochy do 2 m2,  -0,07600t</t>
  </si>
  <si>
    <t>1541632746</t>
  </si>
  <si>
    <t>198</t>
  </si>
  <si>
    <t>968072456.S</t>
  </si>
  <si>
    <t>Vybúranie kovových dverových zárubní plochy nad 2 m2,  -0,06300t</t>
  </si>
  <si>
    <t>-668857464</t>
  </si>
  <si>
    <t>199</t>
  </si>
  <si>
    <t>978011191.S</t>
  </si>
  <si>
    <t>Otlčenie omietok stropov vnútorných vápenných alebo vápennocementových v rozsahu do 100 %,  -0,05000t</t>
  </si>
  <si>
    <t>-1882471058</t>
  </si>
  <si>
    <t>200</t>
  </si>
  <si>
    <t>978013191.S</t>
  </si>
  <si>
    <t>Otlčenie omietok stien vnútorných vápenných alebo vápennocementových v rozsahu do 100 %,  -0,04600t</t>
  </si>
  <si>
    <t>-183715545</t>
  </si>
  <si>
    <t>201</t>
  </si>
  <si>
    <t>978036391.S</t>
  </si>
  <si>
    <t>Otlčenie omietok šľachtených a pod., vonkajších z umelého kameňa, v rozsahu do 100 %,  -0,06800t</t>
  </si>
  <si>
    <t>1895038902</t>
  </si>
  <si>
    <t>202</t>
  </si>
  <si>
    <t>979011111.S</t>
  </si>
  <si>
    <t>Zvislá doprava sutiny a vybúraných hmôt za prvé podlažie nad alebo pod základným podlažím</t>
  </si>
  <si>
    <t>345566084</t>
  </si>
  <si>
    <t>203</t>
  </si>
  <si>
    <t>979081111.S</t>
  </si>
  <si>
    <t>Odvoz sutiny a vybúraných hmôt na skládku do 1 km</t>
  </si>
  <si>
    <t>1061170647</t>
  </si>
  <si>
    <t>204</t>
  </si>
  <si>
    <t>979081121.S</t>
  </si>
  <si>
    <t>Odvoz sutiny a vybúraných hmôt na skládku za každý ďalší 1 km</t>
  </si>
  <si>
    <t>1309532321</t>
  </si>
  <si>
    <t>205</t>
  </si>
  <si>
    <t>979082111.S</t>
  </si>
  <si>
    <t>Vnútrostavenisková doprava sutiny a vybúraných hmôt do 10 m</t>
  </si>
  <si>
    <t>-2059469769</t>
  </si>
  <si>
    <t>206</t>
  </si>
  <si>
    <t>979082121.S</t>
  </si>
  <si>
    <t>Vnútrostavenisková doprava sutiny a vybúraných hmôt za každých ďalších 5 m</t>
  </si>
  <si>
    <t>983870694</t>
  </si>
  <si>
    <t>207</t>
  </si>
  <si>
    <t>979089612.S</t>
  </si>
  <si>
    <t>Poplatok za skladovanie - iné odpady zo stavieb a demolácií (17 09), ostatné</t>
  </si>
  <si>
    <t>-1493606841</t>
  </si>
  <si>
    <t>PSV</t>
  </si>
  <si>
    <t>Práce a dodávky PSV</t>
  </si>
  <si>
    <t>711</t>
  </si>
  <si>
    <t>Izolácie proti vode a vlhkosti</t>
  </si>
  <si>
    <t>208</t>
  </si>
  <si>
    <t>711133001.S</t>
  </si>
  <si>
    <t>Zhotovenie izolácie proti zemnej vlhkosti PVC fóliou položenou voľne na vodorovnej ploche so zvarením spoju</t>
  </si>
  <si>
    <t>374558410</t>
  </si>
  <si>
    <t>209</t>
  </si>
  <si>
    <t>283220002600</t>
  </si>
  <si>
    <t>Hydroizolačný pás z fólie PVC (napr.  FATRAFOL 818/UV), hr. 2,0mm, š. 2,05m s UV ochranou, sivá</t>
  </si>
  <si>
    <t>-836256579</t>
  </si>
  <si>
    <t>210</t>
  </si>
  <si>
    <t>711141559.S</t>
  </si>
  <si>
    <t>Zhotovenie  izolácie proti zemnej vlhkosti a tlakovej vode vodorovná NAIP pritavením</t>
  </si>
  <si>
    <t>1790299830</t>
  </si>
  <si>
    <t>211</t>
  </si>
  <si>
    <t>711142559.S</t>
  </si>
  <si>
    <t>Zhotovenie  izolácie proti zemnej vlhkosti a tlakovej vode zvislá NAIP pritavením</t>
  </si>
  <si>
    <t>133015480</t>
  </si>
  <si>
    <t>212</t>
  </si>
  <si>
    <t>283220000400</t>
  </si>
  <si>
    <t>Hydroizolačná fólia änapr. PVC-P FATRAFOL 803) , hr. 2 mm, š. 1,5 m, izolácia základov proti zemnej vlhkosti, tlakovej vode, radónu</t>
  </si>
  <si>
    <t>-506176889</t>
  </si>
  <si>
    <t>213</t>
  </si>
  <si>
    <t>711290010.S</t>
  </si>
  <si>
    <t>Zhotovenie parozábrany pre podlahy</t>
  </si>
  <si>
    <t>720393921</t>
  </si>
  <si>
    <t>214</t>
  </si>
  <si>
    <t>1010410010</t>
  </si>
  <si>
    <t>Samolepiaci SBS modifikovaný asfaltovaný pás (napr. GLASTEK 30 STICKER ULTRA) -20°C</t>
  </si>
  <si>
    <t>1879551031</t>
  </si>
  <si>
    <t>215</t>
  </si>
  <si>
    <t>711491172.S</t>
  </si>
  <si>
    <t>Zhotovenie ochrannej vrstvy izolácie z textílie na ploche vodorovnej, pre izolácie proti zemnej vlhkosti, podpovrchovej a tlakovej vode</t>
  </si>
  <si>
    <t>920684267</t>
  </si>
  <si>
    <t>216</t>
  </si>
  <si>
    <t>693110003200.S</t>
  </si>
  <si>
    <t>Geotextília polypropylénová netkaná 500 g/m2</t>
  </si>
  <si>
    <t>797222056</t>
  </si>
  <si>
    <t>217</t>
  </si>
  <si>
    <t>998711203.S</t>
  </si>
  <si>
    <t>Presun hmôt pre izoláciu proti vode v objektoch výšky nad 12 do 60 m</t>
  </si>
  <si>
    <t>%</t>
  </si>
  <si>
    <t>-1212884683</t>
  </si>
  <si>
    <t>712</t>
  </si>
  <si>
    <t>Izolácie striech, povlakové krytiny</t>
  </si>
  <si>
    <t>218</t>
  </si>
  <si>
    <t>712290010.S</t>
  </si>
  <si>
    <t>Zhotovenie parozábrany pre strechy ploché do 10°</t>
  </si>
  <si>
    <t>1200575276</t>
  </si>
  <si>
    <t>219</t>
  </si>
  <si>
    <t>1583098195</t>
  </si>
  <si>
    <t>220</t>
  </si>
  <si>
    <t>712300832.S</t>
  </si>
  <si>
    <t>Odstránenie povlakovej krytiny na strechách plochých 10° dvojvrstvovej,  -0,01000t</t>
  </si>
  <si>
    <t>373090980</t>
  </si>
  <si>
    <t>221</t>
  </si>
  <si>
    <t>712370010.S</t>
  </si>
  <si>
    <t>Zhotovenie povlakovej krytiny striech plochých do 10° PVC-P fóliou položenou voľne s naleptaním spoju</t>
  </si>
  <si>
    <t>-305521702</t>
  </si>
  <si>
    <t>222</t>
  </si>
  <si>
    <t>687793549</t>
  </si>
  <si>
    <t>223</t>
  </si>
  <si>
    <t>712990040.S</t>
  </si>
  <si>
    <t>Položenie geotextílie vodorovne alebo zvislo na strechy ploché do 10°</t>
  </si>
  <si>
    <t>1621139047</t>
  </si>
  <si>
    <t>224</t>
  </si>
  <si>
    <t>283230006485</t>
  </si>
  <si>
    <t>Ochranná geotextília pre vegetačné strechy</t>
  </si>
  <si>
    <t>1727034971</t>
  </si>
  <si>
    <t>225</t>
  </si>
  <si>
    <t>712990813.S</t>
  </si>
  <si>
    <t>Odstránenie povlakovej krytiny striech násypu alebo nánosu do 10st. hr. nad 50 do 100mm,  -0,16700t</t>
  </si>
  <si>
    <t>-901911133</t>
  </si>
  <si>
    <t>226</t>
  </si>
  <si>
    <t>712990816.S</t>
  </si>
  <si>
    <t>Odstránenie povlakovej krytiny striech ostatné násypu alebo nánosu-príplatok k cene za každých ďalších 50 mm,  -0,08400t</t>
  </si>
  <si>
    <t>1416285829</t>
  </si>
  <si>
    <t>227</t>
  </si>
  <si>
    <t>998712203.S</t>
  </si>
  <si>
    <t>Presun hmôt pre izoláciu povlakovej krytiny v objektoch výšky nad 12 do 24 m</t>
  </si>
  <si>
    <t>-1906637701</t>
  </si>
  <si>
    <t>713</t>
  </si>
  <si>
    <t>Izolácie tepelné</t>
  </si>
  <si>
    <t>228</t>
  </si>
  <si>
    <t>713000048.S</t>
  </si>
  <si>
    <t>Odstránenie nadstresnej tepelnej izolácie striech plochých lepenej z vláknitých materiálov hr. do 10 cm -0,015t</t>
  </si>
  <si>
    <t>988490608</t>
  </si>
  <si>
    <t>229</t>
  </si>
  <si>
    <t>713120010.S</t>
  </si>
  <si>
    <t>Zakrývanie tepelnej izolácie podláh fóliou</t>
  </si>
  <si>
    <t>-752759355</t>
  </si>
  <si>
    <t>230</t>
  </si>
  <si>
    <t>283230003000.S</t>
  </si>
  <si>
    <t>Fólia separačná rastrovaná PE, hr. 0,2 mm, š. 1,2 m</t>
  </si>
  <si>
    <t>79402411</t>
  </si>
  <si>
    <t>231</t>
  </si>
  <si>
    <t>713121111.S</t>
  </si>
  <si>
    <t>Montáž tepelnej izolácie podláh minerálnou vlnou, kladená voľne v jednej vrstve</t>
  </si>
  <si>
    <t>920555164</t>
  </si>
  <si>
    <t>232</t>
  </si>
  <si>
    <t>631440021900.S</t>
  </si>
  <si>
    <t>Doska z minerálnej vlny hr. 40 mm, izolácia vhodná pre ľahké aj ťažké plávajúce podlahy</t>
  </si>
  <si>
    <t>-1334395470</t>
  </si>
  <si>
    <t>233</t>
  </si>
  <si>
    <t>631440021850.S</t>
  </si>
  <si>
    <t>Doska z minerálnej vlny hr. 35 mm, izolácia vhodná pre ľahké aj ťažké plávajúce podlahy</t>
  </si>
  <si>
    <t>1764263327</t>
  </si>
  <si>
    <t>234</t>
  </si>
  <si>
    <t>713122131.S</t>
  </si>
  <si>
    <t>Montáž tepelnej izolácie podláh polystyrénom, kladeným do lepidla</t>
  </si>
  <si>
    <t>168255564</t>
  </si>
  <si>
    <t>235</t>
  </si>
  <si>
    <t>829694187</t>
  </si>
  <si>
    <t>236</t>
  </si>
  <si>
    <t>283750001300.S</t>
  </si>
  <si>
    <t>Doska  XPS hr. 170 mm, zateplenie soklov, suterénov, podláh</t>
  </si>
  <si>
    <t>-1387272064</t>
  </si>
  <si>
    <t>237</t>
  </si>
  <si>
    <t>713132211.S</t>
  </si>
  <si>
    <t>Montáž tepelnej izolácie podzemných stien a základov xps celoplošným prilepením</t>
  </si>
  <si>
    <t>-1298707724</t>
  </si>
  <si>
    <t>238</t>
  </si>
  <si>
    <t>283750009120.S</t>
  </si>
  <si>
    <t>Doska XPS hr. 150 mm, zateplenie soklov, suterénov, podláh</t>
  </si>
  <si>
    <t>-86776071</t>
  </si>
  <si>
    <t>239</t>
  </si>
  <si>
    <t>-163775134</t>
  </si>
  <si>
    <t>240</t>
  </si>
  <si>
    <t>713142151.S</t>
  </si>
  <si>
    <t>Montáž tepelnej izolácie striech plochých do 10° polystyrénom, jednovrstvová kladenými voľne</t>
  </si>
  <si>
    <t>660786295</t>
  </si>
  <si>
    <t>241</t>
  </si>
  <si>
    <t>283720009520</t>
  </si>
  <si>
    <t>Doska z tvrdeného polystyrénu PS hr. 200 mm, pevnosť v tlaku 150 kPa, na zateplenie podláh a plochých striech</t>
  </si>
  <si>
    <t>276306075</t>
  </si>
  <si>
    <t>242</t>
  </si>
  <si>
    <t>713142160.S</t>
  </si>
  <si>
    <t>Montáž tepelnej izolácie striech plochých do 10° spádovými doskami z polystyrénu v jednej vrstve</t>
  </si>
  <si>
    <t>2123084844</t>
  </si>
  <si>
    <t>243</t>
  </si>
  <si>
    <t>283760007500.S</t>
  </si>
  <si>
    <t>Doska spádová EPS 150 S grafitová pre vyspádovanie plochých striech</t>
  </si>
  <si>
    <t>-1611457850</t>
  </si>
  <si>
    <t>244</t>
  </si>
  <si>
    <t>713142250.S</t>
  </si>
  <si>
    <t>Montáž tepelnej izolácie striech plochých do 10° polystyrénom, dvojvrstvová kladenými voľne</t>
  </si>
  <si>
    <t>-2028236659</t>
  </si>
  <si>
    <t>245</t>
  </si>
  <si>
    <t>283720009360</t>
  </si>
  <si>
    <t>Doska z tvrdeného polystyrénu PS hr. 160 mm, pevnosť v tlaku 150 kPa, na zateplenie podláh a plochých striech</t>
  </si>
  <si>
    <t>1581982122</t>
  </si>
  <si>
    <t>246</t>
  </si>
  <si>
    <t>283720009250</t>
  </si>
  <si>
    <t>Doska z tvrdeného polystyrénu PS hr. 150 mm, pevnosť v tlaku 150 kPa, na zateplenie podláh a plochých striech</t>
  </si>
  <si>
    <t>-1945459615</t>
  </si>
  <si>
    <t>247</t>
  </si>
  <si>
    <t>713144020.S</t>
  </si>
  <si>
    <t>Montáž tepelnej izolácie na atiku polystyrénom do lepidla</t>
  </si>
  <si>
    <t>-7138354</t>
  </si>
  <si>
    <t>248</t>
  </si>
  <si>
    <t>283720001700</t>
  </si>
  <si>
    <t>Doska z tvrdeného polystyrénu PS spádový klin  atikový</t>
  </si>
  <si>
    <t>-1447928200</t>
  </si>
  <si>
    <t>249</t>
  </si>
  <si>
    <t>283720008800.S</t>
  </si>
  <si>
    <t>Doska z tvrdeného polystyrénu PS hr. 60 mm, pevnosť v tlaku 150 kPa, na zateplenie podláh a plochých striech</t>
  </si>
  <si>
    <t>-939188486</t>
  </si>
  <si>
    <t>250</t>
  </si>
  <si>
    <t>998713203.S</t>
  </si>
  <si>
    <t>Presun hmôt pre izolácie tepelné v objektoch výšky nad 12 m do 24 m</t>
  </si>
  <si>
    <t>-1780118813</t>
  </si>
  <si>
    <t>721</t>
  </si>
  <si>
    <t>Zdravotechnika - vnútorná kanalizácia</t>
  </si>
  <si>
    <t>251</t>
  </si>
  <si>
    <t>721213012.S</t>
  </si>
  <si>
    <t>Montáž podlahového vpustu s vodorovným odtokom pivničného DN 100</t>
  </si>
  <si>
    <t>168498901</t>
  </si>
  <si>
    <t>252</t>
  </si>
  <si>
    <t>286630048100.S</t>
  </si>
  <si>
    <t>Interiérový  podlahový vpust,   DN 100, mriežka nerez, zápachová uzávierka</t>
  </si>
  <si>
    <t>-1621098267</t>
  </si>
  <si>
    <t>253</t>
  </si>
  <si>
    <t>998721203.S</t>
  </si>
  <si>
    <t>Presun hmôt pre vnútornú kanalizáciu v objektoch výšky nad 12 do 24 m</t>
  </si>
  <si>
    <t>-1363323243</t>
  </si>
  <si>
    <t>722</t>
  </si>
  <si>
    <t>Zdravotechnika - vnútorný vodovod</t>
  </si>
  <si>
    <t>254</t>
  </si>
  <si>
    <t>722250040.S</t>
  </si>
  <si>
    <t>Montáž prekrytia  nástenného hydrantu bez vybavenia</t>
  </si>
  <si>
    <t>1686109480</t>
  </si>
  <si>
    <t>255</t>
  </si>
  <si>
    <t>449170000770</t>
  </si>
  <si>
    <t>Skriňa nástenného hydrantu  bez vybavenia oceľová, prekrytie hydrantu</t>
  </si>
  <si>
    <t>1499743350</t>
  </si>
  <si>
    <t>256</t>
  </si>
  <si>
    <t>998722203.S</t>
  </si>
  <si>
    <t>Presun hmôt pre vnútorný vodovod v objektoch výšky nad 12 do 24 m</t>
  </si>
  <si>
    <t>-1808045015</t>
  </si>
  <si>
    <t>763</t>
  </si>
  <si>
    <t>Konštrukcie - drevostavby</t>
  </si>
  <si>
    <t>257</t>
  </si>
  <si>
    <t>763134050.S</t>
  </si>
  <si>
    <t>Montáž závesnej kce CD+UD s profilom UA pre SDK podhľad</t>
  </si>
  <si>
    <t>1106986690</t>
  </si>
  <si>
    <t>258</t>
  </si>
  <si>
    <t>590180001100.S</t>
  </si>
  <si>
    <t>Profil UD oceľový, šxv 28x27x mm, hr. plechu 0,6 mm pre stropy a predsadené steny</t>
  </si>
  <si>
    <t>908186127</t>
  </si>
  <si>
    <t>259</t>
  </si>
  <si>
    <t>590180001200.S</t>
  </si>
  <si>
    <t>Profil CD oceľový, šxv 60x27 mm, hr. plechu 0,6 mm pre stropy a predsadené steny</t>
  </si>
  <si>
    <t>-784846288</t>
  </si>
  <si>
    <t>260</t>
  </si>
  <si>
    <t>590180001300.S</t>
  </si>
  <si>
    <t>Profil výstužný UA 50 oceľový žiarovo pozinkovaný pozdĺžne dierovaný, šxvxl 50x40 mm, hr. plechu 2 mm špeciálny profil k sadrokartónovým konštrukciám</t>
  </si>
  <si>
    <t>-1343060396</t>
  </si>
  <si>
    <t>261</t>
  </si>
  <si>
    <t>763134060.S</t>
  </si>
  <si>
    <t>Montáž SDK dosiek dvojité opláštenie pre SDK podhľad, zavesená kca profil UA</t>
  </si>
  <si>
    <t>1118053904</t>
  </si>
  <si>
    <t>262</t>
  </si>
  <si>
    <t>590110002000.S</t>
  </si>
  <si>
    <t>Doska sadrokartónová štandardná A, hr. 12,5 mm</t>
  </si>
  <si>
    <t>-384048666</t>
  </si>
  <si>
    <t>263</t>
  </si>
  <si>
    <t>7631345990</t>
  </si>
  <si>
    <t>Montáž podhľadu z drevovláknitých dosiek s akustickým útlmom, konštrukcia skrytá</t>
  </si>
  <si>
    <t>-1951396691</t>
  </si>
  <si>
    <t>264</t>
  </si>
  <si>
    <t>763126694</t>
  </si>
  <si>
    <t>Predsadená akustická stena, doskou akustickou hr.  100 mm</t>
  </si>
  <si>
    <t>205531263</t>
  </si>
  <si>
    <t>265</t>
  </si>
  <si>
    <t>631110000560</t>
  </si>
  <si>
    <t>Drevovláknitá izolačná doska  (napr.  Teklatan AK01 A2 037) s akustickým útlmom,  dvojvrstvová doska do striech, stien, podláh a stropov hr.50 mm</t>
  </si>
  <si>
    <t>-86470805</t>
  </si>
  <si>
    <t>266</t>
  </si>
  <si>
    <t>631480001800</t>
  </si>
  <si>
    <t>Stenový a stropný obklad s minerálnym jadrom (napr. OBIFON Industry Akuglas) povrch  s textilné vlákno - akustický panel</t>
  </si>
  <si>
    <t>-1148908724</t>
  </si>
  <si>
    <t>267</t>
  </si>
  <si>
    <t>763139531.S</t>
  </si>
  <si>
    <t>Demontáž sadrokartónového podhľadu s jednovrstvou nosnou konštrukciou z oceľových profilov, jednoduché opláštenie, -0,02106t</t>
  </si>
  <si>
    <t>-620157810</t>
  </si>
  <si>
    <t>268</t>
  </si>
  <si>
    <t>998763201.S</t>
  </si>
  <si>
    <t>Presun hmôt pre drevostavby v objektoch výšky do 12 m</t>
  </si>
  <si>
    <t>-1781284676</t>
  </si>
  <si>
    <t>764</t>
  </si>
  <si>
    <t>Konštrukcie klampiarske</t>
  </si>
  <si>
    <t>269</t>
  </si>
  <si>
    <t>764312822.S</t>
  </si>
  <si>
    <t>Demontáž krytiny hladkej strešnej z tabúľ 2000 x 670 mm, do 30st.,  -0,00751t</t>
  </si>
  <si>
    <t>1238976567</t>
  </si>
  <si>
    <t>270</t>
  </si>
  <si>
    <t>764334850.S</t>
  </si>
  <si>
    <t>Demontáž lemovania múrov na plochých strechách vrátane krycieho plechu nadmúroviek rš 500 mm,  -0,00320t</t>
  </si>
  <si>
    <t>-1488628211</t>
  </si>
  <si>
    <t>271</t>
  </si>
  <si>
    <t>764343751.S</t>
  </si>
  <si>
    <t>Lemovanie z pozinkovaného farbeného PZf plechu,  D 700 mm</t>
  </si>
  <si>
    <t>-1234538445</t>
  </si>
  <si>
    <t>272</t>
  </si>
  <si>
    <t>764410751.S</t>
  </si>
  <si>
    <t>Montáž oplechovania parapetov z hliníkového farebného Al plechu, vrátane rohov r.š. 330 mm</t>
  </si>
  <si>
    <t>2003300536</t>
  </si>
  <si>
    <t>273</t>
  </si>
  <si>
    <t>553730024</t>
  </si>
  <si>
    <t>Parapety vonkajšie hliníkové lakované 2mm, antracit, dĺžky 1m, š. 300mm</t>
  </si>
  <si>
    <t>1841090702</t>
  </si>
  <si>
    <t>274</t>
  </si>
  <si>
    <t>764410850.S</t>
  </si>
  <si>
    <t>Demontáž oplechovania parapetov rš od 100 do 330 mm,  -0,00135t</t>
  </si>
  <si>
    <t>206138680</t>
  </si>
  <si>
    <t>275</t>
  </si>
  <si>
    <t>764430415.S</t>
  </si>
  <si>
    <t>Oplechovanie muriva a atík z pozinkovaného farbeného PZf plechu, vrátane rohov r.š. 275 mm</t>
  </si>
  <si>
    <t>-1406498609</t>
  </si>
  <si>
    <t>276</t>
  </si>
  <si>
    <t>764430460.S</t>
  </si>
  <si>
    <t>Oplechovanie muriva a atík z pozinkovaného farbeného PZf plechu, vrátane rohov r.š. 750 mm</t>
  </si>
  <si>
    <t>845190104</t>
  </si>
  <si>
    <t>277</t>
  </si>
  <si>
    <t>764430485.S</t>
  </si>
  <si>
    <t>Oplechovanie muriva a atík z pozinkovaného farbeného PZf plechu, vrátane rohov r.š. 1380 mm</t>
  </si>
  <si>
    <t>79609952</t>
  </si>
  <si>
    <t>278</t>
  </si>
  <si>
    <t>764430490.S</t>
  </si>
  <si>
    <t>Oplechovanie muriva a atík z pozinkovaného farbeného PZf plechu, vrátane rohov r.š. 1530 mm</t>
  </si>
  <si>
    <t>-712403064</t>
  </si>
  <si>
    <t>279</t>
  </si>
  <si>
    <t>998764203.S</t>
  </si>
  <si>
    <t>Presun hmôt pre konštrukcie klampiarske v objektoch výšky nad 12 do 24 m</t>
  </si>
  <si>
    <t>1513927984</t>
  </si>
  <si>
    <t>766</t>
  </si>
  <si>
    <t>Konštrukcie stolárske</t>
  </si>
  <si>
    <t>280</t>
  </si>
  <si>
    <t>766662112.S</t>
  </si>
  <si>
    <t>Montáž dverového krídla otočného jednokrídlového poldrážkového, do existujúcej zárubne, vrátane kovania</t>
  </si>
  <si>
    <t>-746083186</t>
  </si>
  <si>
    <t>281</t>
  </si>
  <si>
    <t>549150000600.S</t>
  </si>
  <si>
    <t>Kľučka dverová a rozeta 2x, nehrdzavejúca oceľ, povrch nerez brúsený</t>
  </si>
  <si>
    <t>-748316375</t>
  </si>
  <si>
    <t>282</t>
  </si>
  <si>
    <t>611610003350</t>
  </si>
  <si>
    <t>Dvere vnútorné jednokrídlové, šírka 600-900 mm, drevený aglomerát, povrch fólia, s vetracou mriežkou</t>
  </si>
  <si>
    <t>1219234629</t>
  </si>
  <si>
    <t>283</t>
  </si>
  <si>
    <t>611610002630</t>
  </si>
  <si>
    <t xml:space="preserve">Dvere vnútorné jednokrídlové, šírka 600-900 mm, drevený aglomerát, povrch fólia, plné </t>
  </si>
  <si>
    <t>-288289661</t>
  </si>
  <si>
    <t>284</t>
  </si>
  <si>
    <t>429720249600.S</t>
  </si>
  <si>
    <t>Mriežka dverová, hliníková so skrutkami, rozmery šxv 475x80 mm s úzkym montážnym rámikom</t>
  </si>
  <si>
    <t>-2110365084</t>
  </si>
  <si>
    <t>285</t>
  </si>
  <si>
    <t>766694111.S</t>
  </si>
  <si>
    <t>Montáž parapetnej dosky drevenej šírky do 300 mm</t>
  </si>
  <si>
    <t>604150551</t>
  </si>
  <si>
    <t>286</t>
  </si>
  <si>
    <t>611550001000.S</t>
  </si>
  <si>
    <t>Parapetná doska vnútorná, šírka do 300 mm, z drevotriesky laminovanej</t>
  </si>
  <si>
    <t>1595268144</t>
  </si>
  <si>
    <t>287</t>
  </si>
  <si>
    <t>611550001700</t>
  </si>
  <si>
    <t>Plastové krytky k vnútorným parapetom , pár</t>
  </si>
  <si>
    <t>pár</t>
  </si>
  <si>
    <t>-145742656</t>
  </si>
  <si>
    <t>288</t>
  </si>
  <si>
    <t>766694981.S</t>
  </si>
  <si>
    <t>Demontáž parapetnej dosky drevenej šírky do 300 mm,  -0,006t</t>
  </si>
  <si>
    <t>986828061</t>
  </si>
  <si>
    <t>289</t>
  </si>
  <si>
    <t>7668118522</t>
  </si>
  <si>
    <t>Demontáž výdajného pultu, pracovnej dosky     -0,02100t</t>
  </si>
  <si>
    <t>393669371</t>
  </si>
  <si>
    <t>290</t>
  </si>
  <si>
    <t>767100060.S</t>
  </si>
  <si>
    <t>Montáž preskleného nadsvetlíka, rozmer otvoru š/v 700-1000/ 500-900 mm</t>
  </si>
  <si>
    <t>1411367808</t>
  </si>
  <si>
    <t>291</t>
  </si>
  <si>
    <t>611830009550</t>
  </si>
  <si>
    <t>Nadsvetlík, šírka 700-1000 mm, výška 750 mm, sklo číre</t>
  </si>
  <si>
    <t>-1420883397</t>
  </si>
  <si>
    <t>292</t>
  </si>
  <si>
    <t>767100070.S</t>
  </si>
  <si>
    <t>Montáž preskleného nadsvetlíka, rozmer otvoru š/v1500-2100/ 500-900 mm</t>
  </si>
  <si>
    <t>-1374372992</t>
  </si>
  <si>
    <t>293</t>
  </si>
  <si>
    <t>611830011850</t>
  </si>
  <si>
    <t>Nadsvetlík, šírka 1960-2500 mm, výška 800 -1000 mm, sklo číre</t>
  </si>
  <si>
    <t>-2129510774</t>
  </si>
  <si>
    <t>294</t>
  </si>
  <si>
    <t>611830011820</t>
  </si>
  <si>
    <t>Nadsvetlík, šírka 1500-1950 mm, výška 700 -900 mm, sklo číre</t>
  </si>
  <si>
    <t>1433659042</t>
  </si>
  <si>
    <t>295</t>
  </si>
  <si>
    <t>998766203.S</t>
  </si>
  <si>
    <t>Presun hmot pre konštrukcie stolárske v objektoch výšky nad 12 do 24 m</t>
  </si>
  <si>
    <t>1108369112</t>
  </si>
  <si>
    <t>767</t>
  </si>
  <si>
    <t>Konštrukcie doplnkové kovové</t>
  </si>
  <si>
    <t>296</t>
  </si>
  <si>
    <t>767137102</t>
  </si>
  <si>
    <t>Montáž priečok sadrokart. alebo sanitárnych priečok,vrátane  roštu oceľ. výšky do 3300 mm, rozpätie do 900 mm</t>
  </si>
  <si>
    <t>-1134962948</t>
  </si>
  <si>
    <t>297</t>
  </si>
  <si>
    <t>5516425221212</t>
  </si>
  <si>
    <t>Sanitárna deliaca stena, vrátane dvier a príslušenstva</t>
  </si>
  <si>
    <t>1160376781</t>
  </si>
  <si>
    <t>298</t>
  </si>
  <si>
    <t>767137403</t>
  </si>
  <si>
    <t>Montáž stien a priečok  - doplňujúcich častí - úprava pri zárubni</t>
  </si>
  <si>
    <t>-742075685</t>
  </si>
  <si>
    <t>299</t>
  </si>
  <si>
    <t>767163040</t>
  </si>
  <si>
    <t>Montáž zábradlia oceľového na terasu a rovné plochy, výplň rebrovanie, kotvenie do podlahy</t>
  </si>
  <si>
    <t>2142340011</t>
  </si>
  <si>
    <t>300</t>
  </si>
  <si>
    <t>553520002950</t>
  </si>
  <si>
    <t>Zábradlie na terasu a rovné plochy,  výplň rebrovanie, výška do 1200 mm, oceľové, kotvenie do podlahy, vhodné do interiéru aj exteriéru</t>
  </si>
  <si>
    <t>779225693</t>
  </si>
  <si>
    <t>301</t>
  </si>
  <si>
    <t>767163060.S</t>
  </si>
  <si>
    <t>Montáž zábradlia  na francúzske okná, výplň rebrovanie, kotvenie do fasády</t>
  </si>
  <si>
    <t>-848451182</t>
  </si>
  <si>
    <t>302</t>
  </si>
  <si>
    <t>553520003350</t>
  </si>
  <si>
    <t>Zábradlie na francúzske okná, výplň rebrovanie, výška do 500 mm, kotvenie do fasády,  exteriérové</t>
  </si>
  <si>
    <t>-200885112</t>
  </si>
  <si>
    <t>303</t>
  </si>
  <si>
    <t>767190050</t>
  </si>
  <si>
    <t>Montáž preskleného svetlíka bočného hliníkového, š. otvoru 350-700 mm</t>
  </si>
  <si>
    <t>91745161</t>
  </si>
  <si>
    <t>304</t>
  </si>
  <si>
    <t>611830007880</t>
  </si>
  <si>
    <t xml:space="preserve">Svetlík  hliníkový, pevný, izolačné trojsklo Ug = 0,60 W/(m2.K), Rw 38dB, sklo float číre </t>
  </si>
  <si>
    <t>2116776574</t>
  </si>
  <si>
    <t>305</t>
  </si>
  <si>
    <t>767190060</t>
  </si>
  <si>
    <t>Montáž preskleného nadsvetlíka hliníkového, v. otvoru 350-700 mm</t>
  </si>
  <si>
    <t>-1998088705</t>
  </si>
  <si>
    <t>306</t>
  </si>
  <si>
    <t>611830007970</t>
  </si>
  <si>
    <t xml:space="preserve">Nadsvetlík hliníkový, pevný, izolačné trojsklo Ug = 0,60 W/(m2.K), Rw 38dB, sklo float číre </t>
  </si>
  <si>
    <t>1037915516</t>
  </si>
  <si>
    <t>307</t>
  </si>
  <si>
    <t>767230035.S</t>
  </si>
  <si>
    <t>Montáž zábradlia ocelového, nerezového na schody, výplň rebrovanie, kotvenie zboku</t>
  </si>
  <si>
    <t>-981473192</t>
  </si>
  <si>
    <t>308</t>
  </si>
  <si>
    <t>553520001560</t>
  </si>
  <si>
    <t>Zábradlie na schody a podesty, výplň rebrovanie, výška do 1200 mm, ocelové , kotvenie bočné alebo do podlahy, vhodné do interiéru aj exteriéru</t>
  </si>
  <si>
    <t>-317400818</t>
  </si>
  <si>
    <t>309</t>
  </si>
  <si>
    <t>767230070</t>
  </si>
  <si>
    <t>Montáž schodiskového madla na stenu</t>
  </si>
  <si>
    <t>-882451726</t>
  </si>
  <si>
    <t>310</t>
  </si>
  <si>
    <t>553520003600</t>
  </si>
  <si>
    <t>Madlo schodiskové pre kotvenie na stenu, oceľové</t>
  </si>
  <si>
    <t>-245664158</t>
  </si>
  <si>
    <t>311</t>
  </si>
  <si>
    <t>767230075.S</t>
  </si>
  <si>
    <t>Montáž prídavného madla na zábradlie a rampu</t>
  </si>
  <si>
    <t>-1997424614</t>
  </si>
  <si>
    <t>312</t>
  </si>
  <si>
    <t>553520003700.S</t>
  </si>
  <si>
    <t>Madlo prídavné na zábradlie pre invalidov a vozíčkarov, ocelové</t>
  </si>
  <si>
    <t>1761391191</t>
  </si>
  <si>
    <t>313</t>
  </si>
  <si>
    <t>767331802.S</t>
  </si>
  <si>
    <t>Demontáž akejkoľvek striešky kovovej,  z lexanu resp. akrylátu,  -0,0019t</t>
  </si>
  <si>
    <t>15853276</t>
  </si>
  <si>
    <t>314</t>
  </si>
  <si>
    <t>767581912.S</t>
  </si>
  <si>
    <t>Demontáž kovovej nosnej konštrukcie zastrešenia,  -0,00400t</t>
  </si>
  <si>
    <t>201672549</t>
  </si>
  <si>
    <t>315</t>
  </si>
  <si>
    <t>767591240</t>
  </si>
  <si>
    <t>Montáž podlah. konštr.  s nosným oceľ. roštom</t>
  </si>
  <si>
    <t>9808738</t>
  </si>
  <si>
    <t>316</t>
  </si>
  <si>
    <t>592270116700.S</t>
  </si>
  <si>
    <t>Pororošt liatinový oká 20x20 mm, pochôdzna podlahová mreža</t>
  </si>
  <si>
    <t>682486750</t>
  </si>
  <si>
    <t>317</t>
  </si>
  <si>
    <t>767591250</t>
  </si>
  <si>
    <t>Montáž podlahových konštrukcií , lemovací profil</t>
  </si>
  <si>
    <t>-1762888640</t>
  </si>
  <si>
    <t>318</t>
  </si>
  <si>
    <t>192211</t>
  </si>
  <si>
    <t>Profil L lemovací 60x60 mm, hr. 6 mm, dĺžka 1m</t>
  </si>
  <si>
    <t>-98905925</t>
  </si>
  <si>
    <t>319</t>
  </si>
  <si>
    <t>767610030.S</t>
  </si>
  <si>
    <t>Montáž dveí celozasklených požiarnych s preskleným pásom do kovovej zárubne</t>
  </si>
  <si>
    <t>965913185</t>
  </si>
  <si>
    <t>320</t>
  </si>
  <si>
    <t>553410032950.S</t>
  </si>
  <si>
    <t>Dvere a zasklené steny oceľové,  požiarne,  EI30 EW30</t>
  </si>
  <si>
    <t>493418889</t>
  </si>
  <si>
    <t>321</t>
  </si>
  <si>
    <t>767610040</t>
  </si>
  <si>
    <t>Montáž sklených dverí dvojkrídlových ,  rozmer 1200 - 2200/2100 mm</t>
  </si>
  <si>
    <t>1682112903</t>
  </si>
  <si>
    <t>322</t>
  </si>
  <si>
    <t>1960613951</t>
  </si>
  <si>
    <t>323</t>
  </si>
  <si>
    <t>553410032550</t>
  </si>
  <si>
    <t>Dvere hliníkové dvojkrídlové celozasklené, sklo číre, otočné šxv 2000x2100 mm</t>
  </si>
  <si>
    <t>-1911419310</t>
  </si>
  <si>
    <t>324</t>
  </si>
  <si>
    <t>553410032450</t>
  </si>
  <si>
    <t>Dvere hliníkové dvojkrídlové celozasklené, sklo číre, otočné šxv 1550x2100 mm</t>
  </si>
  <si>
    <t>-823055955</t>
  </si>
  <si>
    <t>325</t>
  </si>
  <si>
    <t>767612100.S</t>
  </si>
  <si>
    <t>Montáž okien hliníkových s hydroizolačnými ISO páskami (exteriérová a interiérová)</t>
  </si>
  <si>
    <t>190880832</t>
  </si>
  <si>
    <t>326</t>
  </si>
  <si>
    <t>283290006100.S</t>
  </si>
  <si>
    <t>Tesniaca paropriepustná fólia polymér-flísová, š. 290 mm, dĺ. 30 m, pre tesnenie pripájacej škáry okenného rámu a muriva z exteriéru</t>
  </si>
  <si>
    <t>1129376744</t>
  </si>
  <si>
    <t>327</t>
  </si>
  <si>
    <t>283290006680.S</t>
  </si>
  <si>
    <t>Tesniaca paronepriepustná fólia polymér-flísová, š. 450 mm, dĺ. 30 m, pre tesnenie pripájacej škáry okenného rámu a muriva z interiéru</t>
  </si>
  <si>
    <t>1699525580</t>
  </si>
  <si>
    <t>328</t>
  </si>
  <si>
    <t>553410009770</t>
  </si>
  <si>
    <t>Okno hliníkové O/OS, izolačné trojsklo Ug = 0,6 W/(m2.K), Rw 38dB</t>
  </si>
  <si>
    <t>-1357757222</t>
  </si>
  <si>
    <t>329</t>
  </si>
  <si>
    <t>553410009780</t>
  </si>
  <si>
    <t>Okno hliníkové O/OS, izolačné trojsklo Ug = 0,6 W/(m2.K), Rw 38dB, zasklenie nepriehľadné</t>
  </si>
  <si>
    <t>843803253</t>
  </si>
  <si>
    <t>330</t>
  </si>
  <si>
    <t>553410009785</t>
  </si>
  <si>
    <t>Okno hliníkové pevné, izolačné trojsklo Ug = 0,60 W/(m2.K), Rw 38dB</t>
  </si>
  <si>
    <t>-1927331085</t>
  </si>
  <si>
    <t>331</t>
  </si>
  <si>
    <t>767631800.S</t>
  </si>
  <si>
    <t>Demontáž okien pre beztmelové zasklenie konštrukcie, vrátane zasklenia,  -0,06500t</t>
  </si>
  <si>
    <t>935459061</t>
  </si>
  <si>
    <t>332</t>
  </si>
  <si>
    <t>767640010.S</t>
  </si>
  <si>
    <t>Montáž  hliníkových dverí s hydroizolačnými ISO páskami (exteriérová a interiérová)</t>
  </si>
  <si>
    <t>-599825472</t>
  </si>
  <si>
    <t>333</t>
  </si>
  <si>
    <t>1941355562</t>
  </si>
  <si>
    <t>334</t>
  </si>
  <si>
    <t>-1148405516</t>
  </si>
  <si>
    <t>335</t>
  </si>
  <si>
    <t>553410037445</t>
  </si>
  <si>
    <t>Dvere hliníkové, izolačné trojsklo, zasklenie číre,  Ug = 0,6 W/(m2.K), Rw 38dB</t>
  </si>
  <si>
    <t>995129060</t>
  </si>
  <si>
    <t>336</t>
  </si>
  <si>
    <t>767641110.S</t>
  </si>
  <si>
    <t>Montáž kovového dverového krídla otočného jednokrídlového, do existujúcej zárubne, vrátane kovania</t>
  </si>
  <si>
    <t>-1470714659</t>
  </si>
  <si>
    <t>337</t>
  </si>
  <si>
    <t>553410026480</t>
  </si>
  <si>
    <t>Dvere oceľové exteriérové,  lamely 50/5 mm ,  šxv 900x2100 mm, L/P, nástrek RAL</t>
  </si>
  <si>
    <t>-101247426</t>
  </si>
  <si>
    <t>338</t>
  </si>
  <si>
    <t>767641120.S</t>
  </si>
  <si>
    <t>Montáž kovového dverového krídla otočného dvojkrídlového, do existujúcej zárubne, vrátane kovania</t>
  </si>
  <si>
    <t>-841317025</t>
  </si>
  <si>
    <t>339</t>
  </si>
  <si>
    <t>553410013495</t>
  </si>
  <si>
    <t>Dvere exteriérové oceľové dvojkrídlové lamely 40/10, šxv 2400x2600 mm, nástrek RAL</t>
  </si>
  <si>
    <t>856444542</t>
  </si>
  <si>
    <t>340</t>
  </si>
  <si>
    <t>767646510.S</t>
  </si>
  <si>
    <t>Montáž dverí kovových požiarnych,  bezpečnostných do kovovej bezpečnostnej zárubne</t>
  </si>
  <si>
    <t>441508157</t>
  </si>
  <si>
    <t>341</t>
  </si>
  <si>
    <t>553410031971</t>
  </si>
  <si>
    <t>Dvere požiarne oceľové interiérové šxv 900x2100 mm, EI EW 15, L/P, nástrek RAL</t>
  </si>
  <si>
    <t>456295984</t>
  </si>
  <si>
    <t>342</t>
  </si>
  <si>
    <t>553410031931</t>
  </si>
  <si>
    <t>Dvere požiarne oceľové interiérové šxv 800x2100 mm, EI EW 30, L/P, nástrek RAL</t>
  </si>
  <si>
    <t>1411377959</t>
  </si>
  <si>
    <t>343</t>
  </si>
  <si>
    <t>553410031932</t>
  </si>
  <si>
    <t>Dvere požiarne oceľové interiérové šxv 900x2100 mm, EI EW 30, L/P, nástrek RAL</t>
  </si>
  <si>
    <t>-1421227834</t>
  </si>
  <si>
    <t>344</t>
  </si>
  <si>
    <t>553410031933</t>
  </si>
  <si>
    <t>Dvere požiarne oceľové interiérové šxv 800x2100 mm, EI EW 45, L/P, nástrek RAL</t>
  </si>
  <si>
    <t>-1213320333</t>
  </si>
  <si>
    <t>345</t>
  </si>
  <si>
    <t>553410031934</t>
  </si>
  <si>
    <t>Dvere požiarne oceľové interiérové šxv 900x2100 mm, EI EW 45, L/P, nástrek RAL</t>
  </si>
  <si>
    <t>-351364683</t>
  </si>
  <si>
    <t>346</t>
  </si>
  <si>
    <t>553410031935</t>
  </si>
  <si>
    <t>Dvere požiarne oceľové interiérové šxv 700x2100 mm, EI EW 45, L/P, nástrek RAL</t>
  </si>
  <si>
    <t>-1525363326</t>
  </si>
  <si>
    <t>347</t>
  </si>
  <si>
    <t>553410031951</t>
  </si>
  <si>
    <t>Dvere požiarne oceľové interiérové šxv 800x2100 mm, EI EW 60, L/P, nástrek RAL</t>
  </si>
  <si>
    <t>-1389518552</t>
  </si>
  <si>
    <t>348</t>
  </si>
  <si>
    <t>553410031992</t>
  </si>
  <si>
    <t>Dvere požiarne oceľové šxv 900x2500 mm, EI EW 30, L/P, nástrek RAL</t>
  </si>
  <si>
    <t>-747446175</t>
  </si>
  <si>
    <t>349</t>
  </si>
  <si>
    <t>767646520.S</t>
  </si>
  <si>
    <t>Montáž dverí kovových - hliníkových, vchodových, 1 m obvodu dverí</t>
  </si>
  <si>
    <t>1972633359</t>
  </si>
  <si>
    <t>350</t>
  </si>
  <si>
    <t>553410032100.S</t>
  </si>
  <si>
    <t>Dvere hliníkové jednokrídlové otočné šxv 900x2100 mm</t>
  </si>
  <si>
    <t>1565143979</t>
  </si>
  <si>
    <t>351</t>
  </si>
  <si>
    <t>767649195.S</t>
  </si>
  <si>
    <t>Montáž doplnkov dverí - zámok</t>
  </si>
  <si>
    <t>-599943820</t>
  </si>
  <si>
    <t>352</t>
  </si>
  <si>
    <t>549230000890</t>
  </si>
  <si>
    <t>Univerzálny zámok Cylindrický, identické kľúče (2ks)</t>
  </si>
  <si>
    <t>1592861729</t>
  </si>
  <si>
    <t>353</t>
  </si>
  <si>
    <t>549230000695</t>
  </si>
  <si>
    <t>Zámok dozický, identické klúče  (sda 2ks)</t>
  </si>
  <si>
    <t>286055870</t>
  </si>
  <si>
    <t>354</t>
  </si>
  <si>
    <t>767660156.S</t>
  </si>
  <si>
    <t>Montáž hliníkovej vonkajšej žalúzie od šírky 80 cm do 140 cm a dĺžky 260 cm do podomietkovej schránky</t>
  </si>
  <si>
    <t>816649479</t>
  </si>
  <si>
    <t>355</t>
  </si>
  <si>
    <t>611530023300.S</t>
  </si>
  <si>
    <t>Žalúzie exteriérové hliníkové C-80, šxl 1350x2090 mm</t>
  </si>
  <si>
    <t>1496261835</t>
  </si>
  <si>
    <t>356</t>
  </si>
  <si>
    <t>611530023220.S</t>
  </si>
  <si>
    <t>Žalúzie exteriérové hliníkové C-80, šxl 1320x2090 mm</t>
  </si>
  <si>
    <t>-542413712</t>
  </si>
  <si>
    <t>357</t>
  </si>
  <si>
    <t>767660157.S</t>
  </si>
  <si>
    <t>Montáž hliníkovej vonkajšej žalúzie od šírky 80 cm do 140 cm a dĺžky 400 cm do podomietkovej schránky</t>
  </si>
  <si>
    <t>-1916326112</t>
  </si>
  <si>
    <t>358</t>
  </si>
  <si>
    <t>611530024000.S</t>
  </si>
  <si>
    <t>Žalúzie exteriérové hliníkové C-80, šxl 1350x2800 mm</t>
  </si>
  <si>
    <t>-522560805</t>
  </si>
  <si>
    <t>359</t>
  </si>
  <si>
    <t>767660161.S</t>
  </si>
  <si>
    <t>Montáž hliníkovej vonkajšej žalúzie od šírky 140 cm do 180 cm a dĺžky 260 cm do podomietkovej schránky</t>
  </si>
  <si>
    <t>486466936</t>
  </si>
  <si>
    <t>360</t>
  </si>
  <si>
    <t>611530026900.S</t>
  </si>
  <si>
    <t>Žalúzie exteriérové hliníkové C-80, šxl 1500x2090 mm</t>
  </si>
  <si>
    <t>-1335091360</t>
  </si>
  <si>
    <t>361</t>
  </si>
  <si>
    <t>611530027100.S</t>
  </si>
  <si>
    <t>Žalúzie exteriérové hliníkové C-80, šxl 1500x2310 mm</t>
  </si>
  <si>
    <t>483804820</t>
  </si>
  <si>
    <t>362</t>
  </si>
  <si>
    <t>611530027120.S</t>
  </si>
  <si>
    <t>Žalúzie exteriérové hliníkové C-80, šxl 1445x2310 mm</t>
  </si>
  <si>
    <t>-2112159693</t>
  </si>
  <si>
    <t>363</t>
  </si>
  <si>
    <t>611530027140.S</t>
  </si>
  <si>
    <t>Žalúzie exteriérové hliníkové C-80, šxl 1460x2310 mm</t>
  </si>
  <si>
    <t>-1871033612</t>
  </si>
  <si>
    <t>364</t>
  </si>
  <si>
    <t>611530027220.S</t>
  </si>
  <si>
    <t>Žalúzie exteriérové hliníkové C-80, šxl 1450x2420 mm</t>
  </si>
  <si>
    <t>-957844113</t>
  </si>
  <si>
    <t>365</t>
  </si>
  <si>
    <t>611530027230.S</t>
  </si>
  <si>
    <t>Žalúzie exteriérové hliníkové C-80, šxl 1450x2440 mm</t>
  </si>
  <si>
    <t>-2111309093</t>
  </si>
  <si>
    <t>366</t>
  </si>
  <si>
    <t>611530026910.S</t>
  </si>
  <si>
    <t>Žalúzie exteriérové hliníkové C-80, šxl 1445x2090 mm</t>
  </si>
  <si>
    <t>-284651387</t>
  </si>
  <si>
    <t>367</t>
  </si>
  <si>
    <t>767660171.S</t>
  </si>
  <si>
    <t>Montáž hliníkovej vonkajšej žalúzie od šírky 240 cm do 400 cm a dĺžky 260 cm do podomietkovej schránky</t>
  </si>
  <si>
    <t>-580414172</t>
  </si>
  <si>
    <t>368</t>
  </si>
  <si>
    <t>611530052550.S</t>
  </si>
  <si>
    <t>Žalúzie exteriérové hliníkové C-80, šxl 3075x2420 mm</t>
  </si>
  <si>
    <t>-450197116</t>
  </si>
  <si>
    <t>369</t>
  </si>
  <si>
    <t>611530052560.S</t>
  </si>
  <si>
    <t>Žalúzie exteriérové hliníkové C-80, šxl 3060x2440 mm</t>
  </si>
  <si>
    <t>-1481843942</t>
  </si>
  <si>
    <t>370</t>
  </si>
  <si>
    <t>611530052880.S</t>
  </si>
  <si>
    <t>Žalúzie exteriérové hliníkové C-80, šxl 3260x2420 mm</t>
  </si>
  <si>
    <t>491188229</t>
  </si>
  <si>
    <t>371</t>
  </si>
  <si>
    <t>611530052870.S</t>
  </si>
  <si>
    <t>Žalúzie exteriérové hliníkové C-80, šxl 3220x2420 mm</t>
  </si>
  <si>
    <t>-2092508143</t>
  </si>
  <si>
    <t>372</t>
  </si>
  <si>
    <t>767661096.S</t>
  </si>
  <si>
    <t>Montáž rolety do stavebných prekladov od šírky 200 cm do 300 cm dĺžky do 260 cm</t>
  </si>
  <si>
    <t>1879337446</t>
  </si>
  <si>
    <t>373</t>
  </si>
  <si>
    <t>767661097.S</t>
  </si>
  <si>
    <t>Montáž rolety do stavebných prekladov od šírky 200 cm do 300 cm dĺžky do 400 cm</t>
  </si>
  <si>
    <t>-2098243886</t>
  </si>
  <si>
    <t>374</t>
  </si>
  <si>
    <t>611520058660</t>
  </si>
  <si>
    <t>Roleta exteriérová textilná screen</t>
  </si>
  <si>
    <t>54384383</t>
  </si>
  <si>
    <t>375</t>
  </si>
  <si>
    <t>EXX000004013</t>
  </si>
  <si>
    <t>Modul ovládací  pre riadenie  rolety, markízy, žalúzie</t>
  </si>
  <si>
    <t>-855116011</t>
  </si>
  <si>
    <t>376</t>
  </si>
  <si>
    <t>767833511.S</t>
  </si>
  <si>
    <t>Montáž rebríkov do muriva z kompozitov</t>
  </si>
  <si>
    <t>2133879578</t>
  </si>
  <si>
    <t>377</t>
  </si>
  <si>
    <t>631260001135.S</t>
  </si>
  <si>
    <t>Rebrík požiarny vrátane kotvenia z kompozitných úchytov</t>
  </si>
  <si>
    <t>-588844847</t>
  </si>
  <si>
    <t>378</t>
  </si>
  <si>
    <t>767833611.S</t>
  </si>
  <si>
    <t>Montáž ochranného koša rebríkov z kompozitov</t>
  </si>
  <si>
    <t>991456587</t>
  </si>
  <si>
    <t>379</t>
  </si>
  <si>
    <t>631260001145.S</t>
  </si>
  <si>
    <t>Ochranná klietka pre rebrík požiarny</t>
  </si>
  <si>
    <t>1322138984</t>
  </si>
  <si>
    <t>380</t>
  </si>
  <si>
    <t>767896140</t>
  </si>
  <si>
    <t>Montáž ostatných doplnkov stavieb, okenný rám</t>
  </si>
  <si>
    <t>1726278226</t>
  </si>
  <si>
    <t>381</t>
  </si>
  <si>
    <t>1922455</t>
  </si>
  <si>
    <t>Profil okenný lemovací z pásoviny š.175 mm mm, hr. 20 mm, dĺžka 1m</t>
  </si>
  <si>
    <t>-140410263</t>
  </si>
  <si>
    <t>382</t>
  </si>
  <si>
    <t>998767203.S</t>
  </si>
  <si>
    <t>Presun hmôt pre kovové stavebné doplnkové konštrukcie v objektoch výšky nad 12 do 24 m</t>
  </si>
  <si>
    <t>-937717812</t>
  </si>
  <si>
    <t>771</t>
  </si>
  <si>
    <t>Podlahy z dlaždíc</t>
  </si>
  <si>
    <t>383</t>
  </si>
  <si>
    <t>771578045.S</t>
  </si>
  <si>
    <t>Montáž podláh z dlaždíc keramických do disperzného lepidla veľ. 300 x 300 mm</t>
  </si>
  <si>
    <t>1941164499</t>
  </si>
  <si>
    <t>384</t>
  </si>
  <si>
    <t>597740001600.S</t>
  </si>
  <si>
    <t>Dlaždice keramické, lxvxhr 297x297x8 mm, hutné glazované</t>
  </si>
  <si>
    <t>-1812730539</t>
  </si>
  <si>
    <t>385</t>
  </si>
  <si>
    <t>597740001950.S</t>
  </si>
  <si>
    <t>Dlaždice keramické, lxvxhr 298x298x8 mm,  s protišmykovým povrchom</t>
  </si>
  <si>
    <t>1268075273</t>
  </si>
  <si>
    <t>386</t>
  </si>
  <si>
    <t>998771203.S</t>
  </si>
  <si>
    <t>Presun hmôt pre podlahy z dlaždíc v objektoch výšky nad 12 do 24 m</t>
  </si>
  <si>
    <t>-8161873</t>
  </si>
  <si>
    <t>776</t>
  </si>
  <si>
    <t>Podlahy povlakové</t>
  </si>
  <si>
    <t>387</t>
  </si>
  <si>
    <t>776511820.S</t>
  </si>
  <si>
    <t>Odstránenie povlakových podláh z nášľapnej plochy lepených s podložkou,  -0,00100t</t>
  </si>
  <si>
    <t>1364109272</t>
  </si>
  <si>
    <t>388</t>
  </si>
  <si>
    <t>776541100.S</t>
  </si>
  <si>
    <t>Lepenie povlakových podláh PVC heterogénnych v pásoch</t>
  </si>
  <si>
    <t>499904357</t>
  </si>
  <si>
    <t>389</t>
  </si>
  <si>
    <t>284110003300</t>
  </si>
  <si>
    <t>Podlaha linoleum, hrúbka 3 mm, trieda záťaže 42</t>
  </si>
  <si>
    <t>-1216065822</t>
  </si>
  <si>
    <t>390</t>
  </si>
  <si>
    <t>776996110.S</t>
  </si>
  <si>
    <t>Ostatné práce - vyleštenie povlakových podláh</t>
  </si>
  <si>
    <t>-659212834</t>
  </si>
  <si>
    <t>391</t>
  </si>
  <si>
    <t>998776203.S</t>
  </si>
  <si>
    <t>Presun hmôt pre podlahy povlakové v objektoch výšky nad 12 do 24 m</t>
  </si>
  <si>
    <t>-1936939481</t>
  </si>
  <si>
    <t>777</t>
  </si>
  <si>
    <t>Podlahy syntetické</t>
  </si>
  <si>
    <t>392</t>
  </si>
  <si>
    <t>777610020</t>
  </si>
  <si>
    <t>Epoxidový štrukturovaný valčekovaný náter s protišmykovou odolnosťou napr. Sikafloor, penetračný náter, vrchný náter, kremičitý piesok</t>
  </si>
  <si>
    <t>211844189</t>
  </si>
  <si>
    <t>393</t>
  </si>
  <si>
    <t>998777203.S</t>
  </si>
  <si>
    <t>Presun hmôt pre podlahy syntetické v objektoch výšky nad 12 do 24 m</t>
  </si>
  <si>
    <t>157040718</t>
  </si>
  <si>
    <t>781</t>
  </si>
  <si>
    <t>Dokončovacie práce a obklady</t>
  </si>
  <si>
    <t>394</t>
  </si>
  <si>
    <t>781445412.S</t>
  </si>
  <si>
    <t>Montáž obkladov vnútor. stien z obkladačiek kladených do disperzného lepidla veľ. 400x300 mm</t>
  </si>
  <si>
    <t>-1950987806</t>
  </si>
  <si>
    <t>395</t>
  </si>
  <si>
    <t>597640001880</t>
  </si>
  <si>
    <t>Obkladačky keramické glazovaná,  lxvxhr 298x398x8 mm</t>
  </si>
  <si>
    <t>1582541718</t>
  </si>
  <si>
    <t>396</t>
  </si>
  <si>
    <t>781764460</t>
  </si>
  <si>
    <t>Montáž obkladov vonkajších stien z panelov betónových, hr. 150 mm</t>
  </si>
  <si>
    <t>467916439</t>
  </si>
  <si>
    <t>397</t>
  </si>
  <si>
    <t>597610001110</t>
  </si>
  <si>
    <t xml:space="preserve">Fasádny obklad betónový, pohľadový betón </t>
  </si>
  <si>
    <t>284783664</t>
  </si>
  <si>
    <t>398</t>
  </si>
  <si>
    <t>998781203.S</t>
  </si>
  <si>
    <t>Presun hmôt pre obklady keramické v objektoch výšky nad 12 do 24 m</t>
  </si>
  <si>
    <t>-1413167730</t>
  </si>
  <si>
    <t>783</t>
  </si>
  <si>
    <t>Dokončovacie práce - nátery</t>
  </si>
  <si>
    <t>399</t>
  </si>
  <si>
    <t>783890140</t>
  </si>
  <si>
    <t>Náter protiprašný, ochranný, číry betónových povrchov  podláh,  záverečná vrstva</t>
  </si>
  <si>
    <t>1179917677</t>
  </si>
  <si>
    <t>400</t>
  </si>
  <si>
    <t>783894312</t>
  </si>
  <si>
    <t>Náter interiérový farbami ekologickými riediteľnými vodou,  univerzálnymi na jemnozrnný podklad výšky do 3,80 m,  stropov,  dvojnásobné</t>
  </si>
  <si>
    <t>-483136130</t>
  </si>
  <si>
    <t>401</t>
  </si>
  <si>
    <t>783894322</t>
  </si>
  <si>
    <t>Náter interiérový farbami ekologickými riediteľnými vodou,  univerzálnymi na jemnozrnný podklad výšky do 3,80 m,  stien,  dvojnásobné</t>
  </si>
  <si>
    <t>-828076558</t>
  </si>
  <si>
    <t>402</t>
  </si>
  <si>
    <t>783894612</t>
  </si>
  <si>
    <t>Náter farbami ekologickými riediteľnými vodou pre náter sadrokartón. stropov 2x</t>
  </si>
  <si>
    <t>47794126</t>
  </si>
  <si>
    <t>786</t>
  </si>
  <si>
    <t>Čalúnnické práce</t>
  </si>
  <si>
    <t>403</t>
  </si>
  <si>
    <t>786632470</t>
  </si>
  <si>
    <t>Exteriérové textilné rolety zatieňovacie</t>
  </si>
  <si>
    <t>173912761</t>
  </si>
  <si>
    <t>404</t>
  </si>
  <si>
    <t>418512013</t>
  </si>
  <si>
    <t>405</t>
  </si>
  <si>
    <t>998786203.S</t>
  </si>
  <si>
    <t>Presun hmôt pre čalúnnické úpravy v objektoch výšky (hĺbky) nad 12 do 24 m</t>
  </si>
  <si>
    <t>-391544367</t>
  </si>
  <si>
    <t>787</t>
  </si>
  <si>
    <t>Zasklievanie</t>
  </si>
  <si>
    <t>406</t>
  </si>
  <si>
    <t>79079R2</t>
  </si>
  <si>
    <t>Zrkadlo interiérové 3000x1500 mm, bez osvetlenia na stenu</t>
  </si>
  <si>
    <t>1878998188</t>
  </si>
  <si>
    <t>407</t>
  </si>
  <si>
    <t>79079R3</t>
  </si>
  <si>
    <t>Zrkadlo interiérové 400x1000 mm, bez osvetlenia na stenu</t>
  </si>
  <si>
    <t>-837373870</t>
  </si>
  <si>
    <t>408</t>
  </si>
  <si>
    <t>7871000R11</t>
  </si>
  <si>
    <t xml:space="preserve">Zasklievanie interiérových okien a dverí do profilového tesnenia </t>
  </si>
  <si>
    <t>-110778692</t>
  </si>
  <si>
    <t>409</t>
  </si>
  <si>
    <t>553410066800</t>
  </si>
  <si>
    <t>Okno interiérové,  zasklenie číre bezpečnostné dvojsklo</t>
  </si>
  <si>
    <t>546073256</t>
  </si>
  <si>
    <t>410</t>
  </si>
  <si>
    <t>998787202</t>
  </si>
  <si>
    <t>Presun hmôt pre zasklievanie v objektoch výšky nad 6 do 12 m</t>
  </si>
  <si>
    <t>544890461</t>
  </si>
  <si>
    <t>HZS</t>
  </si>
  <si>
    <t>Hodinové zúčtovacie sadzby</t>
  </si>
  <si>
    <t>411</t>
  </si>
  <si>
    <t>HZS000114</t>
  </si>
  <si>
    <t>Stavebno montážne práce najnáročnejšie na odbornosť - prehliadky pracoviska a revízie (Tr. 4) v rozsahu viac ako 8 hodín</t>
  </si>
  <si>
    <t>hod</t>
  </si>
  <si>
    <t>512</t>
  </si>
  <si>
    <t>700622430</t>
  </si>
  <si>
    <t>VRN</t>
  </si>
  <si>
    <t>Investičné náklady neobsiahnuté v cenách</t>
  </si>
  <si>
    <t>412</t>
  </si>
  <si>
    <t>000600013.S</t>
  </si>
  <si>
    <t>Zariadenie staveniska - prevádzkové sklady</t>
  </si>
  <si>
    <t>1024</t>
  </si>
  <si>
    <t>-1563505906</t>
  </si>
  <si>
    <t>413</t>
  </si>
  <si>
    <t>000600021.S</t>
  </si>
  <si>
    <t>Zariadenie staveniska - prevádzkové oplotenie staveniska</t>
  </si>
  <si>
    <t>910394041</t>
  </si>
  <si>
    <t>414</t>
  </si>
  <si>
    <t>000600022.S</t>
  </si>
  <si>
    <t>Zariadenie staveniska - prevádzková spotreba energií a vody počas výstavby</t>
  </si>
  <si>
    <t>964589660</t>
  </si>
  <si>
    <t>415</t>
  </si>
  <si>
    <t>000600023.S</t>
  </si>
  <si>
    <t>Zariadenie staveniska - prevádzkové strážna služba, elektronické zabezpečenie, osvetlenie stavby</t>
  </si>
  <si>
    <t>-418290153</t>
  </si>
  <si>
    <t>416</t>
  </si>
  <si>
    <t>000600041.S</t>
  </si>
  <si>
    <t>Zariadenie staveniska - sociálne stravovacie zariadenia</t>
  </si>
  <si>
    <t>-2058839528</t>
  </si>
  <si>
    <t>SO01.2 - Elektroinštalácia</t>
  </si>
  <si>
    <t>M - Práce a dodávky M</t>
  </si>
  <si>
    <t xml:space="preserve">    21-M - Elektromontáže</t>
  </si>
  <si>
    <t>Práce a dodávky M</t>
  </si>
  <si>
    <t>21-M</t>
  </si>
  <si>
    <t>Elektromontáže</t>
  </si>
  <si>
    <t>2108000R81</t>
  </si>
  <si>
    <t>Montáž základná C-210 M</t>
  </si>
  <si>
    <t>-1017913315</t>
  </si>
  <si>
    <t>2108000R82</t>
  </si>
  <si>
    <t>Nosný materiál pre zákl.montáž</t>
  </si>
  <si>
    <t>-1393138916</t>
  </si>
  <si>
    <t>2108000R83</t>
  </si>
  <si>
    <t>Montáž špecifického nosného materiálu</t>
  </si>
  <si>
    <t>539567526</t>
  </si>
  <si>
    <t>2108000R84</t>
  </si>
  <si>
    <t>Špecifický nosný materiál</t>
  </si>
  <si>
    <t>1681759684</t>
  </si>
  <si>
    <t>2108000R85</t>
  </si>
  <si>
    <t>Rozvádzače - montáž</t>
  </si>
  <si>
    <t>-1609593137</t>
  </si>
  <si>
    <t>341110010R2</t>
  </si>
  <si>
    <t>Rozvádzače - zostavovanie</t>
  </si>
  <si>
    <t>984657947</t>
  </si>
  <si>
    <t>2108000R86</t>
  </si>
  <si>
    <t>Stavebné úpravy C 801-3</t>
  </si>
  <si>
    <t>474489326</t>
  </si>
  <si>
    <t>2108000R87</t>
  </si>
  <si>
    <t>Bleskozvod - montáž základná C-210 M</t>
  </si>
  <si>
    <t>1712080709</t>
  </si>
  <si>
    <t>2108000R88</t>
  </si>
  <si>
    <t>Bleskozvod - nosný materiál pre základnú montáž</t>
  </si>
  <si>
    <t>-467720556</t>
  </si>
  <si>
    <t>2108000R89</t>
  </si>
  <si>
    <t>Zemné práce C-460 M</t>
  </si>
  <si>
    <t>27161481</t>
  </si>
  <si>
    <t>HZS000100</t>
  </si>
  <si>
    <t>Odborná prehliadka a skúšky</t>
  </si>
  <si>
    <t>-1169830395</t>
  </si>
  <si>
    <t>HZS000200</t>
  </si>
  <si>
    <t>246285670</t>
  </si>
  <si>
    <t>SO01.3 - Zdravotechnika</t>
  </si>
  <si>
    <t xml:space="preserve">    720 - Zdravotechnické inštalácie</t>
  </si>
  <si>
    <t>720</t>
  </si>
  <si>
    <t>Zdravotechnické inštalácie</t>
  </si>
  <si>
    <t>7211102R1</t>
  </si>
  <si>
    <t>Vnútorná zdravotechnika SO01 - montáž</t>
  </si>
  <si>
    <t>1773332153</t>
  </si>
  <si>
    <t>286710023001</t>
  </si>
  <si>
    <t>Vnútorná zdravotechnika SO01 - dodávka</t>
  </si>
  <si>
    <t>1686902306</t>
  </si>
  <si>
    <t>SO01.4 - Vykurovanie</t>
  </si>
  <si>
    <t xml:space="preserve">    735 - Ústredné kúrenie, vykurov. telesá</t>
  </si>
  <si>
    <t>735</t>
  </si>
  <si>
    <t>Ústredné kúrenie, vykurov. telesá</t>
  </si>
  <si>
    <t>7351540R1</t>
  </si>
  <si>
    <t>Vykurovanie SO 01 -  montáž</t>
  </si>
  <si>
    <t>-15050363</t>
  </si>
  <si>
    <t>48489552R1</t>
  </si>
  <si>
    <t>Vykurovanie SO 01 -  dodávka</t>
  </si>
  <si>
    <t>1795221265</t>
  </si>
  <si>
    <t>SO01.5 - VZT</t>
  </si>
  <si>
    <t xml:space="preserve">    769 - Montáž vzduchotechnických zariadení</t>
  </si>
  <si>
    <t>769</t>
  </si>
  <si>
    <t>Montáž vzduchotechnických zariadení</t>
  </si>
  <si>
    <t>7690600R11</t>
  </si>
  <si>
    <t>Montáž VZT  - súbor</t>
  </si>
  <si>
    <t>1158173019</t>
  </si>
  <si>
    <t>4291900007R1</t>
  </si>
  <si>
    <t>Dodávka VZT súbor</t>
  </si>
  <si>
    <t>-1521245846</t>
  </si>
  <si>
    <t>SO01.6 - Chladenie</t>
  </si>
  <si>
    <t xml:space="preserve">Montáž chladenia  - komplet </t>
  </si>
  <si>
    <t>Dodávka zariadení chladenia</t>
  </si>
  <si>
    <t>SO01.7 - Vnútorné slaboprúdové zariadenia</t>
  </si>
  <si>
    <t xml:space="preserve">    22-M - Montáže oznamovacích a zabezpečovacích zariadení</t>
  </si>
  <si>
    <t>22-M</t>
  </si>
  <si>
    <t>Montáže oznamovacích a zabezpečovacích zariadení</t>
  </si>
  <si>
    <t>2203200R1.1</t>
  </si>
  <si>
    <t>Vnútorné slaboprúdové zariadenia - dodávka a montáž</t>
  </si>
  <si>
    <t>-724973012</t>
  </si>
  <si>
    <t>SO04 - Napojenie objektu na upravený areálový rozvod vody</t>
  </si>
  <si>
    <t xml:space="preserve">    8 - Rúrové vedenie</t>
  </si>
  <si>
    <t>Rúrové vedenie</t>
  </si>
  <si>
    <t>8959911R2</t>
  </si>
  <si>
    <t>Areálový vodovod -  montáž</t>
  </si>
  <si>
    <t>1079510497</t>
  </si>
  <si>
    <t>286130030R2</t>
  </si>
  <si>
    <t>Areálový  vodovod  -  dodávka</t>
  </si>
  <si>
    <t>1331263763</t>
  </si>
  <si>
    <t>SO06 - Napojenie objektovej kanalizácie a lapača tuku na upravený areálový rozvod kanalizácie</t>
  </si>
  <si>
    <t>8959911R1</t>
  </si>
  <si>
    <t>Areálová  kanalizácia -  montáž</t>
  </si>
  <si>
    <t>572914078</t>
  </si>
  <si>
    <t>286130030R1</t>
  </si>
  <si>
    <t>Areálová  kanalizácia -  dodávka</t>
  </si>
  <si>
    <t>1572431094</t>
  </si>
  <si>
    <t>SO07 - Napoijenie dažďovej kanalizácie a retenčnej nádrže na upravený areálový rozvod dažďovej kanalizácie</t>
  </si>
  <si>
    <t>Dažďová  kanalizácia -  montáž</t>
  </si>
  <si>
    <t>421657240</t>
  </si>
  <si>
    <t>-1662181679</t>
  </si>
  <si>
    <t>SO09 - Sadovnícke úpravy</t>
  </si>
  <si>
    <t>1842011R1</t>
  </si>
  <si>
    <t>Sadovnícke úpravy , výsadba dodávka rastlín</t>
  </si>
  <si>
    <t>49058226</t>
  </si>
  <si>
    <t>PS2 - Technológia výťahu</t>
  </si>
  <si>
    <t xml:space="preserve">    33-M - Montáže dopr.zariad.sklad.zar.a váh</t>
  </si>
  <si>
    <t>33-M</t>
  </si>
  <si>
    <t>Montáže dopr.zariad.sklad.zar.a váh</t>
  </si>
  <si>
    <t>3300301R1</t>
  </si>
  <si>
    <t xml:space="preserve">Montáž - osobný výťah frekvenčný 675kg - 1m/sec., 5 staníc - 5 nástupíšť </t>
  </si>
  <si>
    <t>1300810306</t>
  </si>
  <si>
    <t>3300301R2</t>
  </si>
  <si>
    <t>Montáž - pomocný materiál, murárske výpomoci</t>
  </si>
  <si>
    <t>136901557</t>
  </si>
  <si>
    <t>VKV2</t>
  </si>
  <si>
    <t>Výťah osobný,  frekvenčný, nosnosť  675kg - 1m/sec., 5 staníc - 5 nástupíš</t>
  </si>
  <si>
    <t>-1287651945</t>
  </si>
  <si>
    <t>S Ú Č E T   S P O L U  v EUR (bez DPH)</t>
  </si>
  <si>
    <t>C E L K O M</t>
  </si>
  <si>
    <t>===============</t>
  </si>
  <si>
    <t>==========</t>
  </si>
  <si>
    <t>===============================================</t>
  </si>
  <si>
    <t>======================</t>
  </si>
  <si>
    <t>–––––––––––––––––––––––––––––––––</t>
  </si>
  <si>
    <t>R E K A P I T U L Á C I A</t>
  </si>
  <si>
    <t xml:space="preserve"> /€/</t>
  </si>
  <si>
    <t>Montáž</t>
  </si>
  <si>
    <t>Dodávka</t>
  </si>
  <si>
    <t>Hlava XI</t>
  </si>
  <si>
    <t>Hlava III</t>
  </si>
  <si>
    <t>E.1.6 - ELEKTROINŠTALÁCIE</t>
  </si>
  <si>
    <t xml:space="preserve">SO-01 </t>
  </si>
  <si>
    <t>ZŠ S MŠ CÁDROVA - REKONŠTRUKCIA, NADSTAVBA / PRÍSTAVBA OBJEKTU JEDÁLNE</t>
  </si>
  <si>
    <t>P.č.</t>
  </si>
  <si>
    <t>Cenníková</t>
  </si>
  <si>
    <t>Skrátený popis</t>
  </si>
  <si>
    <t>mj</t>
  </si>
  <si>
    <t>Jednotková</t>
  </si>
  <si>
    <t>Dodávka/ Materiál</t>
  </si>
  <si>
    <t>položka</t>
  </si>
  <si>
    <t>cena /€/</t>
  </si>
  <si>
    <t>MONTÁŽ ZÁKLADNÁ C-210 M</t>
  </si>
  <si>
    <t>210 01-0022p</t>
  </si>
  <si>
    <t>Rúrka bezhalogénová ohybná DN25</t>
  </si>
  <si>
    <t>210 01-0023p</t>
  </si>
  <si>
    <t>Rúrka bezhalogénová ohybná DN32</t>
  </si>
  <si>
    <t>210 01-0133p</t>
  </si>
  <si>
    <t>Rúrka bezhalogénová tuhá DN25</t>
  </si>
  <si>
    <t>210 01-0134p</t>
  </si>
  <si>
    <t>Rúrka bezhalogénová tuhá DN32</t>
  </si>
  <si>
    <t>210 01-0241p</t>
  </si>
  <si>
    <t>Chránička plastová do podlahy DN40</t>
  </si>
  <si>
    <t>210 01-0242p</t>
  </si>
  <si>
    <t>Chránička plastová do podlahy DN63</t>
  </si>
  <si>
    <t>210 01-0301</t>
  </si>
  <si>
    <t>Krabica prístrojová bezhalogénová pre násobnú montáž</t>
  </si>
  <si>
    <t>210 01-0321p</t>
  </si>
  <si>
    <t>Krabica inštalačná bezhalogénová pre zapustenú montáž so svorkovnicou</t>
  </si>
  <si>
    <t>210 01-0351p</t>
  </si>
  <si>
    <t>Krabica inštalačná bezhalogénová pre povrchovú montáž so svorkovnicou</t>
  </si>
  <si>
    <t>210 29-0742p</t>
  </si>
  <si>
    <t xml:space="preserve">Zapojenie spotrebičov </t>
  </si>
  <si>
    <t>11a</t>
  </si>
  <si>
    <t>210 02-0305p</t>
  </si>
  <si>
    <t>Montáž kabelového žľabu 100/85 vrátane výložníkov, závitových závesných tyčí, úchytov</t>
  </si>
  <si>
    <t>11b</t>
  </si>
  <si>
    <t>210 02-0252</t>
  </si>
  <si>
    <t>Montáž kabelového roštu š=300mm</t>
  </si>
  <si>
    <t>210 81-0045</t>
  </si>
  <si>
    <t>.....-O  3 x 1,5</t>
  </si>
  <si>
    <t>210 81-0056</t>
  </si>
  <si>
    <t>.....-O  5 x 1,5</t>
  </si>
  <si>
    <t>.....-J  3 x 1,5</t>
  </si>
  <si>
    <t>210 81-0046</t>
  </si>
  <si>
    <t>.....-J  3 x 2,5</t>
  </si>
  <si>
    <t>.....-J  3 x 6</t>
  </si>
  <si>
    <t>.....-J  3 x 10</t>
  </si>
  <si>
    <t>210 81-0055</t>
  </si>
  <si>
    <t>.....-J  5 x 1,5</t>
  </si>
  <si>
    <t>.....-J  5 x 2,5</t>
  </si>
  <si>
    <t>210 81-0052p</t>
  </si>
  <si>
    <t>.....-J  5 x 6</t>
  </si>
  <si>
    <t>210 81-0053p</t>
  </si>
  <si>
    <t>.....-J  5 x 10</t>
  </si>
  <si>
    <t>210 81-0054p</t>
  </si>
  <si>
    <t>.....-J  5 x 16</t>
  </si>
  <si>
    <t>210 81-0109p</t>
  </si>
  <si>
    <t>.....-J  5 x 25</t>
  </si>
  <si>
    <t>210 81-0110p</t>
  </si>
  <si>
    <t>.....-J  5 x 35</t>
  </si>
  <si>
    <t>210 81-0111p</t>
  </si>
  <si>
    <t>....-J  5 x 50</t>
  </si>
  <si>
    <t>210 80-0547</t>
  </si>
  <si>
    <t>.....-J 6    zeleno/žltý</t>
  </si>
  <si>
    <t>210 80-0549</t>
  </si>
  <si>
    <t>.....-J 16   zeleno/žltý</t>
  </si>
  <si>
    <t>210 95-0101</t>
  </si>
  <si>
    <t>Označovací štítok na kábel</t>
  </si>
  <si>
    <t>210 95-0202</t>
  </si>
  <si>
    <t>Zaťahovanie káblov do váhy 2kg/m</t>
  </si>
  <si>
    <t>210 10-0002</t>
  </si>
  <si>
    <t>do  6   Cu</t>
  </si>
  <si>
    <t>210 10-0003</t>
  </si>
  <si>
    <t>do 16   Cu</t>
  </si>
  <si>
    <t>210 10-0251</t>
  </si>
  <si>
    <t>do  4 x 10</t>
  </si>
  <si>
    <t>210 10-0258</t>
  </si>
  <si>
    <t>do  5 x 4</t>
  </si>
  <si>
    <t>210 10-0259</t>
  </si>
  <si>
    <t>do  5 x 10</t>
  </si>
  <si>
    <t>210 10-0253p</t>
  </si>
  <si>
    <t>do  5 x 50</t>
  </si>
  <si>
    <t>210 22-0321</t>
  </si>
  <si>
    <t>Svorka na potrubie vrátane pásky</t>
  </si>
  <si>
    <t>210 22-0381p</t>
  </si>
  <si>
    <t>Prípojnica doplnkového pospojovania</t>
  </si>
  <si>
    <t>210 22-0301p</t>
  </si>
  <si>
    <t>Svorka ochranného pospojovania</t>
  </si>
  <si>
    <t>210 22-0321p</t>
  </si>
  <si>
    <t>Ekvipotenciálna prípojnica EP</t>
  </si>
  <si>
    <t>ponuka</t>
  </si>
  <si>
    <t>Montáž požiarnych upchávok</t>
  </si>
  <si>
    <t>Pomocné práce(vŕtanie prierazov, začistenie drážok, drobné murárske práce)</t>
  </si>
  <si>
    <r>
      <rPr>
        <b/>
        <sz val="11"/>
        <rFont val="Arial Narrow"/>
        <family val="2"/>
      </rPr>
      <t>SPOLU</t>
    </r>
    <r>
      <rPr>
        <sz val="11"/>
        <rFont val="Arial Narrow"/>
        <family val="2"/>
        <charset val="238"/>
      </rPr>
      <t xml:space="preserve"> Montáž základná celkom C-210 M</t>
    </r>
  </si>
  <si>
    <t>NOSNÝ MATERIÁL PRE ZÁKLADNÚ MONTÁŽ</t>
  </si>
  <si>
    <t>Kabelový žľab 100/50 vrátane výložníkov, závitových závesných tyčí, úchytov</t>
  </si>
  <si>
    <t>Rošt RI-300, š=300mm, l=3m</t>
  </si>
  <si>
    <t>... .-J  5 x 50</t>
  </si>
  <si>
    <t>.....-J 6 mm2  zelenožltý</t>
  </si>
  <si>
    <t>.....-J 16mm2  zelenožltý</t>
  </si>
  <si>
    <t>pre 6   Cu</t>
  </si>
  <si>
    <t>pre 16  Cu</t>
  </si>
  <si>
    <t>Hlavná uzemňovacia prípojnica</t>
  </si>
  <si>
    <t>Svorky pre pospojovanie</t>
  </si>
  <si>
    <t>Požiarna upchávka EI60 do 0,05m2</t>
  </si>
  <si>
    <t>Požiarna upchávka EI60 do 0,1m2</t>
  </si>
  <si>
    <t>Požiarna upchávka EI60 do 0,2m2</t>
  </si>
  <si>
    <t>Pomocný materiál (skrutky, matice, uchytenie elektrických rozvodov, žľabov, hmoždinky)</t>
  </si>
  <si>
    <r>
      <rPr>
        <b/>
        <sz val="11"/>
        <rFont val="Arial Narrow"/>
        <family val="2"/>
      </rPr>
      <t>SPOLU</t>
    </r>
    <r>
      <rPr>
        <sz val="11"/>
        <rFont val="Arial Narrow"/>
        <family val="2"/>
        <charset val="238"/>
      </rPr>
      <t xml:space="preserve"> Nosný materiál pre základnú montáž + pomocný materiál</t>
    </r>
  </si>
  <si>
    <t>POZNÁMKA</t>
  </si>
  <si>
    <t>Káble a vodiče musia pĺňať podľa STN 920203 požiadavky B2ca - s1, d1, a1</t>
  </si>
  <si>
    <t>MONTÁŽ ŠPECIFICKÉHO NOSNÉHO MATERIÁLU</t>
  </si>
  <si>
    <t>210 11-0041</t>
  </si>
  <si>
    <t>Jednopólový - radenie 1</t>
  </si>
  <si>
    <t>210 11-0043</t>
  </si>
  <si>
    <t>Sériový prepínač - radenie 5</t>
  </si>
  <si>
    <t>210 11-0044</t>
  </si>
  <si>
    <t>Striedavý prepínač - radenie 6+6</t>
  </si>
  <si>
    <t>210 11-0045</t>
  </si>
  <si>
    <t>Striedavý prepínač - radenie 6</t>
  </si>
  <si>
    <t>210 11-0046</t>
  </si>
  <si>
    <t>Krížový prepínač - radenie 7</t>
  </si>
  <si>
    <t>210 11-0046p</t>
  </si>
  <si>
    <t>Spínač žalúziový</t>
  </si>
  <si>
    <t>210 11-0511p</t>
  </si>
  <si>
    <t>Spínač trojpólový, 16A, 400V, IP65</t>
  </si>
  <si>
    <t>210 11-0512p</t>
  </si>
  <si>
    <t>Spínač trojpólový, 25A, 400V, IP65</t>
  </si>
  <si>
    <t>Spínač trojpólový, 40A, 400V, IP65</t>
  </si>
  <si>
    <t>Spínač trojpólový, 63A, 400V, IP65</t>
  </si>
  <si>
    <t>210 11-0524p</t>
  </si>
  <si>
    <t>Spínač trojpólový, 100A, 400V, IP65</t>
  </si>
  <si>
    <t>210 14-0431</t>
  </si>
  <si>
    <t>Tlačítko Central stop</t>
  </si>
  <si>
    <t>Havarijné tlačítko</t>
  </si>
  <si>
    <t>ZÁSUVKY ZAPUSTENÉ, NÁSTENNÉ</t>
  </si>
  <si>
    <t>210 11-1011</t>
  </si>
  <si>
    <t>Zásuvka zapustená 10/16A, 2P+Z</t>
  </si>
  <si>
    <t>210 11-1031</t>
  </si>
  <si>
    <t>Zásuvka nástenná 10/16A, 2P+Z</t>
  </si>
  <si>
    <t>210 11-1113</t>
  </si>
  <si>
    <t>Zásuvka nástenná 16A, 400V, 3P+N+Z, IP54</t>
  </si>
  <si>
    <t>Podlahová krabice pre 9 prístrojov</t>
  </si>
  <si>
    <t>210 19-0002</t>
  </si>
  <si>
    <t>Montáž rozvádzačov do 50 kg (RB)</t>
  </si>
  <si>
    <t>210 19-0004</t>
  </si>
  <si>
    <t>Montáž rozvádzačov delených  do 150 kg (R+1, R+2, R+3, R+4)</t>
  </si>
  <si>
    <t>210 19-0051</t>
  </si>
  <si>
    <t>Montáž rozvádzačov delených  do 200 kg (RK)</t>
  </si>
  <si>
    <t>Montáž rozvádzačov delených  do 200 kg (RH)</t>
  </si>
  <si>
    <t>SVIETIDLÁ</t>
  </si>
  <si>
    <t>210 20-0006</t>
  </si>
  <si>
    <t>Svietidlo núdzové stropné alebo nástenné</t>
  </si>
  <si>
    <t>210 20-1061p</t>
  </si>
  <si>
    <t>Svietidlá LED do 40W</t>
  </si>
  <si>
    <t>Svietidlá LED do 14W</t>
  </si>
  <si>
    <t>Svietidlá LED 36W IP65</t>
  </si>
  <si>
    <t>Pomocné práce (začistenie zapustení, drobné murárske práce pre el.montáž)</t>
  </si>
  <si>
    <r>
      <rPr>
        <b/>
        <sz val="11"/>
        <rFont val="Arial Narrow"/>
        <family val="2"/>
      </rPr>
      <t>SPOLU</t>
    </r>
    <r>
      <rPr>
        <sz val="11"/>
        <rFont val="Arial Narrow"/>
        <family val="2"/>
        <charset val="238"/>
      </rPr>
      <t xml:space="preserve"> Montáž špecifického nosného materiálu celkom</t>
    </r>
  </si>
  <si>
    <t>ŠPECIFICKÝ NOSNÝ MATERIÁL</t>
  </si>
  <si>
    <t>Spínač č.1 zapustený, 10A, 230V, IP20</t>
  </si>
  <si>
    <t>Spínač č.5 zapustený, 10A, 230V, IP20</t>
  </si>
  <si>
    <t>Spínač č.6 zapustený, 10A, 230V, IP20</t>
  </si>
  <si>
    <t>Spínač č.6+6 zapustený, 10A, 230V, IP20</t>
  </si>
  <si>
    <t>Spínač č.7 zapustený, 10A, 230V, IP20</t>
  </si>
  <si>
    <t>Spínač č.1 nástenný, 10A, 230V, IP44</t>
  </si>
  <si>
    <t>Spínač č.5 nástenný 10A, 230V, IP44</t>
  </si>
  <si>
    <t>Spínač žalúziový zapustený 10A, 230V, IP20</t>
  </si>
  <si>
    <t>Zásuvka zapustená  16A, 230V, 2P+Z, IP20</t>
  </si>
  <si>
    <t>Zásuvka do podlahovej krabice 16A, 230V, 2P+Z, IP20</t>
  </si>
  <si>
    <t>Podlahová krabica pre 9 prístrojov</t>
  </si>
  <si>
    <t>Zásuvka nástenná 16A, 230V, 1P+N+Z, IP44</t>
  </si>
  <si>
    <t>Jednorámik s popisovým poľom</t>
  </si>
  <si>
    <t>Dvojrámik s popisovým poľom</t>
  </si>
  <si>
    <t>Trojrámik s popisovým poľom</t>
  </si>
  <si>
    <t>Štvorrámik s popisovým poľom</t>
  </si>
  <si>
    <t>Päťrámik s popisovým poľom</t>
  </si>
  <si>
    <t>SPÍNAČE TROJPÓLOVÉ, TLAČDLOVÉ OVLÁDAČE</t>
  </si>
  <si>
    <t>Spínač trojpólový, 32A, 400V, IP65</t>
  </si>
  <si>
    <t>Tlačidlo Central stop s označením na skrinke, rozpínací kontakt</t>
  </si>
  <si>
    <t>Havarijné tlačidlo s označením na skrinke, rozpínací kontakt</t>
  </si>
  <si>
    <r>
      <t>A - LED stropné prisadené 14W, 230V AC, 4000K, 4700Lm, Ra</t>
    </r>
    <r>
      <rPr>
        <sz val="11"/>
        <rFont val="Calibri"/>
        <family val="2"/>
        <charset val="238"/>
      </rPr>
      <t>&gt;</t>
    </r>
    <r>
      <rPr>
        <sz val="11"/>
        <rFont val="Arial Narrow"/>
        <family val="2"/>
        <charset val="238"/>
      </rPr>
      <t>80,  IP20, 600x600mm</t>
    </r>
  </si>
  <si>
    <r>
      <t>B - LED stropné zapustené 30W, 230V AC, 4000K, 4700Lm, Ra</t>
    </r>
    <r>
      <rPr>
        <sz val="11"/>
        <rFont val="Calibri"/>
        <family val="2"/>
        <charset val="238"/>
      </rPr>
      <t>&gt;</t>
    </r>
    <r>
      <rPr>
        <sz val="11"/>
        <rFont val="Arial Narrow"/>
        <family val="2"/>
        <charset val="238"/>
      </rPr>
      <t>80,  IP20, 600x600mm</t>
    </r>
  </si>
  <si>
    <r>
      <t>C - LED stropné prisadené 30W, 230V AC, 4000K, 4700Lm, Ra</t>
    </r>
    <r>
      <rPr>
        <sz val="11"/>
        <rFont val="Calibri"/>
        <family val="2"/>
        <charset val="238"/>
      </rPr>
      <t>&gt;</t>
    </r>
    <r>
      <rPr>
        <sz val="11"/>
        <rFont val="Arial Narrow"/>
        <family val="2"/>
        <charset val="238"/>
      </rPr>
      <t>80,  IP20, 600x600mm</t>
    </r>
  </si>
  <si>
    <r>
      <t>D - LED stropné prisadené 36W, 230V AC, 4000K, 2880m, Ra</t>
    </r>
    <r>
      <rPr>
        <sz val="11"/>
        <rFont val="Calibri"/>
        <family val="2"/>
        <charset val="238"/>
      </rPr>
      <t>&gt;</t>
    </r>
    <r>
      <rPr>
        <sz val="11"/>
        <rFont val="Arial Narrow"/>
        <family val="2"/>
        <charset val="238"/>
      </rPr>
      <t>80,  IP65, l=1200mm</t>
    </r>
  </si>
  <si>
    <t>E1 - LED svietidlo downlight  prisadené, 1x14W, 230V AC, 4000K, 1150Lm, Ra&gt;80, IP20</t>
  </si>
  <si>
    <t>E2 - LED svietidlo downlight  zpustené 1x14W, 230V AC, 4000K, 1150Lm, Ra&gt;80, IP20</t>
  </si>
  <si>
    <t>F1 - LED svietidlo downlight  prisadené + pohybový snímač, 1x14W, 230V AC, 4000K, 1150Lm, Ra&gt;80, IP20</t>
  </si>
  <si>
    <t>F2 - LED svietidlo downlight  zapustené + pohybový snímač, 1x14W, 230V AC, 4000K, 1150Lm, Ra&gt;80, IP20</t>
  </si>
  <si>
    <t>G1 - LED svietidlo downlight  prisadené, 1x14W, 230V AC, 4000K, 1150Lm, Ra&gt;80, IP43</t>
  </si>
  <si>
    <t>G2 - LED svietidlo downlight  zpustené 1x14W, 230V AC, 4000K, 1150Lm, Ra&gt;80, IP43</t>
  </si>
  <si>
    <t>H1 - LED svietidlo prisadené, 1x14W, 230V AC, 4000K, 1150Lm, Ra&gt;80, IP43</t>
  </si>
  <si>
    <t>H2 - LED svietidlo zpustené 1x14W, 230V AC, 4000K, 1150Lm, Ra&gt;80, IP43</t>
  </si>
  <si>
    <t>J - LED svietidlo zpustené 1x8W, 230V AC, 3000K, 480Lm, Ra&gt;80, IP54</t>
  </si>
  <si>
    <t>K - LED svietidlo zpustené do zeme 1x4W, 230V AC, 3000K, 480Lm, Ra&gt;80, IP67</t>
  </si>
  <si>
    <t>L - LED svietidlo nad umývadlo 1x12W, 230V AC, 4000K, 900Lm, Ra&gt;80, IP44</t>
  </si>
  <si>
    <t>NO1 - svietidlo núdzové únikové nástenné  s piktogramom, vlastným zdrojom a automatikou prepnutia 1x8W, IP40, EVG, režim NM, autonómnosť 3hod.</t>
  </si>
  <si>
    <t>NO2 - svietidlo núdzové únikové stropné  s piktogramom, vlastným zdrojom a automatikou prepnutia 1x8W, IP40, EVG, režim NM, autonómnosť 3hod.</t>
  </si>
  <si>
    <t>NO3 - svietidlo núdzové únikové nástenné, vlastným zdrojom a automatikou prepnutia 1x8W, IP43, EVG, režim NM, autonómnosť 3hod.</t>
  </si>
  <si>
    <t>NO4 - svietidlo núdzové únikové stropné, vlastným zdrojom a automatikou prepnutia 1x8W, IP43, EVG, režim NM, autonómnosť 3hod.</t>
  </si>
  <si>
    <t>Pomocný materiál (skrutky, matice, uchytenie el.zariadení)</t>
  </si>
  <si>
    <r>
      <rPr>
        <b/>
        <sz val="11"/>
        <rFont val="Arial Narrow"/>
        <family val="2"/>
      </rPr>
      <t>SPOLU</t>
    </r>
    <r>
      <rPr>
        <sz val="11"/>
        <rFont val="Arial Narrow"/>
        <family val="2"/>
        <charset val="238"/>
      </rPr>
      <t xml:space="preserve"> Špecifický nosný materiál celkom</t>
    </r>
  </si>
  <si>
    <t>ROZVÁDZAČE - ZOSTAVOVANIE</t>
  </si>
  <si>
    <t>Montáž/Doprava</t>
  </si>
  <si>
    <t xml:space="preserve">Špecifikácia rozvádzača podľa výkresu E.1.6-07, ROZVÁDZAČ RH-T </t>
  </si>
  <si>
    <t>Špecifikácia rozvádzača podľa výkresu E.1.6-08,ROZVÁDZAČ R+1</t>
  </si>
  <si>
    <t>Špecifikácia rozvádzača podľa výkresu E.1.6-09, ROZVÁDZAČ R+2</t>
  </si>
  <si>
    <t>Špecifikácia rozvádzača podľa výkresu E.1.6-10, ROZVÁDZAČ R+3</t>
  </si>
  <si>
    <t>Špecifikácia rozvádzača podľa výkresu E.1.6-11, ROZVÁDZAČ R+4</t>
  </si>
  <si>
    <t>Špecifikácia rozvádzača podľa výkresu E.1.6-12, ROZVÁDZAČ RK</t>
  </si>
  <si>
    <t>Špecifikácia rozvádzača podľa výkresu E.1.6-13, ROZVÁDZAČ R+2.1</t>
  </si>
  <si>
    <t>Doprava</t>
  </si>
  <si>
    <t>Presun  na stavbe</t>
  </si>
  <si>
    <r>
      <rPr>
        <b/>
        <sz val="11"/>
        <rFont val="Arial Narrow"/>
        <family val="2"/>
      </rPr>
      <t>SPOLU</t>
    </r>
    <r>
      <rPr>
        <sz val="11"/>
        <rFont val="Arial Narrow"/>
        <family val="2"/>
        <charset val="238"/>
      </rPr>
      <t xml:space="preserve"> ROZVÁDZAČE - ZOSTAVOVANIE</t>
    </r>
  </si>
  <si>
    <t>STAVEBNÉ ÚPRAVY C 801-3</t>
  </si>
  <si>
    <t>Ryha do š.50mm</t>
  </si>
  <si>
    <t>100x100x50mm   tehla</t>
  </si>
  <si>
    <r>
      <rPr>
        <b/>
        <sz val="11"/>
        <rFont val="Arial Narrow"/>
        <family val="2"/>
      </rPr>
      <t>SPOLU</t>
    </r>
    <r>
      <rPr>
        <sz val="11"/>
        <rFont val="Arial Narrow"/>
        <family val="2"/>
      </rPr>
      <t xml:space="preserve"> Stavebné úpravy C 801-3</t>
    </r>
  </si>
  <si>
    <t>BLESKOZVOD - MONTÁŽ ZÁKLADNÁ C-210 M</t>
  </si>
  <si>
    <t>210 22-0102</t>
  </si>
  <si>
    <t xml:space="preserve">AlMgSi  Ø8mm vrátane podpier </t>
  </si>
  <si>
    <t>210 22-0021</t>
  </si>
  <si>
    <t>FeZn 30x4mm v zemi</t>
  </si>
  <si>
    <t>210 22-0022</t>
  </si>
  <si>
    <t>FeZni Ø10mm v zemi</t>
  </si>
  <si>
    <t>210 22-0201</t>
  </si>
  <si>
    <t>Tyč zachytávacia do 3m</t>
  </si>
  <si>
    <t>210 22-0301</t>
  </si>
  <si>
    <t>Bleskozvodové svorky do 2 skrutiek</t>
  </si>
  <si>
    <t>210 22-0302</t>
  </si>
  <si>
    <t>Bleskozvodové svorky nad 2 skrutky</t>
  </si>
  <si>
    <t>210 22-0401</t>
  </si>
  <si>
    <t>Označovanie zvodov štítkami</t>
  </si>
  <si>
    <t>210 22-0431p</t>
  </si>
  <si>
    <t>Zaasfaltovanie spojov v zemi</t>
  </si>
  <si>
    <t xml:space="preserve">ks </t>
  </si>
  <si>
    <t>PPV 2.00 %</t>
  </si>
  <si>
    <r>
      <rPr>
        <b/>
        <sz val="12"/>
        <rFont val="Arial Narrow"/>
        <family val="2"/>
      </rPr>
      <t>SPOLU</t>
    </r>
    <r>
      <rPr>
        <sz val="12"/>
        <rFont val="Arial Narrow"/>
        <family val="2"/>
        <charset val="238"/>
      </rPr>
      <t xml:space="preserve"> Bleskozvod - montáž základná C-210 M</t>
    </r>
  </si>
  <si>
    <t>BLESKOZVOD NOSNÝ MATERIÁL PRE ZÁKLADNÚ MONTÁŽ</t>
  </si>
  <si>
    <t>Vodič AlMgSi Ø8mm / 0,14kg/m /</t>
  </si>
  <si>
    <t>kg</t>
  </si>
  <si>
    <t>Vodič FeZn Ø10mm   / 0,62 kg/m /</t>
  </si>
  <si>
    <t>Vodič FeZn 30x4mm / 0,94 kg/m /</t>
  </si>
  <si>
    <t>Svorka SZ /skúšobná/</t>
  </si>
  <si>
    <t>Svorka SK  /krížová/</t>
  </si>
  <si>
    <t>Svorka SJ01 /svorka k zachytávacej tyči/</t>
  </si>
  <si>
    <t>Svorka SR03 /pre spojenie kruhových a pásových vodičov/</t>
  </si>
  <si>
    <t>Svorka SS /spojovacia/</t>
  </si>
  <si>
    <t>Horná ochranná strieška OS1</t>
  </si>
  <si>
    <t>Svorka SJ02m OB /držiak zachyt. tyče  k oddial. bleskozvodu/</t>
  </si>
  <si>
    <t>Zachytávacia tyč JP15</t>
  </si>
  <si>
    <t>Betónový podstavec 350x350mm</t>
  </si>
  <si>
    <t>Šachta pre skúšobnú svorku</t>
  </si>
  <si>
    <t>Držiak ochrannej rúrky DOT</t>
  </si>
  <si>
    <t>Označovací štítok bleskozvodu</t>
  </si>
  <si>
    <t>Podpera PV21 betón</t>
  </si>
  <si>
    <t>Pasívna protikorózna ochrana - asfalt</t>
  </si>
  <si>
    <t>Podružný materiál 3.00 %</t>
  </si>
  <si>
    <r>
      <rPr>
        <b/>
        <sz val="12"/>
        <rFont val="Arial Narrow"/>
        <family val="2"/>
      </rPr>
      <t xml:space="preserve">SPOLU </t>
    </r>
    <r>
      <rPr>
        <sz val="12"/>
        <rFont val="Arial Narrow"/>
        <family val="2"/>
        <charset val="238"/>
      </rPr>
      <t>Bleskozvod - nosný materiál pre základnú montáž</t>
    </r>
  </si>
  <si>
    <t>ZEMNÉ PRÁCE C-460 M</t>
  </si>
  <si>
    <t>460 20-0164</t>
  </si>
  <si>
    <t>35/ 80 cm, zemina tr.4</t>
  </si>
  <si>
    <t>460 56-0164</t>
  </si>
  <si>
    <t>ODBORNÁ PREHLIADKA A SKÚŠKY</t>
  </si>
  <si>
    <t>Odborná prehliadka a skúška vypracovanie správy</t>
  </si>
  <si>
    <t>Odborná prehliadka a skúška vypracovanie správy - bleskozvod a uyemnenie</t>
  </si>
  <si>
    <t>Demontážne práce</t>
  </si>
  <si>
    <t>Premeranie odporu uzemnenia</t>
  </si>
  <si>
    <t xml:space="preserve">INVESTOR </t>
  </si>
  <si>
    <t>Mestská časť Bratislava Nové Mesto Junácka 1, 832 91 Bratislava</t>
  </si>
  <si>
    <t>STAVBA</t>
  </si>
  <si>
    <t>ZŠ a MŠ Cádrova: Rekonštrukcia nadstavba/prístavba objektu jedálne</t>
  </si>
  <si>
    <t>MIESTO STAVBY</t>
  </si>
  <si>
    <t>p.č.: 6128/2, 6128/1 k.ú. Vinohrady, obec Bratislava-Nové Mesto</t>
  </si>
  <si>
    <t>PROFESIA</t>
  </si>
  <si>
    <t>E1.03 - ZDRAVOTECHNIKA</t>
  </si>
  <si>
    <t xml:space="preserve">p.č. </t>
  </si>
  <si>
    <t>popis</t>
  </si>
  <si>
    <t>MONŽSTVO</t>
  </si>
  <si>
    <t>J.</t>
  </si>
  <si>
    <t>JEDN. CENA BEZ DPH</t>
  </si>
  <si>
    <t>CELK. CENA BEZ DPH</t>
  </si>
  <si>
    <t>1. VNÚTORNÁ SPLAŠKOVÁ KANALIZÁCIA</t>
  </si>
  <si>
    <t>PRIPOJOVACIE ROZVODY</t>
  </si>
  <si>
    <t>Potrubie z HT PP odpadné DN32  (+ tvarovky)</t>
  </si>
  <si>
    <t>Potrubie z HT PP odpadné DN40  (+ tvarovky)</t>
  </si>
  <si>
    <t>Potrubie z HT PP odpadové DN50  (+ tvarovky)</t>
  </si>
  <si>
    <t>Potrubie z HT PP odpadové DN75  (+ tvarovky)</t>
  </si>
  <si>
    <t>Potrubie z HT PP odpadové DN110  (+ tvarovky)</t>
  </si>
  <si>
    <t>LEŽATÉ ROZVODY</t>
  </si>
  <si>
    <t>Potrubie z PVC KG odpadové DN110  (+ tvarovky)</t>
  </si>
  <si>
    <t>Potrubie z PVC KG odpadové DN125  (+ tvarovky)</t>
  </si>
  <si>
    <t>2. VNÚTORNÁ DAŽĎOVÁ KANALIZÁCIA</t>
  </si>
  <si>
    <t>3. VNÚTORNÁ TUKOVÁ KANALIZÁCIA</t>
  </si>
  <si>
    <t>4. VNÚTORNÝ ZÁSOBOVACÍ VODOVOD</t>
  </si>
  <si>
    <t>Potrubie plasthliníkové/ALPEX 20x2,0mm  (DN15) +Tvarovky ALPEX DN15 + izolácia Tubolit d20</t>
  </si>
  <si>
    <t>Potrubie plasthliníkové/ALPEX 26x3,0mm  (DN20)+Tvarovky ALPEX DN20 + izolácia Tubolit d30</t>
  </si>
  <si>
    <t>Potrubie plasthliníkové/ALPEX 32x3,0mm  (DN25)+Tvarovky ALPEX DN25 + izolácia Tubolit d30</t>
  </si>
  <si>
    <t>Potrubie plasthliníkové/ALPEX 40x3.5mm  (DN32)+Tvarovky ALPEX DN32 + izolácia Tubolit d40</t>
  </si>
  <si>
    <t>Potrubie plasthliníkové/ALPEX 50x4.0mm  (DN40)+Tvarovky ALPEX DN40 + izolácia Tubolit d40</t>
  </si>
  <si>
    <t>Potrubie nerezové/INOX 22x1.2mm  (DN20)+Tvarovky INOX DN20 + izolácia Tubolit d30</t>
  </si>
  <si>
    <t>Potrubie nerezové/INOX 28x1.2mm  (DN25)+Tvarovky INOX DN25 + izolácia Tubolit d30</t>
  </si>
  <si>
    <t>Potrubie nerezové/INOX 35x1.5mm  (DN32)+Tvarovky INOX DN32 + izolácia Tubolit d30</t>
  </si>
  <si>
    <t>Potrubie nerezové/INOX 42x1.5mm  (DN40) + Tvarovky INOX DN40 + izolácia Tubolit d40</t>
  </si>
  <si>
    <t>Potrubie nerezové/INOX 54x1.5mm  (DN50) + Tvarovky INOX DN50 + izolácia Tubolit d50</t>
  </si>
  <si>
    <t xml:space="preserve">Potrubie HDPE PE100 PN10 63x3.8mm  (DN50) + Tvarovky HDPE PE100 DN50 </t>
  </si>
  <si>
    <t>5. VNÚTORNÝ POŽIARNY VODOVOD</t>
  </si>
  <si>
    <t>Potrubie nerezové/INOX 54x1.5mm  (DN50) +Tvarovky INOX DN50 + izolácia Tubolit d50</t>
  </si>
  <si>
    <t>Potrubie nerezové/INOX 35x1.5mm  (DN32) + Tvarovky INOX DN32 + izolácia Tubolit d30</t>
  </si>
  <si>
    <t>Potrubie nerezové/INOX 28x1.2mm  (DN25)  + Tvarovky INOX DN25 + izolácia Tubolit d30</t>
  </si>
  <si>
    <t xml:space="preserve">6. ARMATÚRY </t>
  </si>
  <si>
    <t>Hlavný objektový uzáver DN50 IVAR FIV.8363</t>
  </si>
  <si>
    <t>Tlakový redukčný ventil DN50 IVAR.5350</t>
  </si>
  <si>
    <t>Predmontovaná zostava zamedzovača spätného toku IVAR BRA.ECO 3T RAMPA T DN50</t>
  </si>
  <si>
    <t>Zmäkkčovací filter pre úpravu tvrdosti vody IVAR.DEVAP 075 (4.5m3/h) + príslušenstvo + Bypass. Uzáver, manometer, filter, solánková nádoba, soľ</t>
  </si>
  <si>
    <t>Guľový uzáver s vypúšťaním DN15</t>
  </si>
  <si>
    <t>Guľový uzáver s vypúšťaním DN20</t>
  </si>
  <si>
    <t>Guľový uzáver s vypúšťaním DN25</t>
  </si>
  <si>
    <t>Guľový uzáver s vypúšťaním DN32</t>
  </si>
  <si>
    <t>Guľový uzáver s vypúšťaním DN40</t>
  </si>
  <si>
    <t>Guľový uzáver s vypúšťaním DN50</t>
  </si>
  <si>
    <t>Regulačný ventil pre cirkuláciu teplej vody DN20</t>
  </si>
  <si>
    <t>Regulačný ventil pre cirkuláciu teplej vody DN25</t>
  </si>
  <si>
    <t>Automatický odvzdušňovací ventil</t>
  </si>
  <si>
    <t>Spätná klapka DN50</t>
  </si>
  <si>
    <t>Manometer</t>
  </si>
  <si>
    <t>Filter na hrubé a jemné nečistoty IVAR GEL DEPURA DOUBLE</t>
  </si>
  <si>
    <t>Rohový ventil DN15</t>
  </si>
  <si>
    <t>Čistiaca tvarovka DN75</t>
  </si>
  <si>
    <t>Čistiaca tvarovka DN110</t>
  </si>
  <si>
    <t>Hadicový naviják DN25 30m</t>
  </si>
  <si>
    <t>7. ZARIAĎOVACIE PREDMETY A PRÍSLUŠENSTVO</t>
  </si>
  <si>
    <t>Drez kuchynský (okrem dodávky gastrotechnológie)</t>
  </si>
  <si>
    <t>Odpadová súprava pre drez</t>
  </si>
  <si>
    <t>Drezová stojančeková zmiešavacia batéria</t>
  </si>
  <si>
    <t>Umývadlo keramické (jednodielne)</t>
  </si>
  <si>
    <t>Odpadová súprava pre umývadlo DN40</t>
  </si>
  <si>
    <t>Umývadlová stojančeková zmiešavacia batéria</t>
  </si>
  <si>
    <t>Montážny prvok Viega Prevista Dry 8535</t>
  </si>
  <si>
    <t>Kotviace príslušenstvo Viega  8570.36  (vo vybraních prípadoch montáže do inšt. steny podla PD)</t>
  </si>
  <si>
    <t>Umývadlo keramické pre imobilných</t>
  </si>
  <si>
    <t>Podomietková odpadová súprava pre umývadlo DN40 napr. HL4000.3+HL134.1C</t>
  </si>
  <si>
    <t>Umývadlová stojančeková zmiešavacia batéria s pákou pre imobilných</t>
  </si>
  <si>
    <t>Umývadlo nerezové (dvojdielne-učebne) napr. SANELA SLUN 50E vr. batérií</t>
  </si>
  <si>
    <t>Odpadová súprava pre umývadlo SANELA SLUN 50E DN50</t>
  </si>
  <si>
    <t>Umývadlo nerezové (pätdielne-hyg. zázemia, hl. vchod) napr. SANELA SLUN 83ET vr. batérií</t>
  </si>
  <si>
    <t>Odpadová súprava pre umývadlo SANELA SLUN 83ET DN50</t>
  </si>
  <si>
    <t>Sprchová vaňa</t>
  </si>
  <si>
    <t>Odpadová súprava pre sprchy DN50</t>
  </si>
  <si>
    <t>Sprchová nástenná termostatatická batéria rozteč 150mm, s flexihadicou a s úspornou hlavicou</t>
  </si>
  <si>
    <t>Zavesená záchodová misa keramická vr. WC dosky</t>
  </si>
  <si>
    <t>Ovládacie tlačidlo Viega 8601.1 (alternatívne podľa výberu investora)</t>
  </si>
  <si>
    <t>Tlmiaca izolačná manžeta</t>
  </si>
  <si>
    <t>Montážny prvok Viega Prevista Dry 8522</t>
  </si>
  <si>
    <t>Kotviace príslušenstvo Viega  8570.36</t>
  </si>
  <si>
    <t>Zavesená záchodová misa keramická pre imobilných + príslušenstvo (madlo, sekund. splachovač)</t>
  </si>
  <si>
    <t>Montážny prvok Viega Prevista Dry 8874.9</t>
  </si>
  <si>
    <t>Pisoár keramický s podomietkovým inšt. modulom a zástenami</t>
  </si>
  <si>
    <t>Montážny prvok Viega Prevista Dry 8560.31</t>
  </si>
  <si>
    <t>Skryté splachovanie Viega Prevista Dry 8560.33</t>
  </si>
  <si>
    <t>Odpadová súprava DN50</t>
  </si>
  <si>
    <t>Výlevka keramická</t>
  </si>
  <si>
    <t>Montážny prvok Viega Prevista Dry 8540.33</t>
  </si>
  <si>
    <t>Odpadová súprava výlevková DN50</t>
  </si>
  <si>
    <t>Nástenná zmiešavacia batéria, rozteč 150mm</t>
  </si>
  <si>
    <t>Elektrický prietokový zásobníkový ohrievač napr. HAKL MKX1</t>
  </si>
  <si>
    <t>Lievik DN32 HL21</t>
  </si>
  <si>
    <t>Privzdušňovacia hlavica na kanalizačné potrubie HL900N</t>
  </si>
  <si>
    <t>Podomiektová zápachová uzávierka HL138</t>
  </si>
  <si>
    <t>Podlahový vpust HL510NPR</t>
  </si>
  <si>
    <t>Podlahový vpust HL310NPR</t>
  </si>
  <si>
    <t>Podlahový vpust HL310NPRG</t>
  </si>
  <si>
    <t>Mechanická zápachová uzávierka HL06063E</t>
  </si>
  <si>
    <t>Podomietková zápachová uzávierka pre pračky a umývačky riadu HL400</t>
  </si>
  <si>
    <t>Podomietkoá zaáchová uzávierka pre umývačky riadu 406</t>
  </si>
  <si>
    <t>Podomietková zápachová uzávierka pre pračky a sušičky HL4000.2</t>
  </si>
  <si>
    <t>Bezpečnostný prepad plochej strechy</t>
  </si>
  <si>
    <t>Strešný vpust HL64</t>
  </si>
  <si>
    <t>Lapač strešných splavenín HL600NGHO</t>
  </si>
  <si>
    <t>Prestup základov pre HDPE potrubie  DN50 (d63) s hydroizolačnou manžetou</t>
  </si>
  <si>
    <t>8. OSTATNÉ</t>
  </si>
  <si>
    <t>Drážkovanie a sekanie v stavebných konštrukciách</t>
  </si>
  <si>
    <t>h</t>
  </si>
  <si>
    <t>Kotviaci materiál</t>
  </si>
  <si>
    <t>Montážny materiál</t>
  </si>
  <si>
    <t>Presun hmôt vodovodu a kanalizácie, doprava materiálu</t>
  </si>
  <si>
    <t>Tlaková skúška vodovodného potrubia závitového do DN50</t>
  </si>
  <si>
    <t>Prepláchnutie a dezinfekcia vodovodného potrubia do DN50</t>
  </si>
  <si>
    <t>Skúška tesnosti kanalizácie v objektoch vodou do DN150</t>
  </si>
  <si>
    <t>Montáž systému</t>
  </si>
  <si>
    <t>Odvoz odpadu po realizácii</t>
  </si>
  <si>
    <t>celkom</t>
  </si>
  <si>
    <t>€ bez DPH</t>
  </si>
  <si>
    <t>Rozpočet</t>
  </si>
  <si>
    <t>MESTSKÁ ČASŤ BRATISLAVA - NOVÉ MESTO</t>
  </si>
  <si>
    <t>ZŠ s MŠ Cádrova - Rekonštrukcia, nadstavba / prístavba objektu jedálne</t>
  </si>
  <si>
    <t>E1.4-A Vykurovanie</t>
  </si>
  <si>
    <t>jednotková cena bez DPH</t>
  </si>
  <si>
    <t>celková cena bez DPH</t>
  </si>
  <si>
    <t>1. VÝMENNÍKOVÁ STANICA</t>
  </si>
  <si>
    <t>Výmeníková stanica Decon WL H45W50 Z (jednotlivé komponenty výmenníkovej stanice sú uvedené v prílohe č .1)</t>
  </si>
  <si>
    <r>
      <t xml:space="preserve">2. REGULÁCIA </t>
    </r>
    <r>
      <rPr>
        <sz val="10"/>
        <color theme="1"/>
        <rFont val="Arial"/>
        <family val="2"/>
      </rPr>
      <t>(Regulácia Siemens je súčasťou dodávky výmenníkovej stanici (presne viď príloha č.1)</t>
    </r>
  </si>
  <si>
    <t>Týždenný priestorový termostat napr. IVAR.MAGICTIME PLUS, napájanie 2x1,5 V typ AA</t>
  </si>
  <si>
    <t>Rozvodnica IVAR.ALC006U, 230 V/24 V</t>
  </si>
  <si>
    <t>Rozvodnica IVAR.ALC0012U, 230 V/24 V</t>
  </si>
  <si>
    <t>Elektrotermická hlavica IVAR.TE 3040</t>
  </si>
  <si>
    <t>3. POTRUBNÉ ROZVODY A IZOLÁCIE</t>
  </si>
  <si>
    <r>
      <t>Medené potrubie</t>
    </r>
    <r>
      <rPr>
        <sz val="9"/>
        <rFont val="Arial"/>
        <family val="2"/>
        <charset val="238"/>
      </rPr>
      <t xml:space="preserve"> (tvarovky - kolená, redukcie, odbočky)</t>
    </r>
  </si>
  <si>
    <t>Meď  DN15-d18x1,0 mm</t>
  </si>
  <si>
    <t>Meď  DN20-d22x1,0 mm</t>
  </si>
  <si>
    <t>Meď  DN25-d28x1,0 mm</t>
  </si>
  <si>
    <t>Meď  DN32-d35x1,2 mm</t>
  </si>
  <si>
    <t>Meď  DN40-d42x1,2 mm</t>
  </si>
  <si>
    <t>Meď  DN50-d54x1,5 mm</t>
  </si>
  <si>
    <r>
      <t>Predizolované potrubie</t>
    </r>
    <r>
      <rPr>
        <sz val="9"/>
        <rFont val="Arial"/>
        <family val="2"/>
        <charset val="238"/>
      </rPr>
      <t xml:space="preserve"> (tvarovky - kolená, redukcie, odbočky)</t>
    </r>
  </si>
  <si>
    <t>DN50-60,3x2,9 mm</t>
  </si>
  <si>
    <t>DN40-48,3x2,6 mm</t>
  </si>
  <si>
    <t>DN25-33,7x2,6 mm</t>
  </si>
  <si>
    <r>
      <t xml:space="preserve">Hadicová tepelná izolácia napr. Tubolit DG - ARMACELL - izolácia potrubia </t>
    </r>
    <r>
      <rPr>
        <sz val="9"/>
        <rFont val="Arial"/>
        <family val="2"/>
        <charset val="238"/>
      </rPr>
      <t>(vrátane oblúkov,
teplotný rozsah 0 °až +102 °C)</t>
    </r>
  </si>
  <si>
    <t>Tepelná izolácia Tubolit hr. 30 mm (TL54x30 mm)</t>
  </si>
  <si>
    <t>Tepelná izolácia Tubolit hr. 30 mm (TL42x30 mm)</t>
  </si>
  <si>
    <t>Tepelná izolácia Tubolit hr. 30 mm (TL35x30 mm)</t>
  </si>
  <si>
    <t>Tepelná izolácia Tubolit hr. 20 mm (TL28x20 mm)</t>
  </si>
  <si>
    <t>Tepelná izolácia Tubolit hr. 20 mm (TL22x20 mm)</t>
  </si>
  <si>
    <t>Tepelná izolácia Tubolit hr. 20 mm (TL18x20 mm)</t>
  </si>
  <si>
    <t>4. ARMATÚRY</t>
  </si>
  <si>
    <t>Guľový uzáver DN32</t>
  </si>
  <si>
    <t>Guľový uzáver DN25</t>
  </si>
  <si>
    <t>Guľový uzáver DN15</t>
  </si>
  <si>
    <t>Filter do potrubia DN15</t>
  </si>
  <si>
    <t>Automaticky odvzušňovací ventil</t>
  </si>
  <si>
    <t>Regulátor objemového prietoku - kombinovaný ventil Herz 4006 SMART</t>
  </si>
  <si>
    <t xml:space="preserve">Regulátor objemového prietoku - kombinovaný ventil Herz 4006 </t>
  </si>
  <si>
    <t>Vyvažovací ventil Herz STRÖMAX-GM DN25</t>
  </si>
  <si>
    <t>Vyvažovací ventil Herz STRÖMAX-GM DN32</t>
  </si>
  <si>
    <t>5. VYKUROVACIA SYSTÉM</t>
  </si>
  <si>
    <t xml:space="preserve">Viacvrstvové potrubie Alpex s izolačným pásom IVAR.ALPEX ISOL 16x2,0 mm </t>
  </si>
  <si>
    <t>CS 501 ND - zostava rozdeľovač / zberač pre napojenie VT 3-cestný</t>
  </si>
  <si>
    <t>CS 501 ND - zostava rozdeľovač / zberač pre napojenie VT 4-cestný</t>
  </si>
  <si>
    <t>CS 501 ND - zostava rozdeľovač / zberač pre napojenie VT 5-cestný</t>
  </si>
  <si>
    <t>CS 501 ND - zostava rozdeľovač / zberač pre napojenie VT 6-cestný</t>
  </si>
  <si>
    <t>CS 501 ND - zostava rozdeľovač / zberač pre napojenie VT 7-cestný</t>
  </si>
  <si>
    <t>CS 501 ND - zostava rozdeľovač / zberač pre napojenie VT 8-cestný</t>
  </si>
  <si>
    <t>Skrinka rozdeľovača pod omietku P–KLASIK P1</t>
  </si>
  <si>
    <t>Skrinka rozdeľovača pod omietku P–KLASIK P2</t>
  </si>
  <si>
    <t>Skrinka rozdeľovača pod omietku P–KLASIK P3</t>
  </si>
  <si>
    <t>Svorné šroubenie na viacvrstvé potrubie ALPEX pre rozdeľovače 16 x 2 ALU - EK</t>
  </si>
  <si>
    <t>Kompaktný kúpeľňový pripojovací ventil OPTIMA DV 103 chrom 1/2 x M 24</t>
  </si>
  <si>
    <t xml:space="preserve">Svorné šroubenie OPTIMA ALPEX 16x2 </t>
  </si>
  <si>
    <t>Termostatická hlavica kvapalinová OPTIMA IVAR.DH 01</t>
  </si>
  <si>
    <t>Termostatická kvapalinová hlavica IVAR.T 5000</t>
  </si>
  <si>
    <t>VEKOLUXIVAR priamy, regulačný, pre dvojrúrkový systém  s adaptérmi AVK 01</t>
  </si>
  <si>
    <t>VYKUROVACIE TELESÁ</t>
  </si>
  <si>
    <t>KORALUX LINEAR CLASSIC - M  1500/600 (White RAL 9016)</t>
  </si>
  <si>
    <t>KORALUX LINEAR CLASSIC - M  1820/600 (White RAL 9016)</t>
  </si>
  <si>
    <t>RADIK 11 PLAN VK  600/400 (White RAL 9016)</t>
  </si>
  <si>
    <t>RADIK 11 PLAN VK  600/500 (White RAL 9016)</t>
  </si>
  <si>
    <t>RADIK 11 PLAN VK  600/600 (White RAL 9016)</t>
  </si>
  <si>
    <t>RADIK 11 PLAN VK  600/900 (White RAL 9016)</t>
  </si>
  <si>
    <t>RADIK 11 PLAN VK  600/1000 (White RAL 9016)</t>
  </si>
  <si>
    <t>RADIK 11 PLAN VK  600/1200 (White RAL 9016)</t>
  </si>
  <si>
    <t>RADIK 11 PLAN VK  600/1400 (White RAL 9016)</t>
  </si>
  <si>
    <t>RADIK 21 PLAN VK  600/600 (White RAL 9016)</t>
  </si>
  <si>
    <t>RADIK 21 PLAN VK  600/1200 (White RAL 9016)</t>
  </si>
  <si>
    <t>RADIK 22 PLAN VK  500/1000 (White RAL 9016)</t>
  </si>
  <si>
    <t>RADIK 22 PLAN VK  500/1800 (White RAL 9016)</t>
  </si>
  <si>
    <t>RADIK 22 PLAN VK  600/600 (White RAL 9016)</t>
  </si>
  <si>
    <t>Vykurovanie SO 01 - dodávka</t>
  </si>
  <si>
    <t>6. OSTATNÉ NÁKLADY</t>
  </si>
  <si>
    <t>Montáž vykurovacieho systému</t>
  </si>
  <si>
    <t>Tlaková skúška podľa STN EN 128 28 a skúška funkčnosti vr. nastavenia regulačných prvkov.</t>
  </si>
  <si>
    <t>Preplach a vyčistenie systému, doplnenie upravenéj vody</t>
  </si>
  <si>
    <t>Vyregulovanie vykurovacieho systému</t>
  </si>
  <si>
    <t xml:space="preserve">Vykurovacia skúška </t>
  </si>
  <si>
    <t>Presun hmôt</t>
  </si>
  <si>
    <t>Doprava materiálu</t>
  </si>
  <si>
    <t>Vykurovanie SO 01 - montáž</t>
  </si>
  <si>
    <t>CELKOM BEZ DPH (€)</t>
  </si>
  <si>
    <t>E1.5 VZDUHCOTECHNIKA</t>
  </si>
  <si>
    <t>Zariadenie č. 1 Vetranie tried, skladov a kancelárií</t>
  </si>
  <si>
    <t>VZDUCHOTECHNICKÁ JEDNOTKA WOLF KG TOP 2015, ROZMERY: 5689x2644x2010 mm, HMOTNOSŤ: 2387 KG + príslušenstvo+DX modul</t>
  </si>
  <si>
    <t xml:space="preserve">KONDENZAČNÁ JEDNOTKA  DAIKIN ERQ140A7V, NAPÁJANIE 220-240/1f/50Hz, MFA 32A, ROZMERY 320x900m1345mm, HMOTNOSŤ 120kg, </t>
  </si>
  <si>
    <t>POŽIARNÁ KLAPKA FDS-3G-700x250-H0-OF</t>
  </si>
  <si>
    <t>POŽIARNÁ KLAPKA FDS-3G-600x350-H0-OF</t>
  </si>
  <si>
    <t>POŽIARNÁ KLAPKA FDS-3G-900x250-H0-OF</t>
  </si>
  <si>
    <t>POŽIARNÁ KLAPKA FDS-3G-900x300-H0-OF</t>
  </si>
  <si>
    <t>POŽIARNÁ KLAPKA FDS-3G-700x250-HO-OF</t>
  </si>
  <si>
    <t>POŽIARNÁ KLAPKA FDS-3G-400x250-HO-OF</t>
  </si>
  <si>
    <t>POŽIARNÁ KLAPKA FDR-3G-250-H0-OF</t>
  </si>
  <si>
    <t>POŽIARNÁ KLAPKA FDR-3G-280-H0-OF</t>
  </si>
  <si>
    <t>REGULAČNÁ KLAPKA TUNE-R-125-1-H</t>
  </si>
  <si>
    <t>REGULAČNÁ KLAPKA TUNE-R-160-1-H</t>
  </si>
  <si>
    <t>REGULAČNÁ KLAPKA TUNE-R-200-1-H</t>
  </si>
  <si>
    <t>REGULAČNÁ KLAPKA TUNE-R-250-1-H</t>
  </si>
  <si>
    <t>REGULAČNÁ KLAPKA TUNE-R-280-1-H</t>
  </si>
  <si>
    <t>REGULAČNÁ KLAPKA TUNE-R-355-1-H</t>
  </si>
  <si>
    <t>TLMIČ HLUKU THP 700x250/1000</t>
  </si>
  <si>
    <t xml:space="preserve">TLMIČ HLUKU THSS 250/1000 </t>
  </si>
  <si>
    <t xml:space="preserve">TLMIČ HLUKU THSS 355/1000 </t>
  </si>
  <si>
    <t>Koncové elementy</t>
  </si>
  <si>
    <t xml:space="preserve">DVOJRADOVÁ MRIEŽKA NOVA-C-2-500x100-R1-V-ZN </t>
  </si>
  <si>
    <t>DVOJRADOVÁ MRIEŽKA NOVA-C-2-300x100-R1-V-ZN</t>
  </si>
  <si>
    <t>DVOJRADOVÁ MRIEŽKA NOVA-C-2-600x100-R1-V-ZN</t>
  </si>
  <si>
    <t>JEDNORADOVÁ MRIEŽKA NOVA-C-1-600x100-H-ZN</t>
  </si>
  <si>
    <t>JEDNORADOVÁ MRIEŽKA NOVA-C-1-300x100-V-ZN</t>
  </si>
  <si>
    <t xml:space="preserve">KOVOVÝ TANIEROVÝ VENTIL TFFC-100-SW </t>
  </si>
  <si>
    <t xml:space="preserve">KOVOVÝ TANIEROVÝ VENTIL EFFC-100-SW </t>
  </si>
  <si>
    <t xml:space="preserve">KOVOVÝ TANIEROVÝ VENTIL TFFC-125-SW </t>
  </si>
  <si>
    <t xml:space="preserve">KOVOVÝ TANIEROVÝ VENTIL EFFC-125-SW </t>
  </si>
  <si>
    <t xml:space="preserve">KOVOVÝ TANIEROVÝ VENTIL TFFC-150-SW </t>
  </si>
  <si>
    <t xml:space="preserve">KOVOVÝ TANIEROVÝ VENTIL EFFC-150-SW </t>
  </si>
  <si>
    <t xml:space="preserve">DVEROVÁ MRIEŽKA NOVA-D-1-200x100-AN  </t>
  </si>
  <si>
    <t>SACIA MRIEŽKA 1000x600</t>
  </si>
  <si>
    <t>VÝFUKOVÁ ŽALÚZIA 4500x500</t>
  </si>
  <si>
    <t>Potrubné rozvody</t>
  </si>
  <si>
    <t>ŠTVORHRANNÉ POTRUBIE LINDAB LKR 1000x600</t>
  </si>
  <si>
    <t>ŠTVORHRANNÉ POTRUBIE LINDAB LKR 1218x913</t>
  </si>
  <si>
    <t>ŠTVORHRANNÉ POTRUBIE LINDAB LKR 800x650</t>
  </si>
  <si>
    <t>ŠTVORHRANNÉ POTRUBIE LINDAB LKR 800x500</t>
  </si>
  <si>
    <t>ŠTVORHRANNÉ POTRUBIE LINDAB LKR 800x300</t>
  </si>
  <si>
    <t>ŠTVORHRANNÉ POTRUBIE LINDAB LKR 900x300</t>
  </si>
  <si>
    <t>ŠTVORHRANNÉ POTRUBIE LINDAB LKR 900x250</t>
  </si>
  <si>
    <t>ŠTVORHRANNÉ POTRUBIE LINDAB LKR 700x250</t>
  </si>
  <si>
    <t>ŠTVORHRANNÉ POTRUBIE LINDAB LKR 600x350</t>
  </si>
  <si>
    <t>ŠTVORHRANNÝ OBLÚK LBR 1218x913</t>
  </si>
  <si>
    <t>ŠTVORHRANNÝ OBLÚK LBR 800x500</t>
  </si>
  <si>
    <t>ŠTVORHRANNÝ OBLÚK LBR 800x650</t>
  </si>
  <si>
    <t>ŠTVORHRANNÝ OBLÚK LBR 700x250</t>
  </si>
  <si>
    <t>ŠTVORHRANNÝ OBLÚK LBR 800x300</t>
  </si>
  <si>
    <t>ŠTVORHRANNÝ OBLÚK LBR 900x300</t>
  </si>
  <si>
    <t>ŠTVORHRANNÝ OBLÚK LBR 900x250</t>
  </si>
  <si>
    <t>ŠTVORHRANNÝ ODSKOK LBSR 700x250</t>
  </si>
  <si>
    <t>ŠTVORHRANNÝ ODSKOK LBSR 900x250</t>
  </si>
  <si>
    <t>PRECHOD SYMETRICKÝ LDR 1218x913-1000x600</t>
  </si>
  <si>
    <t xml:space="preserve">PRECHOD ASYMETRICKÝ LDR 1218x913-800x650 </t>
  </si>
  <si>
    <t>PRECHOD ASYMETRICKÝ LDR 900x300-800x650</t>
  </si>
  <si>
    <t>PRECHOD ASYMETRICKÝ LDR 900x250-800x650</t>
  </si>
  <si>
    <t>PRECHOD ASYMETRICKÝ LDR 900x250-600x350</t>
  </si>
  <si>
    <t xml:space="preserve">PRECHOD ASYMETRICKÝ LDR 1218x913-800x500 </t>
  </si>
  <si>
    <t>PRECHOD ASYMETRICKÝ LDR 800x500-800x300</t>
  </si>
  <si>
    <t>PRECHOD ASYMETRICKÝ LDR 900x250-800x300</t>
  </si>
  <si>
    <t>PRECHOD ASYMETRICKÝ LDR 800x500-700x250</t>
  </si>
  <si>
    <t>ŠTVORHRANNÝ OBLÚK LBXR 900x300 - 90°</t>
  </si>
  <si>
    <t>ŠTVORHRANNÝ OBLÚK LBXR 800x300 - 90°</t>
  </si>
  <si>
    <t>ŠTVORHRANNÝ OBLÚK LBXR 700x250 - 90°</t>
  </si>
  <si>
    <t>ŠTVORHRANNÝ OBLÚK LBXR 600x350 - 90°</t>
  </si>
  <si>
    <t>VÝFUKOVÝ KUS 4500x500 - 1218x913</t>
  </si>
  <si>
    <t>SPIRO POTRUBIE LINDAB SAFE Ø150</t>
  </si>
  <si>
    <t>OBLÚK SEGMENTOVÝ BF 150 90°</t>
  </si>
  <si>
    <t>KANÁLOVÝ NÁSTAVEC IL 160</t>
  </si>
  <si>
    <t>PRECHOD OSOVÝ RCL 160/150</t>
  </si>
  <si>
    <t>ŠTVORHRANNÁ JEDNOSTRANNÁ ODBOČKA LTTR 900x250-900x250</t>
  </si>
  <si>
    <t>ŠTVORHRANNÁ JEDNOSTRANNÁ ODBOČKA LTTR 900x300-900x300</t>
  </si>
  <si>
    <t>PRECHOD ASYMETRICKÝ LORU 900x250-∅250</t>
  </si>
  <si>
    <t>PRECHOD ASYMETRICKÝ LORU 900x300-∅355</t>
  </si>
  <si>
    <t>PRECHOD ASYMETRICKÝ LORU 900x250-∅280</t>
  </si>
  <si>
    <t>OBLÚK SEGMENTOVÝ BF 280 90°</t>
  </si>
  <si>
    <t>PRECHOD OSOVÝ RCL 280/225</t>
  </si>
  <si>
    <t xml:space="preserve">PRECHOD OSOVÝ RCL 225/160 </t>
  </si>
  <si>
    <t>SPIRO POTRUBIE LINDAB SAFE Ø280</t>
  </si>
  <si>
    <t>SPIRO POTRUBIE LINDAB SAFE Ø225</t>
  </si>
  <si>
    <t>SPIRO POTRUBIE LINDAB SAFE Ø160</t>
  </si>
  <si>
    <t>FLEXO HADICE BEZ IZOLÁCIE Ø125</t>
  </si>
  <si>
    <t>FLEXO HADICE BEZ IZOLÁCIE Ø100</t>
  </si>
  <si>
    <t>KONCOVÝ KRYT EP 160</t>
  </si>
  <si>
    <t>SPIRO POTRUBIE LINDAB SAFE Ø250</t>
  </si>
  <si>
    <t>SPIRO POTRUBIE LINDAB SAFE Ø200</t>
  </si>
  <si>
    <t>SPIRO POTRUBIE LINDAB SAFE Ø125</t>
  </si>
  <si>
    <t>SPIRO POTRUBIE LINDAB SAFE Ø100</t>
  </si>
  <si>
    <t>OBLÚK SEGMENTOVÝ BF 250 90°</t>
  </si>
  <si>
    <t>JEDNOSTRANNÁ ODBOČKA TCP 250/250</t>
  </si>
  <si>
    <t xml:space="preserve">PRECHOD OSOVÝ RCL 250/160 </t>
  </si>
  <si>
    <t>PRECHOD OSOVÝ RCL 250/200</t>
  </si>
  <si>
    <t>JEDNOSTRANNÁ ODBOČKA TCP 200/200</t>
  </si>
  <si>
    <t>JEDNOSTRANNÁ ODBOČKA TCP 200/100</t>
  </si>
  <si>
    <t>OBLÚK SEGMENTOVÝ BF 100 90°</t>
  </si>
  <si>
    <t>OBLÚK SEGMENTOVÝ BF 200 90°</t>
  </si>
  <si>
    <t>JEDNOSTRANNÁ ODBOČKA TCP 200/125</t>
  </si>
  <si>
    <t>PRECHOD OSOVÝ RCL 200/160</t>
  </si>
  <si>
    <t>JEDNOSTRANNÁ ODBOČKA TCP 160/125</t>
  </si>
  <si>
    <t>JEDNOSTRANNÁ ODBOČKA TCP 160/160</t>
  </si>
  <si>
    <t>PRECHOD OSOVÝ RCL 160/125</t>
  </si>
  <si>
    <t>PRECHOD OSOVÝ RCL 160/100</t>
  </si>
  <si>
    <t>SPIRO POTRUBIE LINDAB SAFE Ø355</t>
  </si>
  <si>
    <t>SPIRO POTRUBIE LINDAB SAFE Ø315</t>
  </si>
  <si>
    <t>OBLÚK SEGMENTOVÝ BF 355 45°</t>
  </si>
  <si>
    <t>OBLÚK SEGMENTOVÝ BF 355 90°</t>
  </si>
  <si>
    <t>PRECHOD OSOVÝ RCL 355/315</t>
  </si>
  <si>
    <t>PRECHOD OSOVÝ RCL 315/250</t>
  </si>
  <si>
    <t>PRECHOD OSOVÝ RCL 315/280</t>
  </si>
  <si>
    <t>PRECHOD OSOVÝ RCL 280/160</t>
  </si>
  <si>
    <t>JEDNOSTRANNÁ ODBOČKA TCP 280/280</t>
  </si>
  <si>
    <t>JEDNOSTRANNÁ ODBOČKA TCP 160/100</t>
  </si>
  <si>
    <t>OBLÚK SEGMENTOVÝ BF 160 90°</t>
  </si>
  <si>
    <t>JEDNOSTRANNÁ ODBOČKA TCP 250/125</t>
  </si>
  <si>
    <t>PRECHOD OSOVÝ RCL 250/125</t>
  </si>
  <si>
    <t>OBLÚK SEGMENTOVÝ BF 125 90°</t>
  </si>
  <si>
    <t>KANÁLOVÝ NÁSTAVEC IL 125</t>
  </si>
  <si>
    <t>ŠTVORHRANNÁ JEDNOSTRANNÁ ODBOČKA LTTR 700x250-720x250</t>
  </si>
  <si>
    <t>ŠTVORHRANNÁ JEDNOSTRANNÁ ODBOČKA LTTR 400x250-400x250</t>
  </si>
  <si>
    <t>PRECHOD ASYMETRICKÝ LORU 700x250-∅355</t>
  </si>
  <si>
    <t>KONCOVÝ KRYT EP EP 200</t>
  </si>
  <si>
    <t>PRECHOD ASYMETRICKÝ LORU 700x250-∅280</t>
  </si>
  <si>
    <t>ŠTVORHRANNÝ OBLÚK LBXR 400x250 - 90°</t>
  </si>
  <si>
    <t>ŠTVORHRANNÝ OBLÚK LBXR 400x250 - 45°</t>
  </si>
  <si>
    <t>PRECHOD ASYMETRICKÝ LORU 400x250-∅355</t>
  </si>
  <si>
    <t>PRECHOD ASYMETRICKÝ LORU 400x250-∅200</t>
  </si>
  <si>
    <t>JEDNOSTRANNÁ ODBOČKA TCP 100/100</t>
  </si>
  <si>
    <t>PRECHOD OSOVÝ RCL 200/100</t>
  </si>
  <si>
    <t>PRECHOD OSOVÝ RCL 200/125</t>
  </si>
  <si>
    <t>PRECHOD ASYMETRICKÝ LDR 900x250-700x250</t>
  </si>
  <si>
    <t>PRECHOD ASYMETRICKÝ LDR 900x300-700x250</t>
  </si>
  <si>
    <t>PRECHOD ASYMETRICKÝ LDR 700x250-400x250</t>
  </si>
  <si>
    <t>ŠTVORHRANNÝ OBLÚK LBXR 700x250 - 45°</t>
  </si>
  <si>
    <t>PRECHOD OSOVÝ RCL 280/250</t>
  </si>
  <si>
    <t>AKUSTICKÉ FLEXO HADICE ∅125</t>
  </si>
  <si>
    <t>VNÚTORNÁ IZOLÁCIA SO SYNTETICKÉHO KAUČUKU HR. 20 mm</t>
  </si>
  <si>
    <t>VONKAJŠIA IZOLÁCIA SO SYNTETICKÉHO KAUČUKU HR. 32 mm</t>
  </si>
  <si>
    <t>Zariadenie č. 2 - Vetranie hygienických miestností na 1.PP, 1.NP, 2.NP,3.NP</t>
  </si>
  <si>
    <t>STREŠNÝ VENTILÁTOR DVSI 311EV sileo, NAPOJENIE: 230V/50Hz/1f, PRÍKON: 132 W, PRÚD: 0.52A,  PRIETOK: 1659 m3/h, HLADINA AKUST. TLAKU 39 dB(A),  HMOTNOSŤ 17,1 kg + PRÍSLUŠENSTVO</t>
  </si>
  <si>
    <t>TANIEROVÝ VENTIL EFFC-100-SW</t>
  </si>
  <si>
    <t>SPIRO POTRUBIE LINDAB SAFE Ø180</t>
  </si>
  <si>
    <t>FLEXO HADICE  BEZ IZOLÁCIE Ø100</t>
  </si>
  <si>
    <t>JEDNOSTRANNÁ ODBOČKA TCP 125/100</t>
  </si>
  <si>
    <t>JEDNOSTRANNÁ ODBOČKA TCP 125/125</t>
  </si>
  <si>
    <t>JEDNOSTRANNÁ ODBOČKA TCP 150/150</t>
  </si>
  <si>
    <t>JEDNOSTRANNÁ ODBOČKA TCP 180/100</t>
  </si>
  <si>
    <t>JEDNOSTRANNÁ ODBOČKA TCP 180/180</t>
  </si>
  <si>
    <t>JEDNOSTRANNÁ ODBOČKA TCP 200/180</t>
  </si>
  <si>
    <t>JEDNOSTRANNÁ ODBOČKA TCP 250/150</t>
  </si>
  <si>
    <t>JEDNOSTRANNÁ ODBOČKA TCP 280/180</t>
  </si>
  <si>
    <t>PRECHOD OSOVÝ RCL 125/100</t>
  </si>
  <si>
    <t>PRECHOD OSOVÝ RCL 150/125</t>
  </si>
  <si>
    <t>PRECHOD OSOVÝ RCL 180/125</t>
  </si>
  <si>
    <t>PRECHOD OSOVÝ RCL 200/150</t>
  </si>
  <si>
    <t>SPÄTNÁ KLAPKA RSK Ø150</t>
  </si>
  <si>
    <t>SPÄTNÁ KLAPKA RSK Ø180</t>
  </si>
  <si>
    <t>Zariadenie č. 3 -1,2 - Vetranie kuchyne</t>
  </si>
  <si>
    <t>POTRUBNÝ VENTILÁTOR MUB 025 355DV sileo, NAPOJENIE: 400V/50Hz/3f, PRÍKON: 267 W, PRÚD: 0.52A,  PRIETOK: 3038 m3/h, HLADINA AKUST. TLAKU 51 dB(A),  HMOTNOSŤ 32,0 kg + PRÍSLUŠENSTVO</t>
  </si>
  <si>
    <t>POTRUBNÝ VENTILÁTOR MUB 025 315EV sileo, NAPOJENIE: 230V/50Hz/1f, PRÍKON: 132 W, PRÚD: 0,56A,  PRIETOK: 1948 m3/h, HLADINA AKUST. TLAKU 51 dB(A),  HMOTNOSŤ 29,5 kg + PRÍSLUŠENSTVO</t>
  </si>
  <si>
    <t>TLMIČ HLUKU LDK - MUB 025</t>
  </si>
  <si>
    <t>REGULÁTOR KONŠTANTÉHO PRIETOKU NOTUS-S-400x300-M0</t>
  </si>
  <si>
    <t>REGULÁTOR KONŠTANTÉHO PRIETOKU NOTUS-S-300x100-M0</t>
  </si>
  <si>
    <t>KUCHYNSKÝ DIGESTOR ELEKTROLUX AISI304, ZAVESENÝ + TUKOVÝ FILTER, ROZMERY (ŠxVxH) 2800x500x2200 mm, HMOTNOSŤ 99 kg</t>
  </si>
  <si>
    <t>KUCHYNSKÝ DIGESTOR ELEKTROLUX AISI304, NÁSTENNÝ + TUKOVÝ FILTER, ROZMERY (ŠxVxH) 1600x500x1400 mm, HMOTNOSŤ 46 kg</t>
  </si>
  <si>
    <t>VÝFUKOVÁ ŽALÚZIA 1015x380 mm</t>
  </si>
  <si>
    <t>ŠTVORHRANNÉ POTRUBIE LINDAB LKR 380x380</t>
  </si>
  <si>
    <t>ŠTVORHRANNÉ POTRUBIE LINDAB LKR 400x300</t>
  </si>
  <si>
    <t>ŠTVORHRANNÉ POTRUBIE LINDAB LKR 300x100</t>
  </si>
  <si>
    <t>PRECHOD ASYMETRICKÝ LDR 400x300-380x380</t>
  </si>
  <si>
    <t>PRECHOD ASYMETRICKÝ LDR 380x380-300x100</t>
  </si>
  <si>
    <t>PRECHOD ASYMETRICKÝ LDR 300x100-500x250</t>
  </si>
  <si>
    <t>ŠTVORHRANNÝ OBLÚK LXBR 300x100-90°</t>
  </si>
  <si>
    <t>ŠTVORHRANNÝ OBLÚK LBXR 400x300-90°</t>
  </si>
  <si>
    <t>ŠTVORHRANNÝ OBLÚK LBXR 500x250 90°</t>
  </si>
  <si>
    <t>ŠTVORHRANNÁ ODBOČKA LTTR 400x300-400x300</t>
  </si>
  <si>
    <t>Zariadenie č. 4 - Vetranie hygienických miestností na 1.NP, 2.NP, 3.NP, 4.NP</t>
  </si>
  <si>
    <t>STREŠNÝ VENTILÁTOR DVS 190EZ sileo, NAPOJENIE: 230V/50Hz/1f, PRÍKON: 52 W, PRÚD: 0,231A,  PRIETOK: 544 m3/h, HLADINA AKUST. TLAKU 47 dB(A),  HMOTNOSŤ 4,8 kg + PRÍSLUŠENSTVO</t>
  </si>
  <si>
    <t>AKUSTICKÉ FLEXO HADICE Ø150</t>
  </si>
  <si>
    <t>JEDNOSTRANNÁ ODBOČKA TCP 150/100</t>
  </si>
  <si>
    <t>PRECHOD OSOVÝ RCL 180/150</t>
  </si>
  <si>
    <t>PRECHOD OSOVÝ RCL 200/180</t>
  </si>
  <si>
    <t>SPÄTNÁ KLAPKA RSK Ø100</t>
  </si>
  <si>
    <t>SPÄTNÁ KLAPKA RSK Ø125</t>
  </si>
  <si>
    <t>VZT -dodávka</t>
  </si>
  <si>
    <t>Ostatné</t>
  </si>
  <si>
    <t>PREDIZOLOVANÉ MEDENÉ CHLADIARENSKÉ POTRUBIE Cu-iu 6.35x1.0mm</t>
  </si>
  <si>
    <t>Antivibračná sada pre vonkajšie kondenzačné jednotky</t>
  </si>
  <si>
    <t xml:space="preserve">Matná/hliníková páska pre ochranu potrubných vonkajších rozvodov </t>
  </si>
  <si>
    <t>Búranie a sekanie konštrukcií, vyhotovvenie prestupov</t>
  </si>
  <si>
    <t>Kotviaci materiál (hmoždinky, rýchlozviazače, objímky, žlaby, závitové tyče...)</t>
  </si>
  <si>
    <t>Komplexné skúšky zariadení</t>
  </si>
  <si>
    <t>Montáž MAR a uvedenie do prevádzky</t>
  </si>
  <si>
    <t>Doplnenie chladiva R410A</t>
  </si>
  <si>
    <t>Sada výmenných filtrov</t>
  </si>
  <si>
    <t>Izolačný materiál na výplň výfukových a nasávacích otvorov</t>
  </si>
  <si>
    <t>Montážne žlaby pre vedenie flexi potrubí (volitelné príslušenstvo)</t>
  </si>
  <si>
    <t>Kábelzáž (ELI)</t>
  </si>
  <si>
    <t>Montáź systému</t>
  </si>
  <si>
    <t>Zaškolenie prevádzky</t>
  </si>
  <si>
    <t>VZT -montáž</t>
  </si>
  <si>
    <t>Sum bez DPH (€)</t>
  </si>
  <si>
    <t>SO01.6 CHLADENIE</t>
  </si>
  <si>
    <t>1. STROJNÉ ZARIADENIA - VONKAJŠIE JEDNOTKY</t>
  </si>
  <si>
    <t>DAIKIN MULTISPLIT 4MXM80N</t>
  </si>
  <si>
    <t>DAIKIN MULTISPLIT 5MXM90N</t>
  </si>
  <si>
    <t>2. STROJNÉ ZARIADENIA - VNÚTORNÉ JEDNOTKY</t>
  </si>
  <si>
    <t>DAIKIN PERFERA FTXM35N</t>
  </si>
  <si>
    <t>DAIKIN PERFERA FTXM25N</t>
  </si>
  <si>
    <t>4. POTRUBNÉ ROZVODY A KOMUNIKAČNÁ KABELÁŽ</t>
  </si>
  <si>
    <t>Cu-iu 6.35x1.0mm</t>
  </si>
  <si>
    <t>Cu-iu 9.35x1.0mm</t>
  </si>
  <si>
    <t>Komunikačná kabeláž</t>
  </si>
  <si>
    <t>5. OVLÁDANIE A REGULÁCIA</t>
  </si>
  <si>
    <t>Nástenný káblový ovládač BRC073A1</t>
  </si>
  <si>
    <t>Chladenie -  dodávka</t>
  </si>
  <si>
    <t>6. PRÍSLUŠENSTVO</t>
  </si>
  <si>
    <t>Podomietková inštalačná krabica pre vnútorné jednotky</t>
  </si>
  <si>
    <t>Búranie a sekanie konštrukcií, vyhotovenie prestupov</t>
  </si>
  <si>
    <t>Doplnenie chladiva R32</t>
  </si>
  <si>
    <t>Zaškolenie prevádky</t>
  </si>
  <si>
    <t xml:space="preserve">Montáž </t>
  </si>
  <si>
    <t>Odvod odpadu po realizaćii</t>
  </si>
  <si>
    <t>Chladenie -  montáž</t>
  </si>
  <si>
    <t>SUM</t>
  </si>
  <si>
    <t>REKAPITULÁCIA</t>
  </si>
  <si>
    <t>DODÁVKA</t>
  </si>
  <si>
    <t>MONTÁŽ</t>
  </si>
  <si>
    <t>SPOLU</t>
  </si>
  <si>
    <t>ROZVODNÉ VEDENIE</t>
  </si>
  <si>
    <t>ROZVODNÉ VEDENIE - SPOLU</t>
  </si>
  <si>
    <t xml:space="preserve">ŠTRUKTÚROVANÁ KABELÁŽ </t>
  </si>
  <si>
    <t>ŠTRUKTÚROVANÁ KABELÁŽ  - SPOLU</t>
  </si>
  <si>
    <t>TELEVÍZNY KÁBELOVÝ ROZVOD</t>
  </si>
  <si>
    <t>TELEVÍZNY KÁBELOVÝ ROZVOD - SPOLU</t>
  </si>
  <si>
    <t>POPLACHOVÁ SIGNALIZÁCIA NARUŠENIA</t>
  </si>
  <si>
    <t>POPLACHOVÁ SIGNALIZÁCIA NARUŠENIA  - SPOLU</t>
  </si>
  <si>
    <t>HLASOVÁ SIGNALIZÁCIA POŽIARU</t>
  </si>
  <si>
    <t>HLASOVÁ SIGNALIZÁCIA POŽIARU  - SPOLU</t>
  </si>
  <si>
    <t>KAMEROVÝ SYSTÉM</t>
  </si>
  <si>
    <t>KAMEROVÝ SYSTÉM  - SPOLU</t>
  </si>
  <si>
    <t>DOMÁCE DOROZUMIEVACIE ZARIADENIE</t>
  </si>
  <si>
    <t>DOMÁCI VIDEO SYSTÉM  - SPOLU</t>
  </si>
  <si>
    <t>ODBYTOVÁ CENA BEZ DPH</t>
  </si>
  <si>
    <t>DPH 20%</t>
  </si>
  <si>
    <t>ODBYTOVÁ CENA CELKOM</t>
  </si>
  <si>
    <t>ROZVODNÉ VEDENIE - HRUBÁ MONTÁŽ PRE SLABOPRÚD</t>
  </si>
  <si>
    <t>Položka</t>
  </si>
  <si>
    <t>Názov</t>
  </si>
  <si>
    <t>Cena</t>
  </si>
  <si>
    <t>Škatuľa inštalačná pod omietku,vr.vysekania lôžka,zhotovenie otvorov,bez svoriek a zapojenia vodičov</t>
  </si>
  <si>
    <t>Škatuľa inštalačná v dutej stene,vr. zhotovenia otvoru,bez svoriek a zapojenia vodičov</t>
  </si>
  <si>
    <t>Drazka pre trubku,kabel do d=30mm</t>
  </si>
  <si>
    <t>Rúrka HFX 16 ulož.pod omietku,vr.napoj.krabíc,vývodiek do pripravenej drážky</t>
  </si>
  <si>
    <t xml:space="preserve">Rúrka HFXP 16 ulož.v podlahe,vr.napoj.krabíc,vývodiek </t>
  </si>
  <si>
    <t>Rúrka HFX 20 ulož.pod omietku,vr.napoj.krabíc,vývodiek do pripravenej drážky</t>
  </si>
  <si>
    <t>Rúrka HFXP 20 ulož.v podlahe,vr.napoj.krabíc,vývodiek</t>
  </si>
  <si>
    <t>Rúrka HFX 25 ulož.pod omietku,vr.napoj.krabíc,vývodiek do pripravenej drážky</t>
  </si>
  <si>
    <t>Rúrka HFXP 25 ulož.v podlahe,vr.napoj.krabíc,vývodiek</t>
  </si>
  <si>
    <t>Vyznačenie trasy vedenia podľa plánu</t>
  </si>
  <si>
    <t>Vyvŕtanie diery v tvrdom kameni,betóne,železobetóne D 6 mm</t>
  </si>
  <si>
    <t>Montáž káblovej príchytky s požiarnou odolnosťou jednovodičová 8mm</t>
  </si>
  <si>
    <t>Montáž káblovej príchytky s požiarnou odolnosťou jednovodičová 10mm</t>
  </si>
  <si>
    <t>Montáž káblovej príchytky s požiarnou odolnosťou dvojvodičová 10mm</t>
  </si>
  <si>
    <t>Montáž zväzkovej príchytky s požiarnou odolnosťou</t>
  </si>
  <si>
    <t>Montáž rozťažnej kotvy s požiarnou odolnosťou M6x40</t>
  </si>
  <si>
    <t>Montáž drôteného káblového  roštu s požiarnou odolnosťou</t>
  </si>
  <si>
    <t>Montáž podpery roštu</t>
  </si>
  <si>
    <t>Montáž závitovej tyče</t>
  </si>
  <si>
    <t>Montáž zatĺkacej kotvy</t>
  </si>
  <si>
    <t>Montáž káblového  rebríku s požiarnou odolnosťou 400H/3N</t>
  </si>
  <si>
    <t xml:space="preserve">Montáž držiaku káblového rebríku trojuholníkový </t>
  </si>
  <si>
    <t xml:space="preserve">Montáž strmeňovej príchytky </t>
  </si>
  <si>
    <t>Montáž kotvy s požiarnou odolnosťou M8x75</t>
  </si>
  <si>
    <t>Káble s požiarnou odolnosťou 2x1,5 na príchytkách, v trubke, bez odvieč. a zavieč. krabic</t>
  </si>
  <si>
    <t>Káble s požiarnou odolnosťou 2x1,5 pod omietkou, bez odvieč. a zavieč. krabic</t>
  </si>
  <si>
    <t>Kabel koaxialny bezhalogénový 75-4,8 uložené v rúrkach,lištách, pod omietkou, na povrchu, bez odvieč.a zavieč.krabíc</t>
  </si>
  <si>
    <t>Káble  Cat 5E, UTP AWG24 LSOH, Dca - s1a, d1, a1, uložené v rúrkach,lištách, pod omietkou, na povrchu, bez odvieč.a zavieč.krabíc</t>
  </si>
  <si>
    <t>Káble Cat 6A, STP AWG23 LSOH,  B2ca - s1, d1, a1, uložené v rúrkach,lištách, pod omietkou, na povrchu, bez odvieč.a zavieč.krabíc</t>
  </si>
  <si>
    <t>Kábel FTP Cat 5E, PVC+PE, AWG24 v rúrkach, lištách, na povrchu</t>
  </si>
  <si>
    <t>Kábel optický 04OS2-PANC v rúrkach, lištách, na povrchu</t>
  </si>
  <si>
    <t xml:space="preserve">Prieraz múrom tehlovým  do 30 cm                                                      </t>
  </si>
  <si>
    <t xml:space="preserve">Prieraz múrom betónovým do 30 cm                                                      </t>
  </si>
  <si>
    <t xml:space="preserve">Protipožiarna upchávka stenou/stropom maltou, tmelom                          </t>
  </si>
  <si>
    <t xml:space="preserve">Inštalačná krabica podomietková bezhalogénová </t>
  </si>
  <si>
    <t>Inštalačná krabica do dutých stien, bezhalogénová</t>
  </si>
  <si>
    <t>Káblová príchytka s požiarnou odolnosťou jednovodičová 8mm</t>
  </si>
  <si>
    <t>Káblová príchytka s požiarnou odolnosťou jednovodičová 10mm</t>
  </si>
  <si>
    <t>Káblová príchytka s požiarnou odolnosťou dvojvodičová 10mm</t>
  </si>
  <si>
    <t>Montážna páska 10-20/12 BV</t>
  </si>
  <si>
    <t>Zväzková príchytka kovová s požiarnou odolnosťou</t>
  </si>
  <si>
    <t>Kotva roztiažna M6x40 s požiarnou odolnosťou</t>
  </si>
  <si>
    <t>Drôtený káblový rošt s požiarnou odolnosťou 150H60/3</t>
  </si>
  <si>
    <t>Drôtený káblový rošt s požiarnou odolnosťou 200H60/3</t>
  </si>
  <si>
    <t>Koleno žlabu  90st. s požiarnou odolnosťou 150H60/3</t>
  </si>
  <si>
    <t>Koleno žlabu  90st. s požiarnou odolnosťou 200H60/3</t>
  </si>
  <si>
    <t>Spojka drôteného žlabu USSN</t>
  </si>
  <si>
    <t>Držiak žlabu ZS</t>
  </si>
  <si>
    <t>Podpera žlabu s požiarnou odolnosťou 200</t>
  </si>
  <si>
    <t>Závitová tyč 8mm</t>
  </si>
  <si>
    <t>Zatĺkacia kotva 8mm</t>
  </si>
  <si>
    <t>Podložka 8mm</t>
  </si>
  <si>
    <t>Matica 8mm</t>
  </si>
  <si>
    <t>Káblový rebrík s požiarnou odolnosťou 400H/3N</t>
  </si>
  <si>
    <t xml:space="preserve">Držiak káblového rebríku trojuholníkový </t>
  </si>
  <si>
    <t>Rebríková spojka 60N</t>
  </si>
  <si>
    <t>Skrutka spájacia SGK M8x14</t>
  </si>
  <si>
    <t>Strmeňová príchytka káblová 46-52</t>
  </si>
  <si>
    <t>Kotva s požiarnou odolnosťou M8x75E</t>
  </si>
  <si>
    <t>Trubka HFX 16</t>
  </si>
  <si>
    <t>Trubka HFXP 16</t>
  </si>
  <si>
    <t>Trubka HFX 20</t>
  </si>
  <si>
    <t>Trubka HFXP 20</t>
  </si>
  <si>
    <t>Trubka HFX 25</t>
  </si>
  <si>
    <t>Trubka HFXP 25</t>
  </si>
  <si>
    <t>Kábel s požiarnou odolnosťou  2x1,5</t>
  </si>
  <si>
    <t>Kabel koaxialny bezhalogénový 75-4,8</t>
  </si>
  <si>
    <t>Káble Cat 5E, UTP AWG24 LSOH, Dca - s1a, d1, a1</t>
  </si>
  <si>
    <t>Kábel Cat 6A, STP AWG23 LSOH,  B2ca - s1, d1, a1</t>
  </si>
  <si>
    <t>Kábel FTP Cat 5E, PVC+PE, do vonkajšieho prostredia AWG24</t>
  </si>
  <si>
    <t>Kábel optický CLT s pancierom, 04OS2, Eca</t>
  </si>
  <si>
    <t>Lanko oceľové závesné</t>
  </si>
  <si>
    <t>Lanková očnica, pozinkovaná</t>
  </si>
  <si>
    <t>Napínací oko-hák, pozinkovaný</t>
  </si>
  <si>
    <t>Lanková svorka pozinkovaná</t>
  </si>
  <si>
    <t xml:space="preserve">Protipožiarny intumescentný tmel </t>
  </si>
  <si>
    <t>Sadrové pojivo (30kg)</t>
  </si>
  <si>
    <t>Vrták do betónu 6/170</t>
  </si>
  <si>
    <t xml:space="preserve">ROZVODNÉ VEDENIE - HRUBÁ MONTÁŽ - SPOLU </t>
  </si>
  <si>
    <t>Stojanový 19" rozvádzač 45U, kompaktný RMA šírka 600 mm hĺbka 600 mm</t>
  </si>
  <si>
    <t>Podstavec pod rozvádzač</t>
  </si>
  <si>
    <t>Ventilačná jednotka 19", 2 ventilátory, s termostatom</t>
  </si>
  <si>
    <t>Patch panel, Category 6A, 24xRJ45/s, čierny, osadený</t>
  </si>
  <si>
    <t>Vyväzovacie háčiky</t>
  </si>
  <si>
    <t>19” držiak patch káblov kovový, 1U</t>
  </si>
  <si>
    <t>Rozvodný panel 19", 8 x 230V, French</t>
  </si>
  <si>
    <t>Výsuvná polica 550mm, 45kg</t>
  </si>
  <si>
    <t>Patch kábel STP, Category 6A, LSOH, šedý</t>
  </si>
  <si>
    <t>19" optický patch panel výsuvný pre 24xSC-SC, LC-LC Duplex, neosadený</t>
  </si>
  <si>
    <t>Optický adaptér SC-SC, OS2</t>
  </si>
  <si>
    <t>Pigtail SC, OS2 9/125 µm (ITU-T G.652.D)</t>
  </si>
  <si>
    <t>Držiak pre 12 alebo 24 zvarov</t>
  </si>
  <si>
    <t>Kazeta pre 2x12 zvarov</t>
  </si>
  <si>
    <t>Ochrana zvaru, 40mm</t>
  </si>
  <si>
    <t>Switch 48x10/100/1000 (PoE) + 2xGE/SFP, VLAN, PoE</t>
  </si>
  <si>
    <t>UPS, 3000VA RM 208/230V IEC, On-Line, 2U, Rack Mount (2700W)</t>
  </si>
  <si>
    <t>Zásuvka Cat6A, 2xRJ45/s, podpovrchová</t>
  </si>
  <si>
    <t>Zásuvka Cat6A, RJ45/s, podpovrchová</t>
  </si>
  <si>
    <t>Zásuvka Cat6A, 2xRJ45/s, do podlahovej krabici</t>
  </si>
  <si>
    <t>Sada spojovacieho materiálu M6, 4x matica+podložka+skrutka</t>
  </si>
  <si>
    <t xml:space="preserve">MONTÁŽ </t>
  </si>
  <si>
    <t>Montáž stojanového rozvádzača</t>
  </si>
  <si>
    <t xml:space="preserve">Montáž patch panela, vyväzovacieho panela, rozvodného  panela  </t>
  </si>
  <si>
    <t>Montáž switchu 48xRJ45</t>
  </si>
  <si>
    <t>Montáž optického patch panela</t>
  </si>
  <si>
    <t xml:space="preserve">Montáž optickej kazety </t>
  </si>
  <si>
    <t>Zváranie optického kábla</t>
  </si>
  <si>
    <t>Zmeranie optického spoju, vystavenie protokolu</t>
  </si>
  <si>
    <t xml:space="preserve">Montáž prístrojových krabíc, osadenie zásuvky </t>
  </si>
  <si>
    <t>Pripojenie FTP kábla Cat.6A ku konektoru RJ45/s patch panel</t>
  </si>
  <si>
    <t>Zmeranie metalickej prenosovej cesty a vystavenie protokolu</t>
  </si>
  <si>
    <t xml:space="preserve">ŠTRUKTÚROVANÁ KABELÁŽ  - SPOLU </t>
  </si>
  <si>
    <t>Koncová zásuvka TV/R/SAT</t>
  </si>
  <si>
    <t>Krytka na účastnícku zásuvku TV / R / SAT biela</t>
  </si>
  <si>
    <t xml:space="preserve">IEC-konektor </t>
  </si>
  <si>
    <t>Stativ skladaci - trojnožka na zem 48</t>
  </si>
  <si>
    <t>Betóové kocky pod trojnožku</t>
  </si>
  <si>
    <t>RAMENO- 800</t>
  </si>
  <si>
    <t>Parabola  80E AL WHITE</t>
  </si>
  <si>
    <t>Konvertor ULTRA QUATTRO</t>
  </si>
  <si>
    <t>Ucastnicka zasuvka priechodzia resp. koncová</t>
  </si>
  <si>
    <t>Montáž anténneho stožiara</t>
  </si>
  <si>
    <t>Montáž parabol, terestriálnej antény</t>
  </si>
  <si>
    <t>Nastavenie parabol, terestriálnej anteny</t>
  </si>
  <si>
    <t>Zaverečné naladenie, odskúšanie TV signálu v konc. Zásuvkách</t>
  </si>
  <si>
    <t xml:space="preserve">TELEVÍZNY KÁBELOVÝ ROZVOD  - SPOLU </t>
  </si>
  <si>
    <t xml:space="preserve">DODÁVKA </t>
  </si>
  <si>
    <t>Zabezpečovacia ústredňa, 32 zón, 2 podsystémy, pamät 3584 udalostí, GSM-LTE komunikátor</t>
  </si>
  <si>
    <t>Klávesnica ovládacia s LCD displejom</t>
  </si>
  <si>
    <t>Rozširovací modul 8 zón</t>
  </si>
  <si>
    <t>Digitálny PIR detektor dual, pamäť alarmu, zabudované rezistory, diaľkové spúšťanie testovacieho režimu</t>
  </si>
  <si>
    <t>Transformátor napájací 40VA/16V/18V</t>
  </si>
  <si>
    <t>Akumulátor 12V/7Ah</t>
  </si>
  <si>
    <t>Uvedenie systému poplachovej ústredne do trvalej prevádzky,východisková revízia,zaškolenie obsluhy</t>
  </si>
  <si>
    <t xml:space="preserve">Montáž digitálneho PIR detektora,zapojenie,preskúšanie </t>
  </si>
  <si>
    <t>Montáž ovládacej LCD klávesnice, zapojenie, preskúšanie</t>
  </si>
  <si>
    <t>Montáž rozširovacieho modulu, zapojenie, preskúšanie</t>
  </si>
  <si>
    <t>ELEKTRICKÁ POŽIARNA SIGNALIZÁCIA - SPOLU</t>
  </si>
  <si>
    <t xml:space="preserve"> Riadiaca jednotka HSP, 4 zvukové kanály, 16 staníc hlásateľ, 12 výstupných kanálov, dohľad nad linkami</t>
  </si>
  <si>
    <t>Zosilovač zvuku, výkon 2x500W, výstup 100/70V</t>
  </si>
  <si>
    <t>Nabíječ baterií, 24V, EN 54-4</t>
  </si>
  <si>
    <t>Stanice hlásatela, 20 ovládacích tlačítiek, LCD displej, výstupný reproduktor</t>
  </si>
  <si>
    <t>Prepojovacie systémové káble</t>
  </si>
  <si>
    <t>Záložný akumulátor 12V/45Ah</t>
  </si>
  <si>
    <t>Reproduktor stropný  6W/100V, keramická svorkovnica s tepelnou poistkou, biele prevedenie. Certifikát EN 54-24</t>
  </si>
  <si>
    <t>Kovový kryt s požiarnou odolnosťou pre reproduktor</t>
  </si>
  <si>
    <t>Krabica pre povrchovú montáž reproduktora</t>
  </si>
  <si>
    <t>ABS nástenný reproduktor 6W, EN-54/24</t>
  </si>
  <si>
    <t>Montáž rack rozvádzača pre HSP</t>
  </si>
  <si>
    <t xml:space="preserve">Montáž, zapojenie, uvedenie do činnosti rozhlasovej ústredne, východisková revízia </t>
  </si>
  <si>
    <t xml:space="preserve">Meranie zrozumiteľnosti, vystavenie protokolu   </t>
  </si>
  <si>
    <t xml:space="preserve">Montáž reproduktora do stropu, zapojenie                                            </t>
  </si>
  <si>
    <t xml:space="preserve">Montáž protipožiarneho krytu reproduktora                                       </t>
  </si>
  <si>
    <t xml:space="preserve">Zhotovenie otvoru pre reproduktor  v stropnej konštrukcii                                 </t>
  </si>
  <si>
    <t xml:space="preserve">Montáž nástenného reproduktora do 10W                                            </t>
  </si>
  <si>
    <t>HLASOVÁ SIGNALIZÁCIA POŽIARU - SPOLU bez DPH</t>
  </si>
  <si>
    <t>Kamera vonkajšia tubusová IP kamera, Rozlíšenie 2MPix (1920x1080)/ 25 sn./s Kompresia H.265+/H.265, H.264+/H.264 alebo MJPEG Ultravysoká citlivosť 0.005 Lux WDR 120dB Objektív 4mm EXIR-inteligentné prisvietenie do 50m inteligentné funkcie - prekročenie línie, narušenie oblasti Krytie IP67.</t>
  </si>
  <si>
    <t>Kamera dome IP. Rozlíšenie 2Mpix (1920x1080)- 25sn/s WDR 120dB Ultra vysoká citlivosť 0.005 lux @(F1.2, AGC ON), 0 lux s IR Pevný širokouhlý objektív 4mm Kompresia H.265+, H264, MJPEG EXIR prisvietenie Duálny streaming Krytie IP67 Napájanie 12V= / PoE ONVIF, PSIA komp</t>
  </si>
  <si>
    <t>Kamerové skúšky</t>
  </si>
  <si>
    <t>Montáž a nastavenie sieťového záznamníka</t>
  </si>
  <si>
    <t>Montáž, zapojenie, nastavenie vonkajšej kamery</t>
  </si>
  <si>
    <t>Montáž, zapojenie,  nastavenie vnútornej kamery</t>
  </si>
  <si>
    <t>Oživovenie a uvedenie zariadenia do prevádzky</t>
  </si>
  <si>
    <t>KAMEROVÝ SYSTÉM - SPOLU</t>
  </si>
  <si>
    <t>Audio digitalizačný panel, 2 tlačidlá, hliník</t>
  </si>
  <si>
    <t xml:space="preserve">Tlačidlový modul , 4 tlačidlá, hliník, </t>
  </si>
  <si>
    <t>Montážny rám + krabica pre inštaláciu pod omietku 2 moduly</t>
  </si>
  <si>
    <t>Elektrický otvárač  momentový kolík, nízkoodberový 12V/230mA DC</t>
  </si>
  <si>
    <t>Digitálny audiotelefón, vyzváňanie melódiou</t>
  </si>
  <si>
    <t>Napájací zdroj pre audiovrátnik</t>
  </si>
  <si>
    <t>Rozvádzač povrchový 12modulový</t>
  </si>
  <si>
    <t>Inštalačná krabica SCAME</t>
  </si>
  <si>
    <t>Uvedenie domáceho audio systému do trvalej prevádzky,východisková revízia,zaškolenie obsluhy</t>
  </si>
  <si>
    <t>Montáž vchodovej jednotky</t>
  </si>
  <si>
    <t>Montáž audiotelefónu, zapojenie</t>
  </si>
  <si>
    <t>Montáž elektrického zámku</t>
  </si>
  <si>
    <t>Montáž rozvádzača pre audiosystém</t>
  </si>
  <si>
    <t xml:space="preserve">DOMÁCE DOROZUMIEVACIE ZARIADENIE - SPOLU </t>
  </si>
  <si>
    <t>E2 SO 04 Napojenie objektu na upravený areálový rozvod vody</t>
  </si>
  <si>
    <t xml:space="preserve">Potrubné rozvody </t>
  </si>
  <si>
    <t>Potrubie HDPE DN50  + tvarovky HDPE DN50</t>
  </si>
  <si>
    <t>Objekty na vodovode</t>
  </si>
  <si>
    <t xml:space="preserve">Prefabrikovaná betónovávodomerná šachta, vnútorný rozmer šachty je 1200x900x1800 mm </t>
  </si>
  <si>
    <t>Uzáver DN50</t>
  </si>
  <si>
    <t xml:space="preserve">RedukciaDN50/40 </t>
  </si>
  <si>
    <t>Vodomer DN40</t>
  </si>
  <si>
    <t>Filter DN50</t>
  </si>
  <si>
    <t>Vypúšťací ventil</t>
  </si>
  <si>
    <t>Výmery</t>
  </si>
  <si>
    <t>Podložie objektom - štrkovélôžko a betónové dosky - zabezpečuje stavba</t>
  </si>
  <si>
    <t>Montáž potrubných rozvodov HDPE DN50</t>
  </si>
  <si>
    <t>Výkopové práce</t>
  </si>
  <si>
    <t>E4 SO 06 Napojenie objektovej kanalizácie a lapača tuku                                                                           na upravený areálový rozvod kanalizácie</t>
  </si>
  <si>
    <t>Zvodové potrubie - potrubie OSMA KG SYSTEM DN200  + tvarovky DN200</t>
  </si>
  <si>
    <t>Objekty na areálovej kanalizácii</t>
  </si>
  <si>
    <t>Kanalizačná šachta Wavin č.1, TELESKOP 600, POKLOP LIT. 600/D400, TEGRA 1000 NG PŘECHODOVÝ KONUS, TEGRA 1000 NG ŽEBŘÍK L=1,63, TEGRA 1000 NG DNO KG 200 ÚHEL 60°</t>
  </si>
  <si>
    <t>Kanalizačná šachta Wavin č.2, TELESKOP 600, POKLOP LIT. 600/D400, TEGRA 1000 NG PŘECHODOVÝ KONUS, TEGRA 1000 NG ŽEBŘÍK L=1,63, TEGRA 1000 NG DNO KG 200 SBĚRNÉ Y</t>
  </si>
  <si>
    <t>Kanalizačná šachta Wavin č.3, TELESKOP 600, POKLOP LIT. 600/D400, TEGRA 1000 NG PŘECHODOVÝ KONUS, TEGRA 1000 NG ŽEBŘÍK L=1,63, TEGRA 1000 NG DNO KG 200 ÚHEL 60°</t>
  </si>
  <si>
    <t>Kanalizačná šachta Wavin č.5, TELESKOP 600, POKLOP LIT. 600/D400, TEGRA 1000 NG PŘECHODOVÝ KONUS, TEGRA 1000 NG ŽEBŘÍK L=1,63, TEGRA 1000 NG DNO KG 200 ÚHEL 90º</t>
  </si>
  <si>
    <t>Kanalizačná šachta Wavin č.6, TEGRA 1000 NG ŠACHT. ROURA 1200, TELESKOP 600, POKLOP LIT. 600/D400, TEGRA 1000 NG PŘECHODOVÝ KONUS, TEGRA 1000 NG ŽEBŘÍK L=1,63, TEGRA 1000 NG DNO KG 200 SBĚRNÉ X</t>
  </si>
  <si>
    <t>Kanalizačná šachta Wavin č.7, TEGRA 1000 NG ŠACHT. ROURA 2400, TELESKOP 600, POKLOP LIT. 600/D400, TEGRA 1000 NG PŘECHODOVÝ KONUS, TEGRA 1000 NG ŽEBŘÍK L=2,83, TEGRA 1000 NG DNO KG 200 SBĚRNÉ X</t>
  </si>
  <si>
    <t>Tuková kanalizačná šachta Wavin č.1, TELESKOP 600, POKLOP LIT. 600/D400, TEGRA 1000 NG PŘECHODOVÝ KONUS, TEGRA 1000 NG ŽEBŘÍK L=1,63, TEGRA 1000 NG DNO KG 200 ÚHEL 30°</t>
  </si>
  <si>
    <t>KG ZÁTKA 200</t>
  </si>
  <si>
    <t>TĚSNĚNÍ 1000 K ŠACHT. ROUŘE</t>
  </si>
  <si>
    <t>Lapač tukov Pureco Parco C 7, max. prietok 7 l/s</t>
  </si>
  <si>
    <t>Areálová kanalizácia - dodávka</t>
  </si>
  <si>
    <t>Montáž, osadenie a zapojenie kanalizačných šácht</t>
  </si>
  <si>
    <t>Montáž, osadenie a zapojenie lapača tukov</t>
  </si>
  <si>
    <t>Montáž potrubných rozvodov  PVC DN200</t>
  </si>
  <si>
    <t>Podložie objektom - pieskové lôžko a betónové dosky - zabezpečuje stavba</t>
  </si>
  <si>
    <t>Výkopové práce a skladovanie zeminy na vlastnom pozemku</t>
  </si>
  <si>
    <t>Skúška kanalizácie</t>
  </si>
  <si>
    <t>Areálová kanalizácia - montáž</t>
  </si>
  <si>
    <t>E5 SO 07 Napojenie dažďovej kanalizácie a retenčnej nádrže na upravený areálový rozvod dažďovej kanalizácie</t>
  </si>
  <si>
    <t>Dažďová kanalizačná šachta Wavin č.1,TELESKOP 600,POKLOP LIT. 600/D400,TEGRA 1000 NG PŘECHODOVÝ KONUS,TEGRA 1000 NG ŽEBŘÍK L=1,63,TEGRA 1000 NG DNO KG 200 SBĚRNÉ X,KG ZÁTKA 200</t>
  </si>
  <si>
    <t>Dažďová kanalizačná šachta Wavin č.2, TELESKOP 600, POKLOP LIT. 600/D400, TEGRA 1000 NG PŘECHODOVÝ KONUS, TEGRA 1000 NG ŽEBŘÍK L=1,63, TEGRA 1000 NG DNO KG 200 ÚHEL 60°</t>
  </si>
  <si>
    <t>Dažďová kanalizačná šachta Wavin č.3, TELESKOP 600, POKLOP LIT. 600/D400, TEGRA 1000 NG PŘECHODOVÝ KONUS, TEGRA 1000 NG ŽEBŘÍK L=1,63, TEGRA 1000 NG DNO KG 200 SBĚRNÉ X, KG ZÁTKA 200</t>
  </si>
  <si>
    <t>Dažďová kanalizačná šachta Wavin č.4, TELESKOP 600, POKLOP LIT. 600/D400, TEGRA 1000 NG PŘECHODOVÝ KONUS, TEGRA 1000 NG ŽEBŘÍK L=1,63, TEGRA 1000 NG DNO KG 200 ÚHEL 90º</t>
  </si>
  <si>
    <t>Dažďová kanalizačná šachta Wavin č.5, TEGRA 1000 NG ŠACHT. ROURA 1200, TELESKOP 600, POKLOP LIT. 600/D400, TEGRA 1000 NG PŘECHODOVÝ KONUS, TEGRA 1000 NG ŽEBŘÍK L=1,63, TEGRA 1000 NG DNO KG 200 SBĚRNÉ X, KG ZÁTKA 200</t>
  </si>
  <si>
    <t>Dažďová kanalizačná šachta Wavin č.6,TELESKOP 600, POKLOP LIT. 600/D400, TEGRA 1000 NG PŘECHODOVÝ KONUS, TEGRA 1000 NG ŽEBŘÍK L=1,63, TEGRA 1000 NG DNO KG 200 ÚHEL 90º</t>
  </si>
  <si>
    <t>Filtračná dažďová kanalizačná šachta DN1000</t>
  </si>
  <si>
    <t>Šachta Pureco pre redukovaný prietok s vírovým ventilom 2-4 l/s</t>
  </si>
  <si>
    <t>Akumulačný zásobník Pureco Spirel o objeme 22 m3</t>
  </si>
  <si>
    <t>Daždová kanalizácia - dodávka</t>
  </si>
  <si>
    <t>Montáž, osadenie a zapojenie akumulačnej nádrže</t>
  </si>
  <si>
    <t>Montáž, osadenie a zapojenie šachty pre redukovaný prietok</t>
  </si>
  <si>
    <t>Daždová kanalizácia - montáž</t>
  </si>
  <si>
    <t>j. cena</t>
  </si>
  <si>
    <t>c. cena</t>
  </si>
  <si>
    <t>cena s DPH</t>
  </si>
  <si>
    <t>Prípravené práce</t>
  </si>
  <si>
    <t>vytýčenie záhonov</t>
  </si>
  <si>
    <t>Sadové úpravy - existujúce stromy</t>
  </si>
  <si>
    <t>Orez jedného stromu</t>
  </si>
  <si>
    <t>Odpratanie narezaného materiálu</t>
  </si>
  <si>
    <t>Nahnojenie kompostom do vyvŕtaných dier</t>
  </si>
  <si>
    <t>Hnojivo - kompost s dopravou</t>
  </si>
  <si>
    <t>Sadové úpravy - kry</t>
  </si>
  <si>
    <t>Kopanie jamky pre sadenice na svahu nad 1:5, výšky do 1 m v pôde nezaburinenej</t>
  </si>
  <si>
    <t>Deutzia rosea, v=0,5m</t>
  </si>
  <si>
    <t>Syringa vulgaris, v=0,5m</t>
  </si>
  <si>
    <t>Výsadba kríku do vopred vyhĺbenej jamky na svahu nad 1:5, výšky do 1 m</t>
  </si>
  <si>
    <t>Ornica s prímesou kompostu</t>
  </si>
  <si>
    <t>Poliatie</t>
  </si>
  <si>
    <t>Hnojenie pôdy na svahu nad 1:5 umelým
hnojivom k jednotlivým rastlinám</t>
  </si>
  <si>
    <t>Tabletové zásobné hnojivo (na okrasné kríky 2-3 ks k rastline)</t>
  </si>
  <si>
    <t>Sadové úpravy - trávnaté plochy</t>
  </si>
  <si>
    <t>Obrobenie pôdy kultivátorovaním v rovine alebo na svahu nad 1:5</t>
  </si>
  <si>
    <t>Obrobenie pôdy valcovaním v rovine alebo na svahu</t>
  </si>
  <si>
    <t>Trávové semeno - trávna parková zmes do sucha 30 g/m2</t>
  </si>
  <si>
    <t>Založenie trávnika výsevom na svahu nad 1:5</t>
  </si>
  <si>
    <t>Obrobenie pôdy valcovaním trávnika v rovine alebo na svahu</t>
  </si>
  <si>
    <t>Hnojenie trávnika na svahu nad 1:5 umelým hnojivom</t>
  </si>
  <si>
    <t>Trávnikové hnojivo -štartovacie (0,025kg/m2)</t>
  </si>
  <si>
    <t>Sadové úpravy - záhony</t>
  </si>
  <si>
    <t>Rozprestretie ornice na rovine alebo vo svahu do 1:5, hr.200 mm (záhon C)</t>
  </si>
  <si>
    <t>Rozprestretie ornice vo svahu nad 1:5, hr.200 mm (záhon A a B)</t>
  </si>
  <si>
    <t>Plošná úprava terénu pri nerovnostiach terénu nad 50-100mm v rovine alebo na svahu do 1:5 (záhon C)</t>
  </si>
  <si>
    <t>Plošná úprava terénu pri nerovnostiach terénu nad 50-100mm na svahu nad 1:5 (záhon A a B)</t>
  </si>
  <si>
    <t>Výsadba rastlín a tráv vrátane vyhĺbenej jamky v rovine alebo na svahu do 1:5 výšky do 1 m (záhon C)</t>
  </si>
  <si>
    <t>Výsadba rastlín a tráv vrátane vyhĺbenej jamky na svahu nad 1:5 výšky do 1 m (záhon A a B)</t>
  </si>
  <si>
    <t>Euphorbia polychroma</t>
  </si>
  <si>
    <t>Nepeta x faassenii</t>
  </si>
  <si>
    <t>Achillea filipendula 'Credo'</t>
  </si>
  <si>
    <t>Helenium 'Kanaria'</t>
  </si>
  <si>
    <t>Agastache hybrida 'Blue fortune'</t>
  </si>
  <si>
    <t>Echinacea purpurea 'Alba'</t>
  </si>
  <si>
    <t>Hemerocalis fulva</t>
  </si>
  <si>
    <t>Aster amellus 'Mira'</t>
  </si>
  <si>
    <t>Festuca mairei</t>
  </si>
  <si>
    <t>Panicum virgatum 'House Herms'</t>
  </si>
  <si>
    <t>Výsadba cibuľovín</t>
  </si>
  <si>
    <t>Narcissus pseudonarcissus</t>
  </si>
  <si>
    <t>Tulipa Clearwater</t>
  </si>
  <si>
    <t>Mulčovanie rastlín pri hrúbke mulča nad 50 do 100 mm v rovine alebo na svahu do 1:5 (záhon C)</t>
  </si>
  <si>
    <t>Mulčovanie rastlín pri hrúbke mulča nad 50 do 100 mm na svahu nad 1:5 (záhon B)</t>
  </si>
  <si>
    <t>Mulčovacia kôra - borovicová fr. 05/30 mm</t>
  </si>
  <si>
    <t>Položenie rohože na svahu nad 1:5 (záhon A)</t>
  </si>
  <si>
    <t>Kokosová rohož 400 g/mľ2; 48 m2 (dvojitá vrstva)</t>
  </si>
  <si>
    <t>bal</t>
  </si>
  <si>
    <t>Zaliatie rastlín vodou (40l/m2 trvalky)
Pozn.: Platí v prípade, že voda je zabezpečená na pozemku.</t>
  </si>
  <si>
    <t>Presun hmôt pre sadovnícke a krajinárske úpravy do 5000 m vodorovne so zvislým presunom - ornica</t>
  </si>
  <si>
    <t>Presun hmôt pre sadovnícke a krajinárske úpravy do 5000 m vodorovne so zvislým presunom - kôra</t>
  </si>
  <si>
    <t>Ostatné konštrukcie</t>
  </si>
  <si>
    <t>Osadenie a dodávka oceľového obrubníka 150x2000x3 mm</t>
  </si>
  <si>
    <t>oceľový obrubník</t>
  </si>
  <si>
    <t>doprava oceľových obrubníkov (Elektrárenská, BA)</t>
  </si>
  <si>
    <t>km</t>
  </si>
  <si>
    <t>doprava mulčovacej kôry a krov (Plantago, Veľký Biel, 2x)</t>
  </si>
  <si>
    <t>doprava trvaliek a cibuľovín (Dúbravka - Agátová 22, 2x)</t>
  </si>
  <si>
    <t>doprava osôb (Dúbravka - Agátová 22, 5x)</t>
  </si>
  <si>
    <t>SPOLU :</t>
  </si>
  <si>
    <t>VV</t>
  </si>
  <si>
    <t>"búranie betónových plôch exteriérových"</t>
  </si>
  <si>
    <t>143,43</t>
  </si>
  <si>
    <t>Súčet</t>
  </si>
  <si>
    <t>"búranie asfaltových plôch exteriérových"</t>
  </si>
  <si>
    <t>3,88</t>
  </si>
  <si>
    <t>"búranie podkladov betónových plôch exteriérových"</t>
  </si>
  <si>
    <t>"búranie podklav asfaltových plôch exteriérových"</t>
  </si>
  <si>
    <t>"odkopávky pre sp. olochy a terénne úpravy"</t>
  </si>
  <si>
    <t>0,30*78,0</t>
  </si>
  <si>
    <t>0,2*29,0</t>
  </si>
  <si>
    <t>115,0*0,8</t>
  </si>
  <si>
    <t>"výkop jamy"</t>
  </si>
  <si>
    <t>7,20*11,28*(2,55+1,5)/2</t>
  </si>
  <si>
    <t>2,5*2,505*7,2</t>
  </si>
  <si>
    <t>1,005*1,15*7,2</t>
  </si>
  <si>
    <t>8,06*17,0*(1,985+4,85)/2</t>
  </si>
  <si>
    <t>2,2*8,06*4,185/2</t>
  </si>
  <si>
    <t>"výkop - základové pásy"</t>
  </si>
  <si>
    <t>82,202</t>
  </si>
  <si>
    <t>"podbetonovanie základov  jestvuj časti objektu"</t>
  </si>
  <si>
    <t>17,050*1,82*0,50</t>
  </si>
  <si>
    <t>(11,625+0,5)*2,55*0,50</t>
  </si>
  <si>
    <t>"výkop jamy 20%"</t>
  </si>
  <si>
    <t>723,243*0,2 'Prepočítané koeficientom množstva</t>
  </si>
  <si>
    <t>"výkop pre podbetonovanie základov  jestvuj časti objektu"</t>
  </si>
  <si>
    <t>723,243</t>
  </si>
  <si>
    <t>121,20</t>
  </si>
  <si>
    <t>"odvoz zeminy na skládky"</t>
  </si>
  <si>
    <t>"obsyp objektu - spätný zásyp"</t>
  </si>
  <si>
    <t>-181,634</t>
  </si>
  <si>
    <t>"odvoz zeminy na skládky - 20 km"</t>
  </si>
  <si>
    <t>745,011*20 'Prepočítané koeficientom množstva</t>
  </si>
  <si>
    <t>"odvoz zeminy na skládky - nakladanie"</t>
  </si>
  <si>
    <t>"uloženie zeminy na skládky"</t>
  </si>
  <si>
    <t>745,011</t>
  </si>
  <si>
    <t>"poplatok -  skládky"</t>
  </si>
  <si>
    <t>241,634</t>
  </si>
  <si>
    <t>"projekt statiky - prístavba"</t>
  </si>
  <si>
    <t>(122,40-1,75*1,6)*0,1</t>
  </si>
  <si>
    <t>2,25*2,1*0,1</t>
  </si>
  <si>
    <t>80,585*0,1</t>
  </si>
  <si>
    <t>2,269*0,1</t>
  </si>
  <si>
    <t>"projekt statiky - prístavba - podkladný betón"</t>
  </si>
  <si>
    <t>"projekt statiky -oporne mury, odpad. hospodárstvo"</t>
  </si>
  <si>
    <t xml:space="preserve">"podkladné betóny" </t>
  </si>
  <si>
    <t>2,0*2,455*0,1</t>
  </si>
  <si>
    <t>5,77*1,50*0,1+0,1*1,50*0,2</t>
  </si>
  <si>
    <t>2,8*1,25*0,1+8,25*1,80*0,10</t>
  </si>
  <si>
    <t xml:space="preserve">"základ. dosky - vonkajšie schodiská" </t>
  </si>
  <si>
    <t>8,62*0,13</t>
  </si>
  <si>
    <t xml:space="preserve">"základ. dosky" </t>
  </si>
  <si>
    <t>(122,40-1,75*1,6)*0,35</t>
  </si>
  <si>
    <t>2,25*2,1*0,20</t>
  </si>
  <si>
    <t>80,585*0,25</t>
  </si>
  <si>
    <t>(3,255*2,80)*0,20</t>
  </si>
  <si>
    <t>5,77*1,50*0,2+0,2*1,50*0,2</t>
  </si>
  <si>
    <t>2,8*1,25*0,2+8,25*1,80*0,25</t>
  </si>
  <si>
    <t>48,20*0,35</t>
  </si>
  <si>
    <t>8,70*0,20</t>
  </si>
  <si>
    <t>36,845*0,25</t>
  </si>
  <si>
    <t>5,340*0,1</t>
  </si>
  <si>
    <t>Medzisúčet</t>
  </si>
  <si>
    <t>(3,255+2,80)*2*0,20</t>
  </si>
  <si>
    <t>(5,77+1,50)*2*0,2+(0,2+1,50)*2*0,2</t>
  </si>
  <si>
    <t>(2,8+1,25)*2*0,2+(8,25+1,80)*2*0,25</t>
  </si>
  <si>
    <t xml:space="preserve">"základ. dosky 125 kg/m3" </t>
  </si>
  <si>
    <t>63,178*125/1000</t>
  </si>
  <si>
    <t>2777,24/1000</t>
  </si>
  <si>
    <t>10,674*1,05 'Prepočítané koeficientom množstva</t>
  </si>
  <si>
    <t>"projekt statiky -odpad. hospodárstvo"</t>
  </si>
  <si>
    <t>3,255*2*0,40*0,72+2,0*3*0,4*0,72</t>
  </si>
  <si>
    <t xml:space="preserve">"základ. pásy" </t>
  </si>
  <si>
    <t>11,270*0,63*0,5+6,855*0,88*0,5</t>
  </si>
  <si>
    <t>8,63*0,5*0,88+0,93*0,37*0,88</t>
  </si>
  <si>
    <t>6,67*0,5*0,88</t>
  </si>
  <si>
    <t>14,15*0,5*0,88+0,9*0,5*0,88</t>
  </si>
  <si>
    <t>11,270*0,63*2+6,855*0,88*2</t>
  </si>
  <si>
    <t>8,63*2*0,88+0,93*2*0,88</t>
  </si>
  <si>
    <t>6,67*2*0,88</t>
  </si>
  <si>
    <t>14,15*2*0,88+0,9*2*0,88</t>
  </si>
  <si>
    <t>3,255*2*0,72*2+2,0*3*2*0,72</t>
  </si>
  <si>
    <t>"125 kg/m3"</t>
  </si>
  <si>
    <t>20,223*125/1000</t>
  </si>
  <si>
    <t xml:space="preserve">"započítané vo výstuži  základ. dosky" </t>
  </si>
  <si>
    <t>2,528*1,05 'Prepočítané koeficientom množstva</t>
  </si>
  <si>
    <t xml:space="preserve">"základ.múry" </t>
  </si>
  <si>
    <t>2,25*2*0,25*0,5+2,1*2*0,25*0,5</t>
  </si>
  <si>
    <t>2,25*2*0,5*2+2,1*2*0,5*2</t>
  </si>
  <si>
    <t>2607,42/1000</t>
  </si>
  <si>
    <t>2,607*1,05 'Prepočítané koeficientom množstva</t>
  </si>
  <si>
    <t>"nosné steny murované 3 NP"</t>
  </si>
  <si>
    <t>16,050*2*3,250*0,3</t>
  </si>
  <si>
    <t>(3,035+1,43+1,45+3,075)*2*0,83*0,3</t>
  </si>
  <si>
    <t>-(2,105*2,22+2,10*2,75)*0,3</t>
  </si>
  <si>
    <t>"preklady P3"</t>
  </si>
  <si>
    <t>"preklady P4"</t>
  </si>
  <si>
    <t>"preklady P6"</t>
  </si>
  <si>
    <t>"preklady P7"</t>
  </si>
  <si>
    <t>"preklady P5"</t>
  </si>
  <si>
    <t>"preklady P2"</t>
  </si>
  <si>
    <t>"dodávka a montáž kastlíkov roletových"</t>
  </si>
  <si>
    <t xml:space="preserve">"O 25" </t>
  </si>
  <si>
    <t>14*2,41</t>
  </si>
  <si>
    <t xml:space="preserve">"O 30" </t>
  </si>
  <si>
    <t xml:space="preserve">"O 31" </t>
  </si>
  <si>
    <t>1*2,41</t>
  </si>
  <si>
    <t>"dodávka a montáž kastlíkov žaluziových"</t>
  </si>
  <si>
    <t>"O 1P/L"1,500*4</t>
  </si>
  <si>
    <t>"O 2P/L"1,350*2</t>
  </si>
  <si>
    <t>"O 3P/L"1,350*4</t>
  </si>
  <si>
    <t>"O 3AP"1,350*1</t>
  </si>
  <si>
    <t>"O 4P/L"1,320*1</t>
  </si>
  <si>
    <t>"O 4AL"1,320*1</t>
  </si>
  <si>
    <t>"O 5P"1,445*1</t>
  </si>
  <si>
    <t>"O 12P/L"1,500*4</t>
  </si>
  <si>
    <t>"O 13P/L"1,350*8</t>
  </si>
  <si>
    <t>"O 14P/L"1,320*4</t>
  </si>
  <si>
    <t>"O 15P"1,445*2</t>
  </si>
  <si>
    <t>"O 16P/L"1,460*2</t>
  </si>
  <si>
    <t>"O 18"3,075*2</t>
  </si>
  <si>
    <t>"O 19"1,450*2</t>
  </si>
  <si>
    <t>"O 20"3,260*2</t>
  </si>
  <si>
    <t>"O 21"3,2620*2</t>
  </si>
  <si>
    <t>"O 22"1,450*2</t>
  </si>
  <si>
    <t>"O 23"3,060*2</t>
  </si>
  <si>
    <t>"projekt statiky - jestvuj časť"</t>
  </si>
  <si>
    <t xml:space="preserve">"preklady  2NP" </t>
  </si>
  <si>
    <t>2,405*0,275*0,67</t>
  </si>
  <si>
    <t>2,405*(0,67*2+0,275)</t>
  </si>
  <si>
    <t>"započítane vo výstuži stien"</t>
  </si>
  <si>
    <t>"oceľové stĺpy - ostatné prvky"</t>
  </si>
  <si>
    <t>(75,59+122,84)/1000</t>
  </si>
  <si>
    <t>"stĺpy - pergola"</t>
  </si>
  <si>
    <t>2,63*10*26,70/1000</t>
  </si>
  <si>
    <t>0,9*1,05 'Prepočítané koeficientom množstva</t>
  </si>
  <si>
    <t>(122,84+75,59)/1000</t>
  </si>
  <si>
    <t>0,198*1,05 'Prepočítané koeficientom množstva</t>
  </si>
  <si>
    <t>"projekt statiky - pergola"</t>
  </si>
  <si>
    <t>2,63*10</t>
  </si>
  <si>
    <t xml:space="preserve">"stĺpy 3NP" </t>
  </si>
  <si>
    <t>0,4*0,45*3,25*10</t>
  </si>
  <si>
    <t>0,5*0,45*3,25*2</t>
  </si>
  <si>
    <t>0,45*0,45*3,25*2</t>
  </si>
  <si>
    <t>0,35*0,35*3,25*10</t>
  </si>
  <si>
    <t>0,412*0,35*3,25*2</t>
  </si>
  <si>
    <t>(0,4+0,45)*2*3,25*10</t>
  </si>
  <si>
    <t>(0,5+0,45)*2*3,25*2</t>
  </si>
  <si>
    <t>(0,45+0,45)*2*3,25*2</t>
  </si>
  <si>
    <t>(0,35+0,35)*2*3,25*10</t>
  </si>
  <si>
    <t>(0,412+0,35)*2*3,25*2</t>
  </si>
  <si>
    <t xml:space="preserve">"steny 2NP" </t>
  </si>
  <si>
    <t>(1,385+2,255+1,50+1,355+2,25+1,30)*0,2*2,25</t>
  </si>
  <si>
    <t>1,685*3,0*0,2</t>
  </si>
  <si>
    <t>-(1,0*2,15+1,0*2,6)*0,2</t>
  </si>
  <si>
    <t>(1,245+2,17+1,62+1,365+2,37)*0,2*2,25</t>
  </si>
  <si>
    <t>2,31*0,2*3,0</t>
  </si>
  <si>
    <t>-(1,0*2,15*2+0,9*2,15)*0,2</t>
  </si>
  <si>
    <t>(6,755+6,58+6,80)*0,2*3,25</t>
  </si>
  <si>
    <t xml:space="preserve">"steny 3NP" </t>
  </si>
  <si>
    <t>(1,915+2,85*2+3,3*2+1,80)*0,2*2,30*2</t>
  </si>
  <si>
    <t>-(1,0*2,15*2)*0,2*2</t>
  </si>
  <si>
    <t>(6,62+6,625)*0,2*3,20</t>
  </si>
  <si>
    <t>(3,219+3,262)*0,25*0,83*2</t>
  </si>
  <si>
    <t xml:space="preserve">"steny PP" </t>
  </si>
  <si>
    <t>(7,15+10,87)*2,75*0,2*2+(7,43+7,0)*0,2*2</t>
  </si>
  <si>
    <t>-2,25*0,5*2*0,2-(1,15+1,205)/2*1*0,2</t>
  </si>
  <si>
    <t>-(1,305+1,41)/2*1*0,2-(1,47+1,595)/2*1*0,2</t>
  </si>
  <si>
    <t>-(1,68+1,785)/2*1*0,2-(1,87+1,975)/2*1*0,2</t>
  </si>
  <si>
    <t>-2,0*1,0*5*0,2-0,6*0,9*0,2*2-2,1*1,2*0,2</t>
  </si>
  <si>
    <t>-1,875*0,3*0,2</t>
  </si>
  <si>
    <t>(7,350*2+16,25)*3,35*0,2</t>
  </si>
  <si>
    <t>2,6*0,125*3,35*0,2+0,75*0,3*3,35*3</t>
  </si>
  <si>
    <t>(2,25*2+1,60*2)*0,25*3,35-0,9*2,15*0,25</t>
  </si>
  <si>
    <t xml:space="preserve">"steny 1NP" </t>
  </si>
  <si>
    <t>(4,165+2,75+13,59+7,35)*3,05*0,2</t>
  </si>
  <si>
    <t>3,04*3,05*0,125</t>
  </si>
  <si>
    <t>(0,75+0,625+0,640)*3,05*0,3+3,3*0,125*3,05</t>
  </si>
  <si>
    <t>-(0,6*0,6*2+0,9*0,9+2,41*2,35+2,6*2,9)*0,2</t>
  </si>
  <si>
    <t>-(1,02*2,9+2,4*2,9)*0,2</t>
  </si>
  <si>
    <t>(2,25*2+1,60*2)*0,25*3,05-1,18*2,15*0,25</t>
  </si>
  <si>
    <t xml:space="preserve">"steny 2NP, 3NP" </t>
  </si>
  <si>
    <t>((7,35*2+16,25)*3,30*0,2)*2</t>
  </si>
  <si>
    <t>3*0,75*3,30*0,3*2</t>
  </si>
  <si>
    <t>-(0,9*0,9*2+0,6*0,6+2,25*2,25*4)*0,2*2</t>
  </si>
  <si>
    <t>((2,25*2+1,60*2)*0,25*3,30-1,18*2,15*0,25)*2</t>
  </si>
  <si>
    <t xml:space="preserve">"steny 4NP" </t>
  </si>
  <si>
    <t>(6,80*2+16,25)*3,28*0,2</t>
  </si>
  <si>
    <t>-(2,25*2,25*6+0,9*0,9)*0,2</t>
  </si>
  <si>
    <t>(2,25*2+1,60*2)*0,25*3,28-1,18*2,15*0,25</t>
  </si>
  <si>
    <t>"pohľadový betón W00"</t>
  </si>
  <si>
    <t>636,58</t>
  </si>
  <si>
    <t>(1,385+2,255+1,50+1,355+2,25+1,30)*2*2,25</t>
  </si>
  <si>
    <t>1,685*3,0*2</t>
  </si>
  <si>
    <t>-(1,0*2,15+1,0*2,6)*2</t>
  </si>
  <si>
    <t>(1,245+2,17+1,62+1,365+2,37)*2*2,25</t>
  </si>
  <si>
    <t>2,31*2*3,0</t>
  </si>
  <si>
    <t>-(1,0*2,15*2+0,9*2,15)*2</t>
  </si>
  <si>
    <t>(6,755+6,58+6,80)*2*3,25</t>
  </si>
  <si>
    <t>(1,915+2,85*2+3,3*2+1,80)*2*2,30*2</t>
  </si>
  <si>
    <t>-(1,0*2,15*2)*2*2</t>
  </si>
  <si>
    <t>(6,62+6,625)*2*3,20</t>
  </si>
  <si>
    <t>(3,219+3,262)*2*0,83*2</t>
  </si>
  <si>
    <t>(3,255*2,780*2)*2+2,40*2,78*3*2</t>
  </si>
  <si>
    <t>5,77*2,90*2+0,20*2,9*2+(4,60+8,25)*2</t>
  </si>
  <si>
    <t xml:space="preserve">"stena pod exter. schodiskom a doskou" </t>
  </si>
  <si>
    <t>8,62*2*2,99</t>
  </si>
  <si>
    <t>6,035*(2,99+1,0)/2*2</t>
  </si>
  <si>
    <t>804,56/1000</t>
  </si>
  <si>
    <t>4051,99/1000</t>
  </si>
  <si>
    <t xml:space="preserve">"steny 1PP" </t>
  </si>
  <si>
    <t>49,947*115/1000</t>
  </si>
  <si>
    <t>24,559*115/1000</t>
  </si>
  <si>
    <t>47,854*115/1000</t>
  </si>
  <si>
    <t>19,025*115/1000</t>
  </si>
  <si>
    <t>3,515*115/1000</t>
  </si>
  <si>
    <t>2,408*115/1000</t>
  </si>
  <si>
    <t>21,797*1,05 'Prepočítané koeficientom množstva</t>
  </si>
  <si>
    <t>"priečky 1 PP"</t>
  </si>
  <si>
    <t>(3,0*2+6,40+3,225+6,575+0,375)*3,35</t>
  </si>
  <si>
    <t>(4,701+2,60+2,45+4,725+2,325+3,40)*3,35</t>
  </si>
  <si>
    <t>-(0,8*2,1+1,0*2,6+0,9*2,55+0,3*0,3)</t>
  </si>
  <si>
    <t>-(1,0*2,150+0,90*2,105*2)</t>
  </si>
  <si>
    <t>"priečky 1 NP"</t>
  </si>
  <si>
    <t>(6,40+1,825+0,825+0,52+1,10+0,465+2,125)*3,050</t>
  </si>
  <si>
    <t>(2,60+2,85+3,60+4,165+1,0+1,875+2,865)*3,050</t>
  </si>
  <si>
    <t>(1,85+2,450+4,125+1,325+4,40)*3,0</t>
  </si>
  <si>
    <t>(1,175+1,425+3,235+1,39*2+2,125+5,68)*3,0</t>
  </si>
  <si>
    <t>(2,795+2,55+2,10+1,160+2,20+4,98+2,490)*3,0</t>
  </si>
  <si>
    <t>(6,550+0,90+2,260+2,945+11,650)*3,0</t>
  </si>
  <si>
    <t>-(1,0*2,60+0,3*0,3*3+1,0*2,60)</t>
  </si>
  <si>
    <t>-(0,7*2,15+1,50*2,70+1,1*2,15+0,3*0,3)</t>
  </si>
  <si>
    <t>-(0,9*2,15*3+2,22*2,13+2,10*2,13+2,195*2,130)</t>
  </si>
  <si>
    <t>-(1,10*2,150+0,9*2,15+1,0*2,15+0,8*2,15*2)</t>
  </si>
  <si>
    <t>"priečky 2 NP"</t>
  </si>
  <si>
    <t>(6,40+3,0+0,275+0,825+0,525+1,10+0,465+2,125)*3,030</t>
  </si>
  <si>
    <t>(2,60+2,85+3,60+7,145+1,0+2,075+0,3+2,450)*3,030</t>
  </si>
  <si>
    <t>(2,575+1,80)*3,025</t>
  </si>
  <si>
    <t>-(1,0*2,60*2+0,3*0,3*3+1,0*2,60*2+1,90*2,75)</t>
  </si>
  <si>
    <t>-(1,50*2,75+0,8*2,15*2+0,8*2,15*2)</t>
  </si>
  <si>
    <t>"priečky 3 NP"</t>
  </si>
  <si>
    <t>(3,005+1,825+0,825+0,525+6,275)*3,30</t>
  </si>
  <si>
    <t>(1,225+0,65+3,525+2,6+2,975+7,025)*3,30</t>
  </si>
  <si>
    <t>(3,95+1,0+2,975+2,075+2,450)*3,30</t>
  </si>
  <si>
    <t>-(1,0*2,60*2+0,3*0,3*3+0,8*2,15*2+1,0*2,60)</t>
  </si>
  <si>
    <t>-(1,8*2,7+1,5*2,7+0,8*2,15*2)</t>
  </si>
  <si>
    <t>"priečky 4 NP"</t>
  </si>
  <si>
    <t>(0,525*2+1,075+6,40+3,795+6,40+2,075)*3,28</t>
  </si>
  <si>
    <t>(2,975+1,0+2,450+2,60+4,70)*3,28</t>
  </si>
  <si>
    <t>-(1,0*2,60*2+0,3*0,3*2+1,0*2,60+1,0*2,15)</t>
  </si>
  <si>
    <t>-(0,8*2,15*4)</t>
  </si>
  <si>
    <t>8,62*0,2*2,99</t>
  </si>
  <si>
    <t>6,035*(2,99+1,0)/2*0,2</t>
  </si>
  <si>
    <t xml:space="preserve">"atiky 3 NP" </t>
  </si>
  <si>
    <t>(15,85+17,875*2)*0,56*0,15</t>
  </si>
  <si>
    <t>(15,85+17,875*2)*0,56*2</t>
  </si>
  <si>
    <t>"zvislá izolácia medzi stenami jestvujúcej stavby a prístavby"</t>
  </si>
  <si>
    <t>17,05*14,10</t>
  </si>
  <si>
    <t>-1,90*2,75*3</t>
  </si>
  <si>
    <t>11,15*3,35</t>
  </si>
  <si>
    <t>262,083*1,02 'Prepočítané koeficientom množstva</t>
  </si>
  <si>
    <t>37,353*1,02 'Prepočítané koeficientom množstva</t>
  </si>
  <si>
    <t>(3,255*2,780*0,2)*2+2,40*2,78*3*0,2</t>
  </si>
  <si>
    <t>5,77*2,90*0,2+0,20*2,9*0,2+(4,60+8,25)*0,25</t>
  </si>
  <si>
    <t>38,591*1,05 'Prepočítané koeficientom množstva</t>
  </si>
  <si>
    <t>"dištančné prvky "</t>
  </si>
  <si>
    <t>"stropná doska "</t>
  </si>
  <si>
    <t>67*5+54*5</t>
  </si>
  <si>
    <t>"dodávka prefa schodiska od  1PP po 4 NP vrátane"</t>
  </si>
  <si>
    <t>"Prefabrikované schodiskové stupne š.1650 mm"</t>
  </si>
  <si>
    <t>"vrátane prefa medzipodesty"</t>
  </si>
  <si>
    <t>5,65*4</t>
  </si>
  <si>
    <t>3,235*1,65*2</t>
  </si>
  <si>
    <t>3,25*1,65*4</t>
  </si>
  <si>
    <t>3,63*1,65*4</t>
  </si>
  <si>
    <t>78,684*1,05 'Prepočítané koeficientom množstva</t>
  </si>
  <si>
    <t>"P09 - okap. chodník"</t>
  </si>
  <si>
    <t>21,0</t>
  </si>
  <si>
    <t>"P14 - rampa"</t>
  </si>
  <si>
    <t>115,0</t>
  </si>
  <si>
    <t>"stropy H03"</t>
  </si>
  <si>
    <t>"1nP"</t>
  </si>
  <si>
    <t>"H03"4,3+7,92+1,17+3,53+11,94+8,2+1,05+35,17+15,12</t>
  </si>
  <si>
    <t>13,2+3,03+8,1+5,24+4,21+2,49+32,73</t>
  </si>
  <si>
    <t>"2nP"</t>
  </si>
  <si>
    <t>"H03"14,48+6,97+12,63</t>
  </si>
  <si>
    <t>"3nP"</t>
  </si>
  <si>
    <t>"podklad  pod keramické obklady"</t>
  </si>
  <si>
    <t>" W03, W09, W10"</t>
  </si>
  <si>
    <t>"1PP" 18,205</t>
  </si>
  <si>
    <t>"1NP" 244,32+7,34+14,76</t>
  </si>
  <si>
    <t>"2NP" 65,87+5,18+12,44</t>
  </si>
  <si>
    <t>"3NP" 63,33</t>
  </si>
  <si>
    <t>"4NP" 27,93</t>
  </si>
  <si>
    <t>"podklad  pod omietky"</t>
  </si>
  <si>
    <t>" W01, W02"</t>
  </si>
  <si>
    <t>"1PP" 135,37</t>
  </si>
  <si>
    <t>"1NP" 271,82+133,85</t>
  </si>
  <si>
    <t>"2NP" 121,84+200,842</t>
  </si>
  <si>
    <t>"3NP" 178,62</t>
  </si>
  <si>
    <t>"4NP" 44,95+92,44</t>
  </si>
  <si>
    <t>" W03"</t>
  </si>
  <si>
    <t>"1NP" 244,32</t>
  </si>
  <si>
    <t>"2NP" 65,87</t>
  </si>
  <si>
    <t>"vnútorná  omietka stien"</t>
  </si>
  <si>
    <t>"betónová stierka podhľadov"</t>
  </si>
  <si>
    <t>8,34</t>
  </si>
  <si>
    <t>"stierka betónových podhľadov"</t>
  </si>
  <si>
    <t>"murované steny "</t>
  </si>
  <si>
    <t>531,27</t>
  </si>
  <si>
    <t>"A - omietka na zateplení "</t>
  </si>
  <si>
    <t>"zateplenie fasády "</t>
  </si>
  <si>
    <t>429,85</t>
  </si>
  <si>
    <t>"podkladná doska - podlaha P 05"</t>
  </si>
  <si>
    <t>78,00*0,10</t>
  </si>
  <si>
    <t>115,0*(0,13+0,15)/2</t>
  </si>
  <si>
    <t>"podlahy P01, P02, P04, P07, P08, P11"</t>
  </si>
  <si>
    <t>"1PP"</t>
  </si>
  <si>
    <t>23,42+6,60+13,21+10,92+16,0+21,62+6,29</t>
  </si>
  <si>
    <t>"1NP"</t>
  </si>
  <si>
    <t>354,94-14,48-4,61</t>
  </si>
  <si>
    <t>"2NP"</t>
  </si>
  <si>
    <t>368,95-14,48</t>
  </si>
  <si>
    <t>"3NP"</t>
  </si>
  <si>
    <t>376,59-14,48</t>
  </si>
  <si>
    <t>"4NP"</t>
  </si>
  <si>
    <t>93,05-14,88</t>
  </si>
  <si>
    <t xml:space="preserve">"strecha S04" </t>
  </si>
  <si>
    <t>118,0</t>
  </si>
  <si>
    <t>118*1,02 'Prepočítané koeficientom množstva</t>
  </si>
  <si>
    <t>"podlahy P02, P11"</t>
  </si>
  <si>
    <t>4,30+7,92+1,17+3,53+11,94+1,05+35,17+15,12+13,20</t>
  </si>
  <si>
    <t>3,03+8,10+5,24+4,21+2,49+24,0+12,87+1,38</t>
  </si>
  <si>
    <t>3,84+6,60+12,45</t>
  </si>
  <si>
    <t>6,97+12,63+3,49+2,13+1,87+4,05</t>
  </si>
  <si>
    <t>6,97+12,39+2,13+1,87+4,05</t>
  </si>
  <si>
    <t>"4NP "</t>
  </si>
  <si>
    <t>1,64+2,37+3,56</t>
  </si>
  <si>
    <t>"podlahy P01, P04, P07"</t>
  </si>
  <si>
    <t>" 1NP"</t>
  </si>
  <si>
    <t>8,20+142,23+7,81</t>
  </si>
  <si>
    <t>32,20+41,67+58,05+57,66+58,04</t>
  </si>
  <si>
    <t>33,73+17,95+24,03</t>
  </si>
  <si>
    <t>" 3NP"</t>
  </si>
  <si>
    <t>32,20+44,03+58,59+58,58</t>
  </si>
  <si>
    <t>58,64+58,63+24,03</t>
  </si>
  <si>
    <t>16,73+18,94+11,89</t>
  </si>
  <si>
    <t>"podlahy P12"</t>
  </si>
  <si>
    <t>4,61</t>
  </si>
  <si>
    <t>"podlaha P 05"</t>
  </si>
  <si>
    <t>78,00</t>
  </si>
  <si>
    <t>"podlaha P13"</t>
  </si>
  <si>
    <t>8,40</t>
  </si>
  <si>
    <t>"podlahy P08"</t>
  </si>
  <si>
    <t>"zárubne pre vnútorné dvere"</t>
  </si>
  <si>
    <t>"D1"1</t>
  </si>
  <si>
    <t>"D2"13</t>
  </si>
  <si>
    <t>"D3"5</t>
  </si>
  <si>
    <t>"D5"2</t>
  </si>
  <si>
    <t>"D19"3</t>
  </si>
  <si>
    <t>"D4"5</t>
  </si>
  <si>
    <t>"D7"1</t>
  </si>
  <si>
    <t>"D8"1</t>
  </si>
  <si>
    <t>"zárubne protipožiarne"</t>
  </si>
  <si>
    <t>"D9"5</t>
  </si>
  <si>
    <t>"D11"1</t>
  </si>
  <si>
    <t>"D12"1</t>
  </si>
  <si>
    <t>"D13"1</t>
  </si>
  <si>
    <t>"D14"1</t>
  </si>
  <si>
    <t>"D15"1</t>
  </si>
  <si>
    <t>"D17"4</t>
  </si>
  <si>
    <t>"D18"4</t>
  </si>
  <si>
    <t>"D22"1</t>
  </si>
  <si>
    <t>"D23"2</t>
  </si>
  <si>
    <t>"D6"3</t>
  </si>
  <si>
    <t>"D16"3</t>
  </si>
  <si>
    <t>"D21"1</t>
  </si>
  <si>
    <t>"žlab Z10 A"</t>
  </si>
  <si>
    <t>8,50</t>
  </si>
  <si>
    <t>"žlab Z12"</t>
  </si>
  <si>
    <t>2,26+2,24</t>
  </si>
  <si>
    <t>"žlab Z10 B"</t>
  </si>
  <si>
    <t>1,4+0,8+0,9</t>
  </si>
  <si>
    <t>"podlahová mriežka okolo stromu Z06"</t>
  </si>
  <si>
    <t>"S 01,  S02 , S03 - zelená strecha v skladbe"</t>
  </si>
  <si>
    <t>"vegetačná vrstva  - trávnatý porast"</t>
  </si>
  <si>
    <t>"separačná geotextília proti prerastaniu koreňov"</t>
  </si>
  <si>
    <t>"drenážna vrstva - nopová fólia"</t>
  </si>
  <si>
    <t xml:space="preserve">"strecha S01" </t>
  </si>
  <si>
    <t>7,20*17,05</t>
  </si>
  <si>
    <t xml:space="preserve">"strercha S02" </t>
  </si>
  <si>
    <t>14,455*15,45</t>
  </si>
  <si>
    <t xml:space="preserve">"strercha S03" </t>
  </si>
  <si>
    <t>2,40*1,805</t>
  </si>
  <si>
    <t>"zelená strecha"</t>
  </si>
  <si>
    <t>"vonkajšie lešenie"</t>
  </si>
  <si>
    <t>17,335*3,95+11,665*2,8</t>
  </si>
  <si>
    <t>(7,485+15,980)*2,2</t>
  </si>
  <si>
    <t>54,65*10,88</t>
  </si>
  <si>
    <t>14,15*32,350</t>
  </si>
  <si>
    <t>152,758*4 'Prepočítané koeficientom množstva</t>
  </si>
  <si>
    <t>1052,345*4 'Prepočítané koeficientom množstva</t>
  </si>
  <si>
    <t>"vnútorné prac. lešenie"</t>
  </si>
  <si>
    <t>2050,50</t>
  </si>
  <si>
    <t>56,65*8,98</t>
  </si>
  <si>
    <t>12,25*32,350</t>
  </si>
  <si>
    <t>17,335*2,05+11,665*1,5</t>
  </si>
  <si>
    <t>(56,65+32,35+11,665)*1,2</t>
  </si>
  <si>
    <t>"vyčistenie objektu"</t>
  </si>
  <si>
    <t>170,73+354,94+3,52</t>
  </si>
  <si>
    <t>368,95+376,59+93,05</t>
  </si>
  <si>
    <t>"okolie stavby"</t>
  </si>
  <si>
    <t>118,0+78+29+115,0</t>
  </si>
  <si>
    <t>"vetracie mreže Z01"</t>
  </si>
  <si>
    <t>(1,11+1,22)/2*1,0</t>
  </si>
  <si>
    <t>(1,305+1,41)/2*1,0</t>
  </si>
  <si>
    <t>(1,49+1,60)/2*1,0</t>
  </si>
  <si>
    <t>(1,68+1,79)/2*1,0</t>
  </si>
  <si>
    <t>(1,87+1,975)/2*1,0</t>
  </si>
  <si>
    <t>2,0*2,0*3</t>
  </si>
  <si>
    <t>"vetracie mreže Z14"</t>
  </si>
  <si>
    <t>2,25*0,5*2</t>
  </si>
  <si>
    <t>1,15*0,5*1</t>
  </si>
  <si>
    <t>"X14 - revizne dvierka  PO 45min"</t>
  </si>
  <si>
    <t>19+22+8</t>
  </si>
  <si>
    <t>19+22</t>
  </si>
  <si>
    <t>"búranie priečok murovaných"</t>
  </si>
  <si>
    <t>(6,62+3,515+1,395+2,325+1,50)*3,0</t>
  </si>
  <si>
    <t>(2,815+1,94+1,22+1,355+3,825)*3,0</t>
  </si>
  <si>
    <t>(2,10*3+2,150+1,52+1,78+3,390)*3,0</t>
  </si>
  <si>
    <t>(5,015*2+5,27+3,040+0,91+1,25)*3,0</t>
  </si>
  <si>
    <t>(3,515*2+1,43+1,425+3,94*2+2*2,40)*3,0</t>
  </si>
  <si>
    <t>(1,675+1,0)*3,0</t>
  </si>
  <si>
    <t>(6,58*3+3,495+2,48+2,39)*3,0</t>
  </si>
  <si>
    <t>(6,625*4+1,385+2,255+1,50+1,685)*3,0</t>
  </si>
  <si>
    <t>(1,445+2,295+1,30*2+2,29+1,085+1,44)*3,0</t>
  </si>
  <si>
    <t>"búranie nosného muriva"</t>
  </si>
  <si>
    <t>2,15*2,975*0,43+3,89*0,375*2,975+12,475*0,375*2,950</t>
  </si>
  <si>
    <t>0,955*2,85*0,375+0,255*0,36*2,85+0,565*2,85*0,295</t>
  </si>
  <si>
    <t>1,465*0,17*2,85+0,68*0,375*2,85</t>
  </si>
  <si>
    <t>3,27*0,17*2,85+0,245*0,33*2,85+2,255*0,18*2,85</t>
  </si>
  <si>
    <t>6,695*0,215*2,85+3,935*0,375*2,85</t>
  </si>
  <si>
    <t>12,43*0,375*2,85</t>
  </si>
  <si>
    <t>"X 20 - búranie atiky"</t>
  </si>
  <si>
    <t>17,25*2*0,375*0,75</t>
  </si>
  <si>
    <t>12,475*0,375*0,75</t>
  </si>
  <si>
    <t>"X 16 - búranie murovaných parapetov"</t>
  </si>
  <si>
    <t>1,35*0,71*0,38*2</t>
  </si>
  <si>
    <t xml:space="preserve">"X 02 - buranie kominov" </t>
  </si>
  <si>
    <t>0,765*0,5*8,60</t>
  </si>
  <si>
    <t>1,0*0,375*8,60</t>
  </si>
  <si>
    <t>0,5*0,5*8,60</t>
  </si>
  <si>
    <t>"X14 - búranie pilierov"</t>
  </si>
  <si>
    <t>0,955*2,85*0,375+0,255*0,36*2,85+0,680*0,375*2,85</t>
  </si>
  <si>
    <t>"X21- búranie kovových stĺpov"</t>
  </si>
  <si>
    <t>3,50*4*42,0/1000</t>
  </si>
  <si>
    <t>"X 08 - búranie sklobet. steny"</t>
  </si>
  <si>
    <t>12,73</t>
  </si>
  <si>
    <t>"X 26 - búranie sklobet. priečky"</t>
  </si>
  <si>
    <t>0,88*3,50</t>
  </si>
  <si>
    <t>"X17 - búranie schodov"</t>
  </si>
  <si>
    <t>1,5*7</t>
  </si>
  <si>
    <t xml:space="preserve">"búranie stropov nad 2NP" </t>
  </si>
  <si>
    <t>369,15*0,25</t>
  </si>
  <si>
    <t>4,16*1,735</t>
  </si>
  <si>
    <t>369,15*0,12</t>
  </si>
  <si>
    <t>"podkladná vrstva pod odstránené násl. vrstvy"</t>
  </si>
  <si>
    <t>305,98*0,09</t>
  </si>
  <si>
    <t>296,01*0,09</t>
  </si>
  <si>
    <t>"X24 - bet. mazaniny "</t>
  </si>
  <si>
    <t>36,40*0,1</t>
  </si>
  <si>
    <t>36,40</t>
  </si>
  <si>
    <t>36,40*2</t>
  </si>
  <si>
    <t>"X25 - liate terazzo"</t>
  </si>
  <si>
    <t>5,05</t>
  </si>
  <si>
    <t>7,56</t>
  </si>
  <si>
    <t>"X23 - búranie  ker. dlažieb"</t>
  </si>
  <si>
    <t>96,40</t>
  </si>
  <si>
    <t>6,15+3,98+1,75</t>
  </si>
  <si>
    <t>"búranie vnútorných dvier"</t>
  </si>
  <si>
    <t>"D1/p-D5/P"</t>
  </si>
  <si>
    <t>20,0</t>
  </si>
  <si>
    <t>"D1/6"</t>
  </si>
  <si>
    <t>1,0</t>
  </si>
  <si>
    <t>"X01 - búranie  okien"</t>
  </si>
  <si>
    <t>(1,46+2,12)*2+(1,35+2,12)*2*7+(1,32+2,12)*2*6+(1,445+2,12)*2*2</t>
  </si>
  <si>
    <t>(1,50+2,12)*2*4+(0,9+0,9)*2*7+(2,15+0,90)*2</t>
  </si>
  <si>
    <t>"búranie  dvier obvodových"</t>
  </si>
  <si>
    <t>(1,35+2,70)*2+(1,87+2,94)*2+(1,70+2,10)*2</t>
  </si>
  <si>
    <t>"búranie zárubní"</t>
  </si>
  <si>
    <t>0,6*2,0*9+0,7*2,0*2+6*0,8*2,0+1*0,9*2,0+1*1,0*2,0+0,9*2,0*1</t>
  </si>
  <si>
    <t>"D6/P"</t>
  </si>
  <si>
    <t>1,445*2,74</t>
  </si>
  <si>
    <t>"otlč. omietok stropov"</t>
  </si>
  <si>
    <t>571,70</t>
  </si>
  <si>
    <t>"otlč. omietok stien vnútorných"</t>
  </si>
  <si>
    <t>322,347</t>
  </si>
  <si>
    <t>"otlč. omietok vonkajších stien"</t>
  </si>
  <si>
    <t>354,18</t>
  </si>
  <si>
    <t>910,934*2 'Prepočítané koeficientom množstva</t>
  </si>
  <si>
    <t>910,934*25 'Prepočítané koeficientom množstva</t>
  </si>
  <si>
    <t>8,4*1,15 'Prepočítané koeficientom množstva</t>
  </si>
  <si>
    <t>"hydroizolácia "</t>
  </si>
  <si>
    <t>16,65*7,40</t>
  </si>
  <si>
    <t>"hydroizolácia - zvislá "</t>
  </si>
  <si>
    <t>4,85*16,65*2</t>
  </si>
  <si>
    <t>7,40*4,850*2</t>
  </si>
  <si>
    <t>16,65*7,40*1,15</t>
  </si>
  <si>
    <t>4,85*16,65*2*1,2</t>
  </si>
  <si>
    <t>7,40*4,850*2*1,2</t>
  </si>
  <si>
    <t>21*1,15 'Prepočítané koeficientom množstva</t>
  </si>
  <si>
    <t>"parozábrana strechy"</t>
  </si>
  <si>
    <t xml:space="preserve">"strecha S02" </t>
  </si>
  <si>
    <t>346,09*1,15 'Prepočítané koeficientom množstva</t>
  </si>
  <si>
    <t xml:space="preserve">"búranie strechy " </t>
  </si>
  <si>
    <t>369,15</t>
  </si>
  <si>
    <t>"hydroizolácia strechy + prekrytie atiky"</t>
  </si>
  <si>
    <t>18,435*16,15</t>
  </si>
  <si>
    <t>"zvislá časť"</t>
  </si>
  <si>
    <t>15,45*0,4+15,45*0,25+18,085*0,25*2</t>
  </si>
  <si>
    <t>557,57*1,15 'Prepočítané koeficientom množstva</t>
  </si>
  <si>
    <t>"geotextília strechy"</t>
  </si>
  <si>
    <t>"S03"</t>
  </si>
  <si>
    <t>4,332*1,15 'Prepočítané koeficientom množstva</t>
  </si>
  <si>
    <t xml:space="preserve">"búranie tep. izolácie strechy " </t>
  </si>
  <si>
    <t>"podlahy P01, P02, P04, P07, P08, P11, P12"</t>
  </si>
  <si>
    <t>170,73-2,80-69,87</t>
  </si>
  <si>
    <t>354,94-14,48</t>
  </si>
  <si>
    <t>1233,27*1,15 'Prepočítané koeficientom množstva</t>
  </si>
  <si>
    <t>"kročajová izolácia hr. 35 mm, 40 mm"</t>
  </si>
  <si>
    <t>"podlahy P01, P02, P04, P07,  P11, P12"</t>
  </si>
  <si>
    <t>"kročajová izolácia hr. 40 mm"</t>
  </si>
  <si>
    <t>"podlahy P01, P04, P07, P12"</t>
  </si>
  <si>
    <t>8,20+142,23+7,81+4,61</t>
  </si>
  <si>
    <t>16,73+18,94+11,89+23,04</t>
  </si>
  <si>
    <t>891,48*1,02 'Prepočítané koeficientom množstva</t>
  </si>
  <si>
    <t>"kročajová izolácia hr. 35 mm"</t>
  </si>
  <si>
    <t>"podlahy P02,   P11 "</t>
  </si>
  <si>
    <t>243,73*1,02 'Prepočítané koeficientom množstva</t>
  </si>
  <si>
    <t>"podlaha P08"</t>
  </si>
  <si>
    <t>23,42+6,60+10,92+16,0+21,62+6,29+13,21</t>
  </si>
  <si>
    <t>8,4*1,02 'Prepočítané koeficientom množstva</t>
  </si>
  <si>
    <t>"zateplenie soklov a základov"</t>
  </si>
  <si>
    <t>17,05*1,65+18,475*1,65</t>
  </si>
  <si>
    <t>7,345*1,65</t>
  </si>
  <si>
    <t>3,70*7,385+17,050*3,70</t>
  </si>
  <si>
    <t>90,41*1,02 'Prepočítané koeficientom množstva</t>
  </si>
  <si>
    <t>70,735*1,02 'Prepočítané koeficientom množstva</t>
  </si>
  <si>
    <t>122,76*1,02 'Prepočítané koeficientom množstva</t>
  </si>
  <si>
    <t>7,20*17,05*0,05</t>
  </si>
  <si>
    <t>14,455*15,45*0,05</t>
  </si>
  <si>
    <t>17,304*1,02 'Prepočítané koeficientom množstva</t>
  </si>
  <si>
    <t>223,33*1,02 'Prepočítané koeficientom množstva</t>
  </si>
  <si>
    <t>"zataplenie atiky - zvislá časť"</t>
  </si>
  <si>
    <t>15,45*0,60+18,085*0,60*2</t>
  </si>
  <si>
    <t>"zataplenie atiky - spádové dosky"</t>
  </si>
  <si>
    <t>(15,45+18,085*2)*0,340</t>
  </si>
  <si>
    <t>17,551*1,02 'Prepočítané koeficientom množstva</t>
  </si>
  <si>
    <t>30,972*1,02 'Prepočítané koeficientom množstva</t>
  </si>
  <si>
    <t>"podlah. vpusť Z11"</t>
  </si>
  <si>
    <t>" prekrytie hydrantu"</t>
  </si>
  <si>
    <t>"X08" 1*3,05*2,48</t>
  </si>
  <si>
    <t>"X09" 1*1,20*0,70</t>
  </si>
  <si>
    <t>"X10" 1*2,80*2,875</t>
  </si>
  <si>
    <t>"X11" 1*2,85*2,975</t>
  </si>
  <si>
    <t>"X12" 0,75*0,74</t>
  </si>
  <si>
    <t>"podhľad H04"</t>
  </si>
  <si>
    <t>"H04"71,97</t>
  </si>
  <si>
    <t>"H04"1,38+1,62+7,05+8,55+3,84+7,125+8,03</t>
  </si>
  <si>
    <t>"H04"3,49+2,13+1,87+4,05+7,05+1,63+14,20+12,41+16,02</t>
  </si>
  <si>
    <t>"H04"4,015+8,57+7,20+13,5</t>
  </si>
  <si>
    <t>"4nP"</t>
  </si>
  <si>
    <t>"H04"16,73+2,37+1,64+3,56+9,6+6,4+11,6</t>
  </si>
  <si>
    <t>257,6*0,4 'Prepočítané koeficientom množstva</t>
  </si>
  <si>
    <t>257,6*3,2 'Prepočítané koeficientom množstva</t>
  </si>
  <si>
    <t>257,6*1,1 'Prepočítané koeficientom množstva</t>
  </si>
  <si>
    <t>257,6*2,1 'Prepočítané koeficientom množstva</t>
  </si>
  <si>
    <t>"podhľad H01, H02, H05, H06"</t>
  </si>
  <si>
    <t>"H05"69,87</t>
  </si>
  <si>
    <t>"H02"54,9+54,6</t>
  </si>
  <si>
    <t>"H02"8,02+7,18+12,27+27,47+43,20*3</t>
  </si>
  <si>
    <t>"H01"32,5+43,2*4</t>
  </si>
  <si>
    <t>"W08"(10,75*2+6,75*2)*2,75</t>
  </si>
  <si>
    <t>-2,25*0,5*2-(1,11+1,22)/2</t>
  </si>
  <si>
    <t>-(1,305+1,41)/2-(1,409+1,6)/2</t>
  </si>
  <si>
    <t>(-1,68+1,79)/2-(1,87+1,975)/2-1,0*2,0</t>
  </si>
  <si>
    <t>"podhľad H01, H02,  H06"</t>
  </si>
  <si>
    <t>499,34*1,05 'Prepočítané koeficientom množstva</t>
  </si>
  <si>
    <t>"podhľad H05"</t>
  </si>
  <si>
    <t>155,975*1,05 'Prepočítané koeficientom množstva</t>
  </si>
  <si>
    <t xml:space="preserve">"X 07 - búranie SDK podhľadov " </t>
  </si>
  <si>
    <t>154,52</t>
  </si>
  <si>
    <t>"X09 - búranie plechovej striešky"</t>
  </si>
  <si>
    <t>1,47</t>
  </si>
  <si>
    <t>"X10 - búranie plechovej krytia"</t>
  </si>
  <si>
    <t>22,80</t>
  </si>
  <si>
    <t>"X 20 - búranie oplechovania  atiky"</t>
  </si>
  <si>
    <t>17,25*2+12,475</t>
  </si>
  <si>
    <t>"K04 - manžeta na oplechovanie"</t>
  </si>
  <si>
    <t>"strešný prestup - vrátane príslušenstva"</t>
  </si>
  <si>
    <t>"vonkajšie  parapety"</t>
  </si>
  <si>
    <t>"O 6P"1,32*2</t>
  </si>
  <si>
    <t>"O 7P"1,35*1</t>
  </si>
  <si>
    <t>"O 8L"1,46*1</t>
  </si>
  <si>
    <t>"O 9"2,16*1</t>
  </si>
  <si>
    <t>"O 11"0,9*4</t>
  </si>
  <si>
    <t>"O 17"1,460*1</t>
  </si>
  <si>
    <t>"O 21"3,220*2</t>
  </si>
  <si>
    <t>"O 22"1,430*2</t>
  </si>
  <si>
    <t>"O 23"3,040*2</t>
  </si>
  <si>
    <t>"O 24"2,230*1</t>
  </si>
  <si>
    <t>"O 25"2,41*14</t>
  </si>
  <si>
    <t>"O 26"1,060*6</t>
  </si>
  <si>
    <t>"O 27"0,760*4</t>
  </si>
  <si>
    <t>"O 31"2,410*1</t>
  </si>
  <si>
    <t>"X01 - búranie vonkajších  parapetov  okien"</t>
  </si>
  <si>
    <t>1,46*1+1,35*7+1,32*6+1,445*2</t>
  </si>
  <si>
    <t>1,50*4+0,90*7+2,160*1</t>
  </si>
  <si>
    <t>"K03 - oplechovanie atiky"</t>
  </si>
  <si>
    <t>"vrátane príslušenstva"</t>
  </si>
  <si>
    <t>48,50</t>
  </si>
  <si>
    <t>"K04 - oplechovanie atiky"</t>
  </si>
  <si>
    <t>37,60</t>
  </si>
  <si>
    <t>"K02 - oplechovanie atiky"</t>
  </si>
  <si>
    <t>0,2</t>
  </si>
  <si>
    <t>"K01 - oplechovanie atiky"</t>
  </si>
  <si>
    <t>27,5</t>
  </si>
  <si>
    <t>"vnútorné dvere drevené"</t>
  </si>
  <si>
    <t>"D1/L,P"0+1</t>
  </si>
  <si>
    <t>"D2/l,P"10+3</t>
  </si>
  <si>
    <t>"D3/l,P"3+2</t>
  </si>
  <si>
    <t>"D4/L,P"5+0</t>
  </si>
  <si>
    <t>"D5/L,P"1+1</t>
  </si>
  <si>
    <t>"D19/L,P"3+0</t>
  </si>
  <si>
    <t>"vnútorné dvere - klučka dverová"</t>
  </si>
  <si>
    <t>"vnútorné dvere - dodávka"</t>
  </si>
  <si>
    <t>"vnútorné dvere - vetracia mriežka"</t>
  </si>
  <si>
    <t>"vnútorné parapety drevené"</t>
  </si>
  <si>
    <t>"okná jestvujúca časť + nadstavba"</t>
  </si>
  <si>
    <t>4+2+4+4*1+2*3*1</t>
  </si>
  <si>
    <t>4+4+8+4+2+2+1+2+5*2+1</t>
  </si>
  <si>
    <t>"X01 - búranie vnútorných  parapetov  okien"</t>
  </si>
  <si>
    <t>"X12 - výdajný pult"</t>
  </si>
  <si>
    <t>6,535*0,70</t>
  </si>
  <si>
    <t>"nadsvetlík pre vnútorné dvere"</t>
  </si>
  <si>
    <t>"D19/L,P"3</t>
  </si>
  <si>
    <t>"X 03 - sanitárne deliace priečky"</t>
  </si>
  <si>
    <t>"steny vrátane dodávky dvier"</t>
  </si>
  <si>
    <t>(4,70*2,15+1,775*2,15*3+1,25)*2</t>
  </si>
  <si>
    <t>1,9*2,15+1,775*2,15</t>
  </si>
  <si>
    <t>1,175*2,15*2</t>
  </si>
  <si>
    <t>"zábradlie na terasy Z05"</t>
  </si>
  <si>
    <t>"Z05A" 2,40+1,19+2,070+7,055</t>
  </si>
  <si>
    <t>"Z05B" 5,40</t>
  </si>
  <si>
    <t>"Z05C" 5,40</t>
  </si>
  <si>
    <t>"Z05D" 18,90</t>
  </si>
  <si>
    <t>"zábradlie Z14"</t>
  </si>
  <si>
    <t>2,10</t>
  </si>
  <si>
    <t>"zábradlie  Z15"</t>
  </si>
  <si>
    <t>2,96*2</t>
  </si>
  <si>
    <t>1,33*2</t>
  </si>
  <si>
    <t>3,12*2</t>
  </si>
  <si>
    <t>3,16*2</t>
  </si>
  <si>
    <t>3,015*2</t>
  </si>
  <si>
    <t>1,39*2</t>
  </si>
  <si>
    <t>"bočný svetlík 350x2250mm - dvere O28"</t>
  </si>
  <si>
    <t>2*0,35*2,25</t>
  </si>
  <si>
    <t>"nadsvetlík 650x2600 mm - dvere O28"</t>
  </si>
  <si>
    <t>1*0,65*2,600</t>
  </si>
  <si>
    <t>"nadsvetlík 700x1020 mm - dvere O29"</t>
  </si>
  <si>
    <t>1*0,70*1,020</t>
  </si>
  <si>
    <t>"zábradlie schodiskové Z03"</t>
  </si>
  <si>
    <t>"Z03A" 3,034</t>
  </si>
  <si>
    <t>"Z03B" 3,380</t>
  </si>
  <si>
    <t>"Z03C" 3,330</t>
  </si>
  <si>
    <t>"Z03D" 3,345</t>
  </si>
  <si>
    <t>"Z03E" 3,390</t>
  </si>
  <si>
    <t>"Z03F" 3,405</t>
  </si>
  <si>
    <t>"Z03G" 3,380</t>
  </si>
  <si>
    <t>"Z03H" 3,405+1,935</t>
  </si>
  <si>
    <t>"madlo schodiskové Z03"</t>
  </si>
  <si>
    <t>"Z03A" 0,3+3,10+1,5</t>
  </si>
  <si>
    <t>"Z03B" 0,15+3,440+1,5</t>
  </si>
  <si>
    <t>"Z03C" 3,420+1,50</t>
  </si>
  <si>
    <t>"Z03D" 0,25+3,405+1,50</t>
  </si>
  <si>
    <t>"Z03E" 3,440+1,540</t>
  </si>
  <si>
    <t>"Z03F" 0,25+3,435+1,50</t>
  </si>
  <si>
    <t>"Z03G" 3,475+1,50</t>
  </si>
  <si>
    <t>"Z03H" 3,475+1,50</t>
  </si>
  <si>
    <t>"madlo na rampu Z07"</t>
  </si>
  <si>
    <t>"Z07A" 6,425</t>
  </si>
  <si>
    <t>"Z07B" 5,960+0,16</t>
  </si>
  <si>
    <t>"Z07A" 6,425*2</t>
  </si>
  <si>
    <t>"Z07B" (5,960+0,16)*2</t>
  </si>
  <si>
    <t>"Z07B" (0,16+5,960)*2</t>
  </si>
  <si>
    <t>"X 18 - búranie strešnej konštrukcie prístrešku"</t>
  </si>
  <si>
    <t>39,0</t>
  </si>
  <si>
    <t>"X18 - búranie strešnej konštrukcie - oceľová nosná časť"</t>
  </si>
  <si>
    <t>1,78*1,68</t>
  </si>
  <si>
    <t>"montáž - zámočnícke výrobky "</t>
  </si>
  <si>
    <t>"Z13 - lemovanie podlahy - L profil"</t>
  </si>
  <si>
    <t>104,95</t>
  </si>
  <si>
    <t>131,60</t>
  </si>
  <si>
    <t>154,46</t>
  </si>
  <si>
    <t>55,93</t>
  </si>
  <si>
    <t>"dodávka - zámočnícke výrobky "</t>
  </si>
  <si>
    <t>"zasklené dvere  protipožiarne"</t>
  </si>
  <si>
    <t>"D6"3*(1,80*2,75)</t>
  </si>
  <si>
    <t>"D16"3 *(1,50*2,75)</t>
  </si>
  <si>
    <t>"D21"1*(1,50*2,75)</t>
  </si>
  <si>
    <t>"vnútorné dvere hliníkové, presklené"</t>
  </si>
  <si>
    <t>"vnútorné dvere hliníkové, klučka"</t>
  </si>
  <si>
    <t>"montáž okien hliníkových"</t>
  </si>
  <si>
    <t>"O 1P/L"(1,500+2,090)*2*4</t>
  </si>
  <si>
    <t>"O 2P/L"(1,350+2,800)*2*2</t>
  </si>
  <si>
    <t>"O 3P/L"(1,350+2,090)*2*4</t>
  </si>
  <si>
    <t>"O 3AP"(1,350+2,090)*2*1</t>
  </si>
  <si>
    <t>"O 4P/L"(1,320+2,090)*2*1</t>
  </si>
  <si>
    <t>"O 4AL"(1,320+2,090)*2*1</t>
  </si>
  <si>
    <t>"O 5P"(1,445+2,090)*2*1</t>
  </si>
  <si>
    <t>"O 6P"(1,320+1,625)*2*2</t>
  </si>
  <si>
    <t>"O 7L"(1,350+1,625)*2*1</t>
  </si>
  <si>
    <t>"O 8L"(1,460+1,625)*2*1</t>
  </si>
  <si>
    <t>"O 9"(0,900+2,160)*2*1</t>
  </si>
  <si>
    <t>"O 11"(0,900+0,900)*2*4</t>
  </si>
  <si>
    <t>"O 12P/L"(1,500+2,310)*2*4</t>
  </si>
  <si>
    <t>"O 13P/L"(1,350+2,090)*2*8</t>
  </si>
  <si>
    <t>"O 14P/L"(1,320+2,090)*2*4</t>
  </si>
  <si>
    <t>"O 15P"(1,445+2,310)*2*2</t>
  </si>
  <si>
    <t>"O 16P/L"(1,460+2,310)*2*2</t>
  </si>
  <si>
    <t>"O 17"(2,150+2,310)*2*1</t>
  </si>
  <si>
    <t>"O 18"(3,075+2,420)*2*2</t>
  </si>
  <si>
    <t>"O 19"(1,450+ 2,420)*2*2</t>
  </si>
  <si>
    <t>"O 20"(3,260+2,420)*2*2</t>
  </si>
  <si>
    <t>"O 21"(3,2620+2,420)*2*2</t>
  </si>
  <si>
    <t>"O 22"(1,450+2,440)*2*2</t>
  </si>
  <si>
    <t>"O 23"(3,060+2,440)*2*2</t>
  </si>
  <si>
    <t>"O 24"(2,150+2,290)*2*1</t>
  </si>
  <si>
    <t>"O 25"(2,410+2,350)*2*14</t>
  </si>
  <si>
    <t>"O 26"(1,060+0,980)*2*6</t>
  </si>
  <si>
    <t>"O 27"(0,760+0,680)*2*4</t>
  </si>
  <si>
    <t>"O 31"(2,41+2,35)*2*1</t>
  </si>
  <si>
    <t>"tesniaca fólia exter"</t>
  </si>
  <si>
    <t>604,818*1,05 'Prepočítané koeficientom množstva</t>
  </si>
  <si>
    <t>"tesniaca fólia inter"</t>
  </si>
  <si>
    <t>"dodávka  okien hliníkových otváravé, otváravo - sklápacie"</t>
  </si>
  <si>
    <t>"zasklenie číre"</t>
  </si>
  <si>
    <t>"s prerušeným tepelným mostom, zvuk. nepriezv. Rw min 38 dB"</t>
  </si>
  <si>
    <t>"súč. prechodu tepla Ug = max 0,6 W / (m2.K)"</t>
  </si>
  <si>
    <t>"O 1P/L"(1,500*2,090)*4</t>
  </si>
  <si>
    <t>"O 2P/L"(1,350*2,800)*2</t>
  </si>
  <si>
    <t>"O 3P/L"(1,350*2,090)*4</t>
  </si>
  <si>
    <t>"O 4P/L"(1,320*2,090)*1</t>
  </si>
  <si>
    <t>"O 5P"(1,445*2,090)*1</t>
  </si>
  <si>
    <t>"O 6P"(1,320*1,625)*2</t>
  </si>
  <si>
    <t>"O 7L"(1,350*1,625)*1</t>
  </si>
  <si>
    <t>"O 8L"(1,460*1,625)*1</t>
  </si>
  <si>
    <t>"O 11"(0,900*0,900)*2*4</t>
  </si>
  <si>
    <t>"O 12P/L"(1,500*2,310)*4</t>
  </si>
  <si>
    <t>"O 13P/L"(1,350*2,090)*8</t>
  </si>
  <si>
    <t>"O 14P/L"(1,320*2,090)*4</t>
  </si>
  <si>
    <t>"O 15P"(1,445*2,310)*2</t>
  </si>
  <si>
    <t>"O 16P/L"(1,460*2,310)*2</t>
  </si>
  <si>
    <t>"O 17"(2,150*2,310)*1</t>
  </si>
  <si>
    <t>"O 18"(3,075*2,420)*2</t>
  </si>
  <si>
    <t>"O 19"(1,450* 2,420)*2</t>
  </si>
  <si>
    <t>"O 20"(3,260*2,420)*2</t>
  </si>
  <si>
    <t>"O 21"(3,2620*2,420)*2</t>
  </si>
  <si>
    <t>"O 22"(1,450*2,440)*2</t>
  </si>
  <si>
    <t>"O 23"(3,060*2,440)*2</t>
  </si>
  <si>
    <t>"O 24"(2,150*2,290)*1</t>
  </si>
  <si>
    <t>"O 25"(2,410*2,350)*14</t>
  </si>
  <si>
    <t>"O 26"(1,060*0,980)*6</t>
  </si>
  <si>
    <t>"O 27"(0,760*0,680)*4</t>
  </si>
  <si>
    <t>"O 31"(2,41*2,35)*1</t>
  </si>
  <si>
    <t>"nepriehľadné sklo"</t>
  </si>
  <si>
    <t>"O 3AP"(1,350*2,090)*1</t>
  </si>
  <si>
    <t>"O 4AL"(1,320*2,090)*1</t>
  </si>
  <si>
    <t>"dodávka  okien hliníkových"</t>
  </si>
  <si>
    <t>"O 9"(0,900*2,160)*1</t>
  </si>
  <si>
    <t>"X13 - demontované výdajné okienka"</t>
  </si>
  <si>
    <t>1,785*1,15</t>
  </si>
  <si>
    <t>1,790*1,15</t>
  </si>
  <si>
    <t>"montáž dverí hliníkových"</t>
  </si>
  <si>
    <t>"O 10"(2,150+2,510)*2*1</t>
  </si>
  <si>
    <t>"O 28"(1,800+2,250)*2*1</t>
  </si>
  <si>
    <t>"O 29"(1,020+2,200)*2*1</t>
  </si>
  <si>
    <t>"O 30"(2,410+2,900)*2*14</t>
  </si>
  <si>
    <t>172,54*1,05 'Prepočítané koeficientom množstva</t>
  </si>
  <si>
    <t>"dodávka dverí hliníkových"</t>
  </si>
  <si>
    <t>"O 10"(2,150*2,510)*1</t>
  </si>
  <si>
    <t>"O 28"(1,800*2,250)*1</t>
  </si>
  <si>
    <t>"O 29"(1,020*2,200)*1</t>
  </si>
  <si>
    <t>"O 30"(2,410*2,900)*14</t>
  </si>
  <si>
    <t>"dvere Z02"</t>
  </si>
  <si>
    <t>"dvere Z08"</t>
  </si>
  <si>
    <t>"dvere protipožiarne"</t>
  </si>
  <si>
    <t>"dvere Al - Z18"</t>
  </si>
  <si>
    <t>(0,9+2,1)*2*1</t>
  </si>
  <si>
    <t>"vnútorné dvere - zámok dózický"</t>
  </si>
  <si>
    <t>1+13+5+7+2+3</t>
  </si>
  <si>
    <t>"vnútorné dvere - zámok cylindrický"</t>
  </si>
  <si>
    <t>1+1+1</t>
  </si>
  <si>
    <t>"montáž vonkajších žalúzií Al "</t>
  </si>
  <si>
    <t xml:space="preserve">"O 3P/L - 1,350*2,090" </t>
  </si>
  <si>
    <t xml:space="preserve">"O 3AP - 1,350*2,090" </t>
  </si>
  <si>
    <t xml:space="preserve">"O 4P/L - 1,320*2,090" </t>
  </si>
  <si>
    <t xml:space="preserve">"O 4L - 1,320*2,090" </t>
  </si>
  <si>
    <t xml:space="preserve">"O 13P/L - 1,350*2,090" </t>
  </si>
  <si>
    <t xml:space="preserve">"O 14P/L - 1,320*2,090" </t>
  </si>
  <si>
    <t>"dodávka vonkajších žalúzií Al "</t>
  </si>
  <si>
    <t xml:space="preserve">"O 2P/L - 1,350*2,800" </t>
  </si>
  <si>
    <t xml:space="preserve">"O 1P/L - 1,500*2,090" </t>
  </si>
  <si>
    <t xml:space="preserve">"O 5P - 1,445*2,090" </t>
  </si>
  <si>
    <t xml:space="preserve">"O 12P/L - 1,500*2,310" </t>
  </si>
  <si>
    <t xml:space="preserve">"O 15P - 1,445*2,310" </t>
  </si>
  <si>
    <t xml:space="preserve">"O 16P - 1,460*2,310" </t>
  </si>
  <si>
    <t xml:space="preserve">"O 19 - 1,460*2,420" </t>
  </si>
  <si>
    <t xml:space="preserve">"O 22 - 1,450*2,420" </t>
  </si>
  <si>
    <t xml:space="preserve">"O22 - 1,450*2,440" </t>
  </si>
  <si>
    <t xml:space="preserve">"O 18 - 3,075*2,420" </t>
  </si>
  <si>
    <t xml:space="preserve">"O 20- 3,260*2,420" </t>
  </si>
  <si>
    <t xml:space="preserve">"O 21- 3,220*2,420" </t>
  </si>
  <si>
    <t xml:space="preserve">"O 23- 3,060*2,440" </t>
  </si>
  <si>
    <t>"montáž rolety exteriérovej, textilnej "</t>
  </si>
  <si>
    <t xml:space="preserve">"O 25 - 2,410*2,350" </t>
  </si>
  <si>
    <t xml:space="preserve">"O 31 - 2,410*2,350" </t>
  </si>
  <si>
    <t xml:space="preserve">"O30 - 2,410*2,290" </t>
  </si>
  <si>
    <t>"dodávka rolety"</t>
  </si>
  <si>
    <t xml:space="preserve">"O 25- 2,410*2,350" </t>
  </si>
  <si>
    <t>14*2,41*2,35</t>
  </si>
  <si>
    <t xml:space="preserve">"O 30- 2,410*2,900" </t>
  </si>
  <si>
    <t xml:space="preserve">"O 31- 2,410*2,350" </t>
  </si>
  <si>
    <t>1*2,41*2,35</t>
  </si>
  <si>
    <t>"Ovládací modul pre žaluzie a rolety"</t>
  </si>
  <si>
    <t>19*2+18+19</t>
  </si>
  <si>
    <t>"Z17 - pož. rebrík"</t>
  </si>
  <si>
    <t>4,21</t>
  </si>
  <si>
    <t>2,25</t>
  </si>
  <si>
    <t>"montáž - Z15 - ocelový rám okien"</t>
  </si>
  <si>
    <t>(2,37*3+2,96)*2</t>
  </si>
  <si>
    <t>(2,37*2+1,33)*2</t>
  </si>
  <si>
    <t>(2,37*3+3,12)*2</t>
  </si>
  <si>
    <t>(2,37*3+3,16)*2</t>
  </si>
  <si>
    <t>(2,37*3+3,015)*2</t>
  </si>
  <si>
    <t>(2,37*2+1,39)*2</t>
  </si>
  <si>
    <t>"Z15 - ocelový rám okien"</t>
  </si>
  <si>
    <t>"P02, P08, P11, P12 "</t>
  </si>
  <si>
    <t>"podlahy keramické "</t>
  </si>
  <si>
    <t>23,42+6,60+10,92+16,0+21,62+6,29</t>
  </si>
  <si>
    <t>4,30+7,92+11,94+35,17+15,12+8,10</t>
  </si>
  <si>
    <t>5,24+4,21+2,49+24,00+12,87</t>
  </si>
  <si>
    <t>23,04</t>
  </si>
  <si>
    <t>"podlahy keramické protišmykové "</t>
  </si>
  <si>
    <t>13,21</t>
  </si>
  <si>
    <t>1,17+3,53+1,05+13,20+3,03</t>
  </si>
  <si>
    <t>1,38+3,84+6,60+12,45+4,61</t>
  </si>
  <si>
    <t>239,25*1,04 'Prepočítané koeficientom množstva</t>
  </si>
  <si>
    <t>130,19*1,04 'Prepočítané koeficientom množstva</t>
  </si>
  <si>
    <t>"X22 - búranie  - linoleum"</t>
  </si>
  <si>
    <t>162,89</t>
  </si>
  <si>
    <t>296,01-7,56-6,15-3,98-1,75</t>
  </si>
  <si>
    <t>"P01, P04, P07"</t>
  </si>
  <si>
    <t>886,87*1,03 'Prepočítané koeficientom množstva</t>
  </si>
  <si>
    <t>"P 05 , P06 - epoxidový náter"</t>
  </si>
  <si>
    <t>78,00+3,52</t>
  </si>
  <si>
    <t>"P13 - priestor pred pohotovostným WC"</t>
  </si>
  <si>
    <t>"keramické obklady"</t>
  </si>
  <si>
    <t>459,375*1,06 'Prepočítané koeficientom množstva</t>
  </si>
  <si>
    <t>" A - vonkajší betónový obklad stien "</t>
  </si>
  <si>
    <t>"A -  betónový obklad stien "</t>
  </si>
  <si>
    <t>"protiprašný náter P03, P10"</t>
  </si>
  <si>
    <t>2,80+69,87</t>
  </si>
  <si>
    <t>14,48</t>
  </si>
  <si>
    <t>14,88</t>
  </si>
  <si>
    <t>"náter final stropov omietaných"</t>
  </si>
  <si>
    <t>225,56</t>
  </si>
  <si>
    <t>" náter vnutornych stien omietaných"</t>
  </si>
  <si>
    <t>"náter final stropy SDK"</t>
  </si>
  <si>
    <t>257,600</t>
  </si>
  <si>
    <t>"X16 - exteriérové rolety nad pergolou"</t>
  </si>
  <si>
    <t>" montáž"</t>
  </si>
  <si>
    <t>"R1" 3,75*1,88*1</t>
  </si>
  <si>
    <t>"R2" 3,75*1,895*1</t>
  </si>
  <si>
    <t>"R3" 3,75*3,315*2</t>
  </si>
  <si>
    <t>"dodávka"</t>
  </si>
  <si>
    <t>"X13 - zrkadlo interiérové, celoplošne lepené"</t>
  </si>
  <si>
    <t>"dodávka a montáž"</t>
  </si>
  <si>
    <t>"X15 - zrkadlo interiérové, celoplošne lepené"</t>
  </si>
  <si>
    <t>"X01 - okno interiérové, výdajné okno"</t>
  </si>
  <si>
    <t>7,26*2,13*1</t>
  </si>
  <si>
    <t>"X02 - okno interiérové, výdajné okno"</t>
  </si>
  <si>
    <t>2,30*2,13*1</t>
  </si>
  <si>
    <t>"dodávka interiérových okien"</t>
  </si>
  <si>
    <t>"vrátane kotviacich profilov"</t>
  </si>
  <si>
    <t>"revízie"</t>
  </si>
  <si>
    <t>eur</t>
  </si>
  <si>
    <r>
      <t>Ošetrenie trávnika na svahu (1 x zálievka 20l/m2)
Pozn.: Platí v prípade, že voda je zabezpečená na pozemku.
V obdobiach bez dažďa a pri teplotách vyšších ako 20</t>
    </r>
    <r>
      <rPr>
        <sz val="11"/>
        <color rgb="FF0070C0"/>
        <rFont val="Calibri"/>
        <family val="2"/>
        <charset val="238"/>
      </rPr>
      <t>˚</t>
    </r>
    <r>
      <rPr>
        <sz val="11"/>
        <color rgb="FF0070C0"/>
        <rFont val="Calibri"/>
        <family val="2"/>
        <charset val="238"/>
        <scheme val="minor"/>
      </rPr>
      <t xml:space="preserve"> po založení trávnika, trávnik polievať zhruba každý druhý deň.
</t>
    </r>
  </si>
  <si>
    <t>doprava ornice (Ivanka pri Dunaji, KOBERA NAD, 3x)</t>
  </si>
  <si>
    <t>Generálny projektant:</t>
  </si>
  <si>
    <t>Generálny projektant</t>
  </si>
  <si>
    <t>Generálny Generálny projektant:</t>
  </si>
  <si>
    <t>Spracovateľ profesie profesie profesie:</t>
  </si>
  <si>
    <t>Spracovateľ projektu:</t>
  </si>
  <si>
    <t>Spracovateľ projektu</t>
  </si>
  <si>
    <t>Spracovateľ projektu :</t>
  </si>
  <si>
    <t xml:space="preserve"> Generálny projektant:</t>
  </si>
  <si>
    <t xml:space="preserve">Spracovateľ projektu </t>
  </si>
  <si>
    <t>Návod na vyplnenie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</si>
  <si>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</si>
  <si>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Vyplň údaj</t>
  </si>
  <si>
    <t xml:space="preserve">
Potrubie FLEXO PP – odvod kondenzátu z nástenných klimatizačných jednotiek</t>
  </si>
  <si>
    <t>Ukončenie potrubia HL 905 ( m. č. 1.03, 1.24, 2.04, 3.04 )</t>
  </si>
  <si>
    <t>Štvorhranné potrubie 400x250</t>
  </si>
  <si>
    <t>ŠTVORHRANNÁ JEDNOSTRANNÁ ODBOČKA LTTR 800x650-800x650</t>
  </si>
  <si>
    <t>ŠTVORHRANNÁ JEDNOSTRANNÁ ODBOČKA LTTR 800x500-800x500</t>
  </si>
  <si>
    <t>Doplnené august 2022</t>
  </si>
  <si>
    <t>9. DOPLNENÉ august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</si>
</sst>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%"/>
    <numFmt numFmtId="165" formatCode="dd\.mm\.yyyy"/>
    <numFmt numFmtId="166" formatCode="#,##0.00000"/>
    <numFmt numFmtId="167" formatCode="#,##0.000"/>
    <numFmt numFmtId="168" formatCode="0.000"/>
    <numFmt numFmtId="169" formatCode="#,##0.00\ &quot;EUR&quot;"/>
    <numFmt numFmtId="170" formatCode="#,##0.00\ &quot;€&quot;"/>
    <numFmt numFmtId="171" formatCode="0.0"/>
  </numFmts>
  <fonts count="135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sz val="10"/>
      <color rgb="FF46464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scheme val="minor"/>
    </font>
    <font>
      <b/>
      <sz val="9"/>
      <name val="Arial CE"/>
      <charset val="238"/>
    </font>
    <font>
      <sz val="8"/>
      <name val="Arial CE"/>
    </font>
    <font>
      <i/>
      <sz val="9"/>
      <name val="Arial CE"/>
    </font>
    <font>
      <sz val="10"/>
      <name val="Arial"/>
      <family val="2"/>
    </font>
    <font>
      <sz val="11"/>
      <name val="Arial"/>
      <family val="2"/>
      <charset val="238"/>
    </font>
    <font>
      <b/>
      <sz val="11"/>
      <name val="Arial Narrow"/>
      <family val="2"/>
    </font>
    <font>
      <b/>
      <sz val="11"/>
      <name val="Arial"/>
      <family val="2"/>
    </font>
    <font>
      <sz val="11"/>
      <name val="Arial Narrow"/>
      <family val="2"/>
      <charset val="238"/>
    </font>
    <font>
      <b/>
      <sz val="11"/>
      <name val="Arial"/>
      <family val="2"/>
      <charset val="238"/>
    </font>
    <font>
      <b/>
      <i/>
      <u/>
      <sz val="11"/>
      <name val="Arial Narrow"/>
      <family val="2"/>
      <charset val="238"/>
    </font>
    <font>
      <sz val="10"/>
      <name val="Arial"/>
      <family val="2"/>
      <charset val="238"/>
    </font>
    <font>
      <sz val="11"/>
      <name val="Arial Narrow"/>
      <family val="2"/>
    </font>
    <font>
      <sz val="10"/>
      <name val="Arial Narrow"/>
      <family val="2"/>
      <charset val="238"/>
    </font>
    <font>
      <sz val="11"/>
      <color indexed="10"/>
      <name val="Arial Narrow"/>
      <family val="2"/>
      <charset val="238"/>
    </font>
    <font>
      <b/>
      <sz val="11"/>
      <name val="Arial Narrow"/>
      <family val="2"/>
      <charset val="238"/>
    </font>
    <font>
      <i/>
      <u/>
      <sz val="11"/>
      <name val="Arial Narrow"/>
      <family val="2"/>
      <charset val="238"/>
    </font>
    <font>
      <sz val="11"/>
      <color rgb="FFC00000"/>
      <name val="Arial Narrow"/>
      <family val="2"/>
      <charset val="238"/>
    </font>
    <font>
      <sz val="11"/>
      <name val="Calibri"/>
      <family val="2"/>
      <charset val="238"/>
    </font>
    <font>
      <sz val="12"/>
      <name val="Arial Narrow"/>
      <family val="2"/>
      <charset val="238"/>
    </font>
    <font>
      <b/>
      <i/>
      <u/>
      <sz val="12"/>
      <name val="Arial Narrow"/>
      <family val="2"/>
      <charset val="238"/>
    </font>
    <font>
      <sz val="12"/>
      <name val="Arial Narrow"/>
      <family val="2"/>
    </font>
    <font>
      <b/>
      <sz val="12"/>
      <name val="Arial Narrow"/>
      <family val="2"/>
    </font>
    <font>
      <sz val="12"/>
      <color rgb="FFC00000"/>
      <name val="Arial Narrow"/>
      <family val="2"/>
      <charset val="238"/>
    </font>
    <font>
      <u/>
      <sz val="11"/>
      <name val="Arial Narrow"/>
      <family val="2"/>
      <charset val="238"/>
    </font>
    <font>
      <b/>
      <sz val="2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</font>
    <font>
      <sz val="9"/>
      <name val="Arial CE"/>
      <family val="2"/>
      <charset val="238"/>
    </font>
    <font>
      <b/>
      <sz val="9"/>
      <color theme="1"/>
      <name val="Arial"/>
      <family val="2"/>
    </font>
    <font>
      <sz val="9"/>
      <color rgb="FF000000"/>
      <name val="Arial"/>
      <family val="2"/>
      <charset val="238"/>
    </font>
    <font>
      <b/>
      <sz val="9"/>
      <name val="Arial"/>
      <family val="2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</font>
    <font>
      <sz val="14"/>
      <color theme="1"/>
      <name val="Arial"/>
      <family val="2"/>
      <charset val="238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Times New Roman CE"/>
      <family val="1"/>
      <charset val="238"/>
    </font>
    <font>
      <sz val="10"/>
      <name val="Arial CE"/>
      <charset val="238"/>
    </font>
    <font>
      <sz val="8"/>
      <name val="MS Sans Serif"/>
      <charset val="1"/>
    </font>
    <font>
      <sz val="9"/>
      <name val="Geneva"/>
      <family val="2"/>
    </font>
    <font>
      <sz val="10"/>
      <name val="Helv"/>
    </font>
    <font>
      <sz val="1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8"/>
      <color rgb="FF800080"/>
      <name val="Arial CE"/>
    </font>
    <font>
      <sz val="7"/>
      <color rgb="FF96969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9"/>
      <color rgb="FFFF0000"/>
      <name val="Arial CE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1"/>
      <color rgb="FFFF0000"/>
      <name val="Arial"/>
      <family val="2"/>
      <charset val="238"/>
    </font>
    <font>
      <b/>
      <u/>
      <sz val="11"/>
      <name val="Arial"/>
      <family val="2"/>
    </font>
    <font>
      <b/>
      <i/>
      <sz val="10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</font>
    <font>
      <sz val="11"/>
      <color rgb="FF0070C0"/>
      <name val="Calibri"/>
      <family val="2"/>
      <scheme val="minor"/>
    </font>
    <font>
      <sz val="9"/>
      <color theme="1"/>
      <name val="Arial CE"/>
      <charset val="238"/>
    </font>
    <font>
      <b/>
      <sz val="10"/>
      <name val="Arial CE"/>
      <charset val="238"/>
    </font>
    <font>
      <b/>
      <sz val="11"/>
      <name val="Calibri"/>
      <family val="2"/>
      <charset val="238"/>
    </font>
    <font>
      <b/>
      <sz val="8"/>
      <name val="Arial CE"/>
      <family val="2"/>
      <charset val="238"/>
    </font>
    <font>
      <b/>
      <sz val="11"/>
      <name val="Calibri"/>
      <family val="2"/>
    </font>
    <font>
      <b/>
      <sz val="12"/>
      <color rgb="FF969696"/>
      <name val="Arial CE"/>
    </font>
    <font>
      <b/>
      <sz val="8"/>
      <color rgb="FF969696"/>
      <name val="Arial CE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1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</fills>
  <borders count="10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4">
    <xf numFmtId="0" fontId="0" fillId="0" borderId="0"/>
    <xf numFmtId="0" fontId="36" fillId="0" borderId="0" applyNumberFormat="0" applyFill="0" applyBorder="0" applyAlignment="0" applyProtection="0"/>
    <xf numFmtId="0" fontId="40" fillId="0" borderId="0"/>
    <xf numFmtId="0" fontId="47" fillId="0" borderId="0"/>
    <xf numFmtId="0" fontId="2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90" fillId="0" borderId="0"/>
    <xf numFmtId="0" fontId="47" fillId="0" borderId="0"/>
    <xf numFmtId="0" fontId="47" fillId="0" borderId="0"/>
    <xf numFmtId="0" fontId="94" fillId="0" borderId="0"/>
    <xf numFmtId="0" fontId="95" fillId="0" borderId="0" applyAlignment="0">
      <alignment vertical="top" wrapText="1"/>
      <protection locked="0"/>
    </xf>
    <xf numFmtId="0" fontId="96" fillId="0" borderId="0"/>
    <xf numFmtId="0" fontId="97" fillId="0" borderId="0"/>
    <xf numFmtId="0" fontId="98" fillId="0" borderId="0"/>
    <xf numFmtId="0" fontId="9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" fillId="0" borderId="0"/>
    <xf numFmtId="0" fontId="110" fillId="0" borderId="0" applyFill="0" applyProtection="0"/>
  </cellStyleXfs>
  <cellXfs count="132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0" fillId="0" borderId="0" xfId="0" applyFont="1" applyAlignment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4" xfId="0" applyBorder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6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24" fillId="4" borderId="0" xfId="0" applyFont="1" applyFill="1" applyAlignment="1">
      <alignment horizontal="left" vertical="center"/>
    </xf>
    <xf numFmtId="0" fontId="0" fillId="4" borderId="0" xfId="0" applyFont="1" applyFill="1" applyAlignment="1">
      <alignment vertical="center"/>
    </xf>
    <xf numFmtId="0" fontId="0" fillId="0" borderId="0" xfId="0" applyProtection="1"/>
    <xf numFmtId="0" fontId="3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right" vertical="center"/>
    </xf>
    <xf numFmtId="0" fontId="6" fillId="4" borderId="7" xfId="0" applyFont="1" applyFill="1" applyBorder="1" applyAlignment="1">
      <alignment horizontal="center" vertical="center"/>
    </xf>
    <xf numFmtId="4" fontId="6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0" xfId="0" applyFont="1" applyBorder="1" applyAlignment="1">
      <alignment vertical="center"/>
    </xf>
    <xf numFmtId="4" fontId="9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10" fillId="0" borderId="3" xfId="0" applyFont="1" applyBorder="1" applyAlignment="1"/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" fontId="8" fillId="0" borderId="0" xfId="0" applyNumberFormat="1" applyFont="1" applyAlignment="1"/>
    <xf numFmtId="0" fontId="10" fillId="0" borderId="14" xfId="0" applyFont="1" applyBorder="1" applyAlignment="1"/>
    <xf numFmtId="0" fontId="10" fillId="0" borderId="0" xfId="0" applyFont="1" applyBorder="1" applyAlignment="1"/>
    <xf numFmtId="166" fontId="10" fillId="0" borderId="0" xfId="0" applyNumberFormat="1" applyFont="1" applyBorder="1" applyAlignment="1"/>
    <xf numFmtId="166" fontId="10" fillId="0" borderId="15" xfId="0" applyNumberFormat="1" applyFont="1" applyBorder="1" applyAlignment="1"/>
    <xf numFmtId="0" fontId="10" fillId="0" borderId="0" xfId="0" applyFont="1" applyAlignment="1">
      <alignment horizontal="center"/>
    </xf>
    <xf numFmtId="4" fontId="10" fillId="0" borderId="0" xfId="0" applyNumberFormat="1" applyFont="1" applyAlignment="1">
      <alignment vertical="center"/>
    </xf>
    <xf numFmtId="0" fontId="9" fillId="0" borderId="0" xfId="0" applyFont="1" applyAlignment="1">
      <alignment horizontal="left"/>
    </xf>
    <xf numFmtId="4" fontId="9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49" fontId="22" fillId="0" borderId="2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167" fontId="22" fillId="0" borderId="23" xfId="0" applyNumberFormat="1" applyFont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23" xfId="0" applyFont="1" applyBorder="1" applyAlignment="1" applyProtection="1">
      <alignment horizontal="center" vertical="center"/>
      <protection locked="0"/>
    </xf>
    <xf numFmtId="49" fontId="34" fillId="0" borderId="23" xfId="0" applyNumberFormat="1" applyFont="1" applyBorder="1" applyAlignment="1" applyProtection="1">
      <alignment horizontal="left" vertical="center" wrapText="1"/>
      <protection locked="0"/>
    </xf>
    <xf numFmtId="0" fontId="34" fillId="0" borderId="23" xfId="0" applyFont="1" applyBorder="1" applyAlignment="1" applyProtection="1">
      <alignment horizontal="left" vertical="center" wrapText="1"/>
      <protection locked="0"/>
    </xf>
    <xf numFmtId="0" fontId="34" fillId="0" borderId="23" xfId="0" applyFont="1" applyBorder="1" applyAlignment="1" applyProtection="1">
      <alignment horizontal="center" vertical="center" wrapText="1"/>
      <protection locked="0"/>
    </xf>
    <xf numFmtId="167" fontId="34" fillId="0" borderId="23" xfId="0" applyNumberFormat="1" applyFont="1" applyBorder="1" applyAlignment="1" applyProtection="1">
      <alignment vertical="center"/>
      <protection locked="0"/>
    </xf>
    <xf numFmtId="4" fontId="34" fillId="0" borderId="23" xfId="0" applyNumberFormat="1" applyFont="1" applyBorder="1" applyAlignment="1" applyProtection="1">
      <alignment vertical="center"/>
      <protection locked="0"/>
    </xf>
    <xf numFmtId="0" fontId="35" fillId="0" borderId="23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0" borderId="14" xfId="0" applyFont="1" applyBorder="1" applyAlignment="1">
      <alignment horizontal="left" vertical="center"/>
    </xf>
    <xf numFmtId="0" fontId="34" fillId="0" borderId="0" xfId="0" applyFont="1" applyBorder="1" applyAlignment="1">
      <alignment horizontal="center" vertical="center"/>
    </xf>
    <xf numFmtId="0" fontId="23" fillId="0" borderId="19" xfId="0" applyFont="1" applyBorder="1" applyAlignment="1">
      <alignment horizontal="left" vertical="center"/>
    </xf>
    <xf numFmtId="0" fontId="23" fillId="0" borderId="20" xfId="0" applyFont="1" applyBorder="1" applyAlignment="1">
      <alignment horizontal="center"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34" fillId="0" borderId="19" xfId="0" applyFont="1" applyBorder="1" applyAlignment="1">
      <alignment horizontal="left" vertical="center"/>
    </xf>
    <xf numFmtId="0" fontId="34" fillId="0" borderId="2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38" fillId="0" borderId="3" xfId="0" applyFont="1" applyBorder="1" applyAlignment="1" applyProtection="1">
      <alignment vertical="center"/>
      <protection locked="0"/>
    </xf>
    <xf numFmtId="0" fontId="39" fillId="0" borderId="23" xfId="0" applyFont="1" applyBorder="1" applyAlignment="1" applyProtection="1">
      <alignment horizontal="center" vertical="center"/>
      <protection locked="0"/>
    </xf>
    <xf numFmtId="49" fontId="39" fillId="0" borderId="23" xfId="0" applyNumberFormat="1" applyFont="1" applyBorder="1" applyAlignment="1" applyProtection="1">
      <alignment horizontal="left" vertical="center" wrapText="1"/>
      <protection locked="0"/>
    </xf>
    <xf numFmtId="0" fontId="39" fillId="0" borderId="23" xfId="0" applyFont="1" applyBorder="1" applyAlignment="1" applyProtection="1">
      <alignment horizontal="left" vertical="center" wrapText="1"/>
      <protection locked="0"/>
    </xf>
    <xf numFmtId="167" fontId="39" fillId="0" borderId="23" xfId="0" applyNumberFormat="1" applyFont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  <protection locked="0"/>
    </xf>
    <xf numFmtId="0" fontId="41" fillId="0" borderId="0" xfId="2" applyFont="1"/>
    <xf numFmtId="4" fontId="41" fillId="0" borderId="0" xfId="2" applyNumberFormat="1" applyFont="1"/>
    <xf numFmtId="4" fontId="42" fillId="0" borderId="0" xfId="2" applyNumberFormat="1" applyFont="1"/>
    <xf numFmtId="0" fontId="43" fillId="0" borderId="0" xfId="2" applyFont="1"/>
    <xf numFmtId="0" fontId="41" fillId="0" borderId="0" xfId="2" applyFont="1" applyAlignment="1">
      <alignment horizontal="left"/>
    </xf>
    <xf numFmtId="2" fontId="41" fillId="0" borderId="0" xfId="2" applyNumberFormat="1" applyFont="1"/>
    <xf numFmtId="4" fontId="44" fillId="0" borderId="0" xfId="2" applyNumberFormat="1" applyFont="1" applyAlignment="1">
      <alignment horizontal="right"/>
    </xf>
    <xf numFmtId="0" fontId="41" fillId="0" borderId="0" xfId="2" applyFont="1" applyAlignment="1">
      <alignment horizontal="right"/>
    </xf>
    <xf numFmtId="0" fontId="45" fillId="0" borderId="0" xfId="2" applyFont="1"/>
    <xf numFmtId="0" fontId="44" fillId="0" borderId="0" xfId="2" applyFont="1" applyAlignment="1">
      <alignment horizontal="left"/>
    </xf>
    <xf numFmtId="0" fontId="44" fillId="0" borderId="0" xfId="2" applyFont="1"/>
    <xf numFmtId="4" fontId="44" fillId="0" borderId="0" xfId="2" applyNumberFormat="1" applyFont="1"/>
    <xf numFmtId="0" fontId="44" fillId="0" borderId="24" xfId="2" applyFont="1" applyBorder="1" applyAlignment="1">
      <alignment horizontal="left"/>
    </xf>
    <xf numFmtId="0" fontId="44" fillId="0" borderId="24" xfId="2" applyFont="1" applyBorder="1"/>
    <xf numFmtId="0" fontId="46" fillId="0" borderId="24" xfId="2" applyFont="1" applyBorder="1"/>
    <xf numFmtId="4" fontId="44" fillId="0" borderId="24" xfId="2" applyNumberFormat="1" applyFont="1" applyBorder="1"/>
    <xf numFmtId="0" fontId="46" fillId="0" borderId="0" xfId="2" applyFont="1"/>
    <xf numFmtId="167" fontId="44" fillId="0" borderId="0" xfId="2" applyNumberFormat="1" applyFont="1"/>
    <xf numFmtId="0" fontId="48" fillId="0" borderId="24" xfId="3" applyFont="1" applyBorder="1" applyAlignment="1">
      <alignment horizontal="left" vertical="top" wrapText="1"/>
    </xf>
    <xf numFmtId="0" fontId="48" fillId="0" borderId="24" xfId="3" applyFont="1" applyBorder="1" applyAlignment="1">
      <alignment vertical="top" wrapText="1"/>
    </xf>
    <xf numFmtId="0" fontId="48" fillId="0" borderId="25" xfId="3" applyFont="1" applyBorder="1" applyAlignment="1">
      <alignment vertical="top" wrapText="1"/>
    </xf>
    <xf numFmtId="167" fontId="48" fillId="0" borderId="24" xfId="3" applyNumberFormat="1" applyFont="1" applyBorder="1" applyAlignment="1">
      <alignment vertical="top" wrapText="1"/>
    </xf>
    <xf numFmtId="4" fontId="48" fillId="0" borderId="24" xfId="3" applyNumberFormat="1" applyFont="1" applyBorder="1" applyAlignment="1">
      <alignment vertical="top" wrapText="1"/>
    </xf>
    <xf numFmtId="4" fontId="48" fillId="5" borderId="24" xfId="2" applyNumberFormat="1" applyFont="1" applyFill="1" applyBorder="1"/>
    <xf numFmtId="0" fontId="44" fillId="6" borderId="0" xfId="2" applyFont="1" applyFill="1"/>
    <xf numFmtId="4" fontId="49" fillId="0" borderId="0" xfId="3" applyNumberFormat="1" applyFont="1" applyAlignment="1">
      <alignment vertical="top" wrapText="1"/>
    </xf>
    <xf numFmtId="2" fontId="44" fillId="6" borderId="0" xfId="2" applyNumberFormat="1" applyFont="1" applyFill="1"/>
    <xf numFmtId="0" fontId="44" fillId="6" borderId="26" xfId="2" applyFont="1" applyFill="1" applyBorder="1" applyAlignment="1">
      <alignment horizontal="left"/>
    </xf>
    <xf numFmtId="0" fontId="44" fillId="6" borderId="26" xfId="2" applyFont="1" applyFill="1" applyBorder="1"/>
    <xf numFmtId="0" fontId="44" fillId="6" borderId="27" xfId="2" applyFont="1" applyFill="1" applyBorder="1"/>
    <xf numFmtId="0" fontId="48" fillId="6" borderId="24" xfId="2" applyFont="1" applyFill="1" applyBorder="1"/>
    <xf numFmtId="167" fontId="48" fillId="6" borderId="24" xfId="2" applyNumberFormat="1" applyFont="1" applyFill="1" applyBorder="1"/>
    <xf numFmtId="4" fontId="48" fillId="6" borderId="24" xfId="2" applyNumberFormat="1" applyFont="1" applyFill="1" applyBorder="1"/>
    <xf numFmtId="4" fontId="44" fillId="6" borderId="0" xfId="2" applyNumberFormat="1" applyFont="1" applyFill="1"/>
    <xf numFmtId="0" fontId="44" fillId="6" borderId="28" xfId="2" applyFont="1" applyFill="1" applyBorder="1" applyAlignment="1">
      <alignment horizontal="left"/>
    </xf>
    <xf numFmtId="0" fontId="44" fillId="6" borderId="28" xfId="2" applyFont="1" applyFill="1" applyBorder="1"/>
    <xf numFmtId="0" fontId="48" fillId="0" borderId="29" xfId="2" applyFont="1" applyBorder="1"/>
    <xf numFmtId="0" fontId="48" fillId="0" borderId="24" xfId="2" applyFont="1" applyBorder="1" applyAlignment="1">
      <alignment horizontal="left"/>
    </xf>
    <xf numFmtId="0" fontId="48" fillId="0" borderId="24" xfId="2" applyFont="1" applyBorder="1"/>
    <xf numFmtId="0" fontId="48" fillId="0" borderId="25" xfId="2" applyFont="1" applyBorder="1"/>
    <xf numFmtId="167" fontId="48" fillId="0" borderId="24" xfId="2" applyNumberFormat="1" applyFont="1" applyBorder="1"/>
    <xf numFmtId="4" fontId="48" fillId="0" borderId="24" xfId="2" applyNumberFormat="1" applyFont="1" applyBorder="1"/>
    <xf numFmtId="0" fontId="48" fillId="0" borderId="0" xfId="2" applyFont="1"/>
    <xf numFmtId="4" fontId="48" fillId="0" borderId="0" xfId="2" applyNumberFormat="1" applyFont="1"/>
    <xf numFmtId="2" fontId="48" fillId="0" borderId="0" xfId="2" applyNumberFormat="1" applyFont="1"/>
    <xf numFmtId="0" fontId="48" fillId="6" borderId="24" xfId="2" applyFont="1" applyFill="1" applyBorder="1" applyAlignment="1">
      <alignment horizontal="left"/>
    </xf>
    <xf numFmtId="0" fontId="48" fillId="6" borderId="25" xfId="2" applyFont="1" applyFill="1" applyBorder="1"/>
    <xf numFmtId="0" fontId="48" fillId="6" borderId="0" xfId="2" applyFont="1" applyFill="1"/>
    <xf numFmtId="4" fontId="48" fillId="6" borderId="0" xfId="2" applyNumberFormat="1" applyFont="1" applyFill="1"/>
    <xf numFmtId="2" fontId="48" fillId="6" borderId="0" xfId="2" applyNumberFormat="1" applyFont="1" applyFill="1"/>
    <xf numFmtId="0" fontId="44" fillId="0" borderId="24" xfId="2" applyFont="1" applyBorder="1" applyAlignment="1">
      <alignment horizontal="left" vertical="top" wrapText="1"/>
    </xf>
    <xf numFmtId="0" fontId="44" fillId="0" borderId="24" xfId="2" applyFont="1" applyBorder="1" applyAlignment="1">
      <alignment vertical="top" wrapText="1"/>
    </xf>
    <xf numFmtId="0" fontId="44" fillId="0" borderId="25" xfId="2" applyFont="1" applyBorder="1" applyAlignment="1">
      <alignment vertical="top" wrapText="1"/>
    </xf>
    <xf numFmtId="0" fontId="48" fillId="0" borderId="24" xfId="2" applyFont="1" applyBorder="1" applyAlignment="1">
      <alignment vertical="top" wrapText="1"/>
    </xf>
    <xf numFmtId="167" fontId="48" fillId="0" borderId="24" xfId="2" applyNumberFormat="1" applyFont="1" applyBorder="1" applyAlignment="1">
      <alignment vertical="top" wrapText="1"/>
    </xf>
    <xf numFmtId="4" fontId="48" fillId="0" borderId="24" xfId="2" applyNumberFormat="1" applyFont="1" applyBorder="1" applyAlignment="1">
      <alignment vertical="top" wrapText="1"/>
    </xf>
    <xf numFmtId="4" fontId="48" fillId="5" borderId="24" xfId="2" applyNumberFormat="1" applyFont="1" applyFill="1" applyBorder="1" applyAlignment="1">
      <alignment vertical="top" wrapText="1"/>
    </xf>
    <xf numFmtId="4" fontId="44" fillId="0" borderId="0" xfId="2" applyNumberFormat="1" applyFont="1" applyAlignment="1">
      <alignment vertical="top" wrapText="1"/>
    </xf>
    <xf numFmtId="2" fontId="44" fillId="0" borderId="0" xfId="2" applyNumberFormat="1" applyFont="1"/>
    <xf numFmtId="0" fontId="44" fillId="0" borderId="25" xfId="2" applyFont="1" applyBorder="1"/>
    <xf numFmtId="0" fontId="44" fillId="0" borderId="24" xfId="3" applyFont="1" applyBorder="1" applyAlignment="1">
      <alignment horizontal="left" vertical="top" wrapText="1"/>
    </xf>
    <xf numFmtId="0" fontId="44" fillId="0" borderId="24" xfId="3" applyFont="1" applyBorder="1" applyAlignment="1">
      <alignment vertical="top" wrapText="1"/>
    </xf>
    <xf numFmtId="0" fontId="44" fillId="0" borderId="25" xfId="3" applyFont="1" applyBorder="1" applyAlignment="1">
      <alignment vertical="top" wrapText="1"/>
    </xf>
    <xf numFmtId="4" fontId="44" fillId="0" borderId="0" xfId="3" applyNumberFormat="1" applyFont="1" applyAlignment="1">
      <alignment vertical="top" wrapText="1"/>
    </xf>
    <xf numFmtId="0" fontId="44" fillId="6" borderId="24" xfId="2" applyFont="1" applyFill="1" applyBorder="1" applyAlignment="1">
      <alignment horizontal="left"/>
    </xf>
    <xf numFmtId="0" fontId="49" fillId="0" borderId="24" xfId="2" applyFont="1" applyBorder="1" applyAlignment="1">
      <alignment vertical="top" wrapText="1"/>
    </xf>
    <xf numFmtId="0" fontId="44" fillId="6" borderId="25" xfId="2" applyFont="1" applyFill="1" applyBorder="1"/>
    <xf numFmtId="0" fontId="44" fillId="6" borderId="24" xfId="2" applyFont="1" applyFill="1" applyBorder="1"/>
    <xf numFmtId="4" fontId="42" fillId="0" borderId="24" xfId="2" applyNumberFormat="1" applyFont="1" applyBorder="1"/>
    <xf numFmtId="4" fontId="50" fillId="0" borderId="0" xfId="2" applyNumberFormat="1" applyFont="1"/>
    <xf numFmtId="0" fontId="40" fillId="0" borderId="0" xfId="2"/>
    <xf numFmtId="0" fontId="49" fillId="0" borderId="0" xfId="2" applyFont="1"/>
    <xf numFmtId="2" fontId="40" fillId="0" borderId="0" xfId="2" applyNumberFormat="1"/>
    <xf numFmtId="2" fontId="44" fillId="0" borderId="24" xfId="2" applyNumberFormat="1" applyFont="1" applyBorder="1"/>
    <xf numFmtId="167" fontId="44" fillId="0" borderId="24" xfId="3" applyNumberFormat="1" applyFont="1" applyBorder="1" applyAlignment="1">
      <alignment vertical="top" wrapText="1"/>
    </xf>
    <xf numFmtId="4" fontId="44" fillId="5" borderId="24" xfId="2" applyNumberFormat="1" applyFont="1" applyFill="1" applyBorder="1"/>
    <xf numFmtId="167" fontId="44" fillId="6" borderId="24" xfId="2" applyNumberFormat="1" applyFont="1" applyFill="1" applyBorder="1"/>
    <xf numFmtId="167" fontId="44" fillId="0" borderId="24" xfId="2" applyNumberFormat="1" applyFont="1" applyBorder="1" applyAlignment="1">
      <alignment vertical="top" wrapText="1"/>
    </xf>
    <xf numFmtId="167" fontId="44" fillId="0" borderId="24" xfId="2" applyNumberFormat="1" applyFont="1" applyBorder="1"/>
    <xf numFmtId="0" fontId="44" fillId="0" borderId="30" xfId="2" applyFont="1" applyBorder="1" applyAlignment="1">
      <alignment vertical="top" wrapText="1"/>
    </xf>
    <xf numFmtId="4" fontId="42" fillId="0" borderId="31" xfId="2" applyNumberFormat="1" applyFont="1" applyBorder="1" applyAlignment="1">
      <alignment vertical="top" wrapText="1"/>
    </xf>
    <xf numFmtId="0" fontId="51" fillId="0" borderId="0" xfId="2" applyFont="1"/>
    <xf numFmtId="2" fontId="44" fillId="6" borderId="24" xfId="2" applyNumberFormat="1" applyFont="1" applyFill="1" applyBorder="1"/>
    <xf numFmtId="0" fontId="44" fillId="6" borderId="0" xfId="2" applyFont="1" applyFill="1" applyAlignment="1">
      <alignment horizontal="left"/>
    </xf>
    <xf numFmtId="0" fontId="52" fillId="0" borderId="0" xfId="2" applyFont="1"/>
    <xf numFmtId="4" fontId="44" fillId="5" borderId="0" xfId="2" applyNumberFormat="1" applyFont="1" applyFill="1"/>
    <xf numFmtId="0" fontId="53" fillId="0" borderId="24" xfId="2" applyFont="1" applyBorder="1" applyAlignment="1">
      <alignment horizontal="left"/>
    </xf>
    <xf numFmtId="0" fontId="53" fillId="0" borderId="24" xfId="2" applyFont="1" applyBorder="1"/>
    <xf numFmtId="0" fontId="48" fillId="0" borderId="0" xfId="2" applyFont="1" applyAlignment="1">
      <alignment horizontal="left"/>
    </xf>
    <xf numFmtId="0" fontId="52" fillId="0" borderId="0" xfId="3" applyFont="1" applyAlignment="1">
      <alignment vertical="top" wrapText="1"/>
    </xf>
    <xf numFmtId="4" fontId="44" fillId="6" borderId="24" xfId="2" applyNumberFormat="1" applyFont="1" applyFill="1" applyBorder="1"/>
    <xf numFmtId="4" fontId="44" fillId="5" borderId="24" xfId="2" applyNumberFormat="1" applyFont="1" applyFill="1" applyBorder="1" applyAlignment="1">
      <alignment vertical="top"/>
    </xf>
    <xf numFmtId="4" fontId="44" fillId="0" borderId="24" xfId="2" applyNumberFormat="1" applyFont="1" applyBorder="1" applyAlignment="1">
      <alignment vertical="top"/>
    </xf>
    <xf numFmtId="0" fontId="44" fillId="0" borderId="30" xfId="3" applyFont="1" applyBorder="1" applyAlignment="1">
      <alignment vertical="top" wrapText="1"/>
    </xf>
    <xf numFmtId="168" fontId="44" fillId="6" borderId="24" xfId="2" applyNumberFormat="1" applyFont="1" applyFill="1" applyBorder="1"/>
    <xf numFmtId="4" fontId="44" fillId="6" borderId="25" xfId="2" applyNumberFormat="1" applyFont="1" applyFill="1" applyBorder="1"/>
    <xf numFmtId="168" fontId="44" fillId="0" borderId="24" xfId="2" applyNumberFormat="1" applyFont="1" applyBorder="1"/>
    <xf numFmtId="4" fontId="44" fillId="0" borderId="25" xfId="2" applyNumberFormat="1" applyFont="1" applyBorder="1"/>
    <xf numFmtId="4" fontId="44" fillId="5" borderId="25" xfId="2" applyNumberFormat="1" applyFont="1" applyFill="1" applyBorder="1"/>
    <xf numFmtId="0" fontId="55" fillId="0" borderId="0" xfId="2" applyFont="1" applyAlignment="1">
      <alignment horizontal="left"/>
    </xf>
    <xf numFmtId="0" fontId="55" fillId="0" borderId="0" xfId="2" applyFont="1"/>
    <xf numFmtId="168" fontId="55" fillId="0" borderId="0" xfId="2" applyNumberFormat="1" applyFont="1"/>
    <xf numFmtId="2" fontId="55" fillId="0" borderId="0" xfId="2" applyNumberFormat="1" applyFont="1"/>
    <xf numFmtId="4" fontId="22" fillId="0" borderId="23" xfId="2" applyNumberFormat="1" applyFont="1" applyBorder="1" applyAlignment="1" applyProtection="1">
      <alignment vertical="center"/>
      <protection locked="0"/>
    </xf>
    <xf numFmtId="0" fontId="56" fillId="0" borderId="0" xfId="2" applyFont="1"/>
    <xf numFmtId="4" fontId="55" fillId="0" borderId="0" xfId="2" applyNumberFormat="1" applyFont="1"/>
    <xf numFmtId="168" fontId="48" fillId="0" borderId="24" xfId="2" applyNumberFormat="1" applyFont="1" applyBorder="1"/>
    <xf numFmtId="168" fontId="48" fillId="6" borderId="24" xfId="2" applyNumberFormat="1" applyFont="1" applyFill="1" applyBorder="1"/>
    <xf numFmtId="4" fontId="55" fillId="0" borderId="0" xfId="2" applyNumberFormat="1" applyFont="1" applyAlignment="1">
      <alignment horizontal="right"/>
    </xf>
    <xf numFmtId="168" fontId="55" fillId="0" borderId="0" xfId="2" applyNumberFormat="1" applyFont="1" applyAlignment="1">
      <alignment horizontal="right"/>
    </xf>
    <xf numFmtId="0" fontId="47" fillId="0" borderId="0" xfId="2" applyFont="1"/>
    <xf numFmtId="4" fontId="49" fillId="0" borderId="0" xfId="2" applyNumberFormat="1" applyFont="1" applyAlignment="1">
      <alignment horizontal="right"/>
    </xf>
    <xf numFmtId="2" fontId="47" fillId="0" borderId="0" xfId="2" applyNumberFormat="1" applyFont="1"/>
    <xf numFmtId="0" fontId="55" fillId="0" borderId="24" xfId="2" applyFont="1" applyBorder="1" applyAlignment="1">
      <alignment horizontal="left"/>
    </xf>
    <xf numFmtId="0" fontId="55" fillId="0" borderId="24" xfId="2" applyFont="1" applyBorder="1"/>
    <xf numFmtId="168" fontId="55" fillId="0" borderId="24" xfId="2" applyNumberFormat="1" applyFont="1" applyBorder="1" applyAlignment="1">
      <alignment horizontal="right"/>
    </xf>
    <xf numFmtId="4" fontId="55" fillId="0" borderId="24" xfId="2" applyNumberFormat="1" applyFont="1" applyBorder="1"/>
    <xf numFmtId="4" fontId="55" fillId="5" borderId="24" xfId="2" applyNumberFormat="1" applyFont="1" applyFill="1" applyBorder="1" applyAlignment="1">
      <alignment horizontal="right"/>
    </xf>
    <xf numFmtId="168" fontId="55" fillId="0" borderId="24" xfId="2" applyNumberFormat="1" applyFont="1" applyBorder="1"/>
    <xf numFmtId="4" fontId="55" fillId="5" borderId="24" xfId="2" applyNumberFormat="1" applyFont="1" applyFill="1" applyBorder="1"/>
    <xf numFmtId="4" fontId="49" fillId="0" borderId="0" xfId="2" applyNumberFormat="1" applyFont="1"/>
    <xf numFmtId="2" fontId="49" fillId="0" borderId="0" xfId="2" applyNumberFormat="1" applyFont="1"/>
    <xf numFmtId="4" fontId="55" fillId="0" borderId="24" xfId="2" applyNumberFormat="1" applyFont="1" applyBorder="1" applyAlignment="1">
      <alignment horizontal="right"/>
    </xf>
    <xf numFmtId="0" fontId="57" fillId="0" borderId="24" xfId="2" applyFont="1" applyBorder="1"/>
    <xf numFmtId="4" fontId="58" fillId="0" borderId="24" xfId="2" applyNumberFormat="1" applyFont="1" applyBorder="1" applyAlignment="1">
      <alignment horizontal="right"/>
    </xf>
    <xf numFmtId="0" fontId="55" fillId="0" borderId="25" xfId="2" applyFont="1" applyBorder="1"/>
    <xf numFmtId="0" fontId="55" fillId="0" borderId="30" xfId="2" applyFont="1" applyBorder="1"/>
    <xf numFmtId="168" fontId="44" fillId="0" borderId="0" xfId="2" applyNumberFormat="1" applyFont="1"/>
    <xf numFmtId="4" fontId="44" fillId="5" borderId="24" xfId="2" applyNumberFormat="1" applyFont="1" applyFill="1" applyBorder="1" applyAlignment="1">
      <alignment horizontal="right"/>
    </xf>
    <xf numFmtId="0" fontId="60" fillId="0" borderId="24" xfId="2" applyFont="1" applyBorder="1" applyAlignment="1">
      <alignment horizontal="left"/>
    </xf>
    <xf numFmtId="0" fontId="39" fillId="0" borderId="23" xfId="0" applyFont="1" applyBorder="1" applyAlignment="1" applyProtection="1">
      <alignment horizontal="center" vertical="center" wrapText="1"/>
      <protection locked="0"/>
    </xf>
    <xf numFmtId="0" fontId="63" fillId="0" borderId="0" xfId="4" applyFont="1"/>
    <xf numFmtId="0" fontId="62" fillId="0" borderId="37" xfId="4" applyFont="1" applyBorder="1" applyAlignment="1">
      <alignment horizontal="center" vertical="center"/>
    </xf>
    <xf numFmtId="0" fontId="62" fillId="0" borderId="38" xfId="4" applyFont="1" applyBorder="1" applyAlignment="1">
      <alignment horizontal="center" vertical="center" wrapText="1"/>
    </xf>
    <xf numFmtId="0" fontId="62" fillId="0" borderId="24" xfId="4" applyFont="1" applyBorder="1" applyAlignment="1">
      <alignment horizontal="center" vertical="center"/>
    </xf>
    <xf numFmtId="0" fontId="62" fillId="0" borderId="25" xfId="4" applyFont="1" applyBorder="1" applyAlignment="1">
      <alignment horizontal="center" vertical="center" wrapText="1"/>
    </xf>
    <xf numFmtId="0" fontId="62" fillId="0" borderId="41" xfId="4" applyFont="1" applyBorder="1" applyAlignment="1">
      <alignment horizontal="center" vertical="center" wrapText="1"/>
    </xf>
    <xf numFmtId="0" fontId="62" fillId="0" borderId="42" xfId="4" applyFont="1" applyBorder="1" applyAlignment="1">
      <alignment horizontal="center" vertical="center" wrapText="1"/>
    </xf>
    <xf numFmtId="0" fontId="62" fillId="0" borderId="46" xfId="4" applyFont="1" applyBorder="1" applyAlignment="1">
      <alignment horizontal="center" vertical="center"/>
    </xf>
    <xf numFmtId="0" fontId="67" fillId="0" borderId="47" xfId="4" applyFont="1" applyBorder="1" applyAlignment="1">
      <alignment horizontal="center" vertical="center"/>
    </xf>
    <xf numFmtId="169" fontId="62" fillId="0" borderId="46" xfId="4" applyNumberFormat="1" applyFont="1" applyBorder="1" applyAlignment="1">
      <alignment horizontal="center" vertical="center" wrapText="1"/>
    </xf>
    <xf numFmtId="0" fontId="65" fillId="0" borderId="41" xfId="4" applyFont="1" applyBorder="1" applyAlignment="1">
      <alignment horizontal="center" vertical="center"/>
    </xf>
    <xf numFmtId="0" fontId="65" fillId="0" borderId="50" xfId="4" applyFont="1" applyBorder="1" applyAlignment="1">
      <alignment horizontal="center" vertical="center"/>
    </xf>
    <xf numFmtId="169" fontId="68" fillId="0" borderId="41" xfId="4" applyNumberFormat="1" applyFont="1" applyBorder="1" applyAlignment="1">
      <alignment horizontal="center" vertical="center"/>
    </xf>
    <xf numFmtId="169" fontId="68" fillId="0" borderId="51" xfId="4" applyNumberFormat="1" applyFont="1" applyBorder="1" applyAlignment="1">
      <alignment horizontal="center" vertical="center"/>
    </xf>
    <xf numFmtId="169" fontId="67" fillId="0" borderId="42" xfId="4" applyNumberFormat="1" applyFont="1" applyBorder="1" applyAlignment="1">
      <alignment horizontal="center" vertical="center" wrapText="1"/>
    </xf>
    <xf numFmtId="169" fontId="67" fillId="0" borderId="50" xfId="4" applyNumberFormat="1" applyFont="1" applyBorder="1" applyAlignment="1">
      <alignment horizontal="center" vertical="center" wrapText="1"/>
    </xf>
    <xf numFmtId="0" fontId="69" fillId="7" borderId="46" xfId="4" applyFont="1" applyFill="1" applyBorder="1" applyAlignment="1">
      <alignment horizontal="left" vertical="center" wrapText="1"/>
    </xf>
    <xf numFmtId="0" fontId="70" fillId="7" borderId="48" xfId="4" applyFont="1" applyFill="1" applyBorder="1" applyAlignment="1">
      <alignment horizontal="left" vertical="center" wrapText="1"/>
    </xf>
    <xf numFmtId="0" fontId="69" fillId="7" borderId="48" xfId="4" applyFont="1" applyFill="1" applyBorder="1" applyAlignment="1">
      <alignment horizontal="center" vertical="center" wrapText="1"/>
    </xf>
    <xf numFmtId="0" fontId="71" fillId="7" borderId="49" xfId="4" applyFont="1" applyFill="1" applyBorder="1" applyAlignment="1">
      <alignment horizontal="center" vertical="center" wrapText="1"/>
    </xf>
    <xf numFmtId="0" fontId="72" fillId="0" borderId="52" xfId="4" applyFont="1" applyBorder="1" applyAlignment="1">
      <alignment horizontal="center" vertical="center" wrapText="1"/>
    </xf>
    <xf numFmtId="0" fontId="73" fillId="0" borderId="24" xfId="4" applyFont="1" applyBorder="1" applyAlignment="1">
      <alignment horizontal="left" vertical="center" wrapText="1"/>
    </xf>
    <xf numFmtId="0" fontId="71" fillId="0" borderId="24" xfId="4" applyFont="1" applyBorder="1" applyAlignment="1">
      <alignment horizontal="center" vertical="center" wrapText="1"/>
    </xf>
    <xf numFmtId="0" fontId="72" fillId="0" borderId="24" xfId="4" applyFont="1" applyBorder="1" applyAlignment="1">
      <alignment horizontal="left" vertical="center" wrapText="1"/>
    </xf>
    <xf numFmtId="168" fontId="71" fillId="0" borderId="24" xfId="4" applyNumberFormat="1" applyFont="1" applyBorder="1" applyAlignment="1">
      <alignment horizontal="center" vertical="center" wrapText="1"/>
    </xf>
    <xf numFmtId="0" fontId="71" fillId="0" borderId="0" xfId="4" applyFont="1" applyAlignment="1">
      <alignment horizontal="center" vertical="center" wrapText="1"/>
    </xf>
    <xf numFmtId="2" fontId="63" fillId="0" borderId="0" xfId="4" applyNumberFormat="1" applyFont="1"/>
    <xf numFmtId="0" fontId="63" fillId="7" borderId="52" xfId="4" applyFont="1" applyFill="1" applyBorder="1" applyAlignment="1">
      <alignment horizontal="center"/>
    </xf>
    <xf numFmtId="0" fontId="70" fillId="7" borderId="24" xfId="4" applyFont="1" applyFill="1" applyBorder="1" applyAlignment="1">
      <alignment horizontal="left" vertical="center" wrapText="1"/>
    </xf>
    <xf numFmtId="168" fontId="71" fillId="7" borderId="24" xfId="4" applyNumberFormat="1" applyFont="1" applyFill="1" applyBorder="1" applyAlignment="1">
      <alignment horizontal="center" vertical="center" wrapText="1"/>
    </xf>
    <xf numFmtId="0" fontId="71" fillId="7" borderId="24" xfId="4" applyFont="1" applyFill="1" applyBorder="1" applyAlignment="1">
      <alignment horizontal="center" vertical="center" wrapText="1"/>
    </xf>
    <xf numFmtId="0" fontId="71" fillId="7" borderId="0" xfId="4" applyFont="1" applyFill="1" applyAlignment="1">
      <alignment horizontal="center" vertical="center" wrapText="1"/>
    </xf>
    <xf numFmtId="0" fontId="70" fillId="7" borderId="26" xfId="4" applyFont="1" applyFill="1" applyBorder="1" applyAlignment="1">
      <alignment horizontal="left" vertical="center" wrapText="1"/>
    </xf>
    <xf numFmtId="0" fontId="70" fillId="7" borderId="60" xfId="4" applyFont="1" applyFill="1" applyBorder="1" applyAlignment="1">
      <alignment horizontal="left" vertical="center" wrapText="1"/>
    </xf>
    <xf numFmtId="0" fontId="70" fillId="7" borderId="28" xfId="4" applyFont="1" applyFill="1" applyBorder="1" applyAlignment="1">
      <alignment horizontal="left" vertical="center" wrapText="1"/>
    </xf>
    <xf numFmtId="0" fontId="71" fillId="0" borderId="52" xfId="4" applyFont="1" applyBorder="1" applyAlignment="1">
      <alignment horizontal="center" vertical="center" wrapText="1"/>
    </xf>
    <xf numFmtId="0" fontId="72" fillId="0" borderId="61" xfId="4" applyFont="1" applyBorder="1" applyAlignment="1" applyProtection="1">
      <alignment horizontal="left" wrapText="1"/>
      <protection locked="0"/>
    </xf>
    <xf numFmtId="0" fontId="72" fillId="0" borderId="62" xfId="4" applyFont="1" applyBorder="1" applyAlignment="1" applyProtection="1">
      <alignment horizontal="left" wrapText="1"/>
      <protection locked="0"/>
    </xf>
    <xf numFmtId="0" fontId="71" fillId="0" borderId="57" xfId="4" applyFont="1" applyBorder="1" applyAlignment="1">
      <alignment horizontal="center" vertical="center" wrapText="1"/>
    </xf>
    <xf numFmtId="0" fontId="72" fillId="0" borderId="28" xfId="4" applyFont="1" applyBorder="1" applyAlignment="1" applyProtection="1">
      <alignment horizontal="left" wrapText="1"/>
      <protection locked="0"/>
    </xf>
    <xf numFmtId="168" fontId="71" fillId="0" borderId="28" xfId="4" applyNumberFormat="1" applyFont="1" applyBorder="1" applyAlignment="1">
      <alignment horizontal="center" vertical="center" wrapText="1"/>
    </xf>
    <xf numFmtId="0" fontId="72" fillId="0" borderId="24" xfId="4" applyFont="1" applyBorder="1" applyAlignment="1" applyProtection="1">
      <alignment horizontal="left" wrapText="1"/>
      <protection locked="0"/>
    </xf>
    <xf numFmtId="0" fontId="75" fillId="0" borderId="24" xfId="4" applyFont="1" applyBorder="1" applyAlignment="1" applyProtection="1">
      <alignment horizontal="left" wrapText="1"/>
      <protection locked="0"/>
    </xf>
    <xf numFmtId="0" fontId="62" fillId="7" borderId="52" xfId="4" applyFont="1" applyFill="1" applyBorder="1" applyAlignment="1">
      <alignment horizontal="center"/>
    </xf>
    <xf numFmtId="168" fontId="62" fillId="7" borderId="24" xfId="4" applyNumberFormat="1" applyFont="1" applyFill="1" applyBorder="1" applyAlignment="1">
      <alignment horizontal="center" vertical="center"/>
    </xf>
    <xf numFmtId="0" fontId="62" fillId="7" borderId="24" xfId="4" applyFont="1" applyFill="1" applyBorder="1" applyAlignment="1">
      <alignment horizontal="center" vertical="center"/>
    </xf>
    <xf numFmtId="0" fontId="63" fillId="6" borderId="0" xfId="4" applyFont="1" applyFill="1"/>
    <xf numFmtId="0" fontId="62" fillId="7" borderId="0" xfId="4" applyFont="1" applyFill="1" applyAlignment="1">
      <alignment horizontal="center" vertical="center"/>
    </xf>
    <xf numFmtId="2" fontId="63" fillId="6" borderId="0" xfId="4" applyNumberFormat="1" applyFont="1" applyFill="1"/>
    <xf numFmtId="0" fontId="75" fillId="0" borderId="24" xfId="4" applyFont="1" applyBorder="1" applyAlignment="1" applyProtection="1">
      <alignment vertical="center" wrapText="1"/>
      <protection locked="0"/>
    </xf>
    <xf numFmtId="0" fontId="75" fillId="0" borderId="24" xfId="4" applyFont="1" applyBorder="1" applyAlignment="1" applyProtection="1">
      <alignment horizontal="left"/>
      <protection locked="0"/>
    </xf>
    <xf numFmtId="168" fontId="71" fillId="0" borderId="26" xfId="4" applyNumberFormat="1" applyFont="1" applyBorder="1" applyAlignment="1">
      <alignment horizontal="center" wrapText="1"/>
    </xf>
    <xf numFmtId="0" fontId="77" fillId="0" borderId="63" xfId="4" applyFont="1" applyBorder="1" applyAlignment="1">
      <alignment horizontal="center" vertical="center" wrapText="1"/>
    </xf>
    <xf numFmtId="168" fontId="71" fillId="0" borderId="26" xfId="4" applyNumberFormat="1" applyFont="1" applyBorder="1" applyAlignment="1">
      <alignment horizontal="center" vertical="center" wrapText="1"/>
    </xf>
    <xf numFmtId="0" fontId="71" fillId="0" borderId="26" xfId="4" applyFont="1" applyBorder="1" applyAlignment="1">
      <alignment horizontal="center" vertical="center" wrapText="1"/>
    </xf>
    <xf numFmtId="0" fontId="62" fillId="0" borderId="52" xfId="4" applyFont="1" applyBorder="1" applyAlignment="1">
      <alignment horizontal="center"/>
    </xf>
    <xf numFmtId="168" fontId="72" fillId="0" borderId="24" xfId="4" applyNumberFormat="1" applyFont="1" applyBorder="1" applyAlignment="1">
      <alignment horizontal="center" vertical="center" wrapText="1"/>
    </xf>
    <xf numFmtId="0" fontId="72" fillId="0" borderId="24" xfId="4" applyFont="1" applyBorder="1" applyAlignment="1">
      <alignment horizontal="center" vertical="center" wrapText="1"/>
    </xf>
    <xf numFmtId="0" fontId="71" fillId="0" borderId="63" xfId="4" applyFont="1" applyBorder="1" applyAlignment="1">
      <alignment horizontal="center" vertical="center" wrapText="1"/>
    </xf>
    <xf numFmtId="0" fontId="72" fillId="0" borderId="0" xfId="4" applyFont="1" applyAlignment="1">
      <alignment horizontal="center" vertical="center" wrapText="1"/>
    </xf>
    <xf numFmtId="0" fontId="75" fillId="0" borderId="26" xfId="4" applyFont="1" applyBorder="1" applyAlignment="1" applyProtection="1">
      <alignment horizontal="left" wrapText="1"/>
      <protection locked="0"/>
    </xf>
    <xf numFmtId="168" fontId="72" fillId="0" borderId="26" xfId="4" applyNumberFormat="1" applyFont="1" applyBorder="1" applyAlignment="1">
      <alignment horizontal="center" vertical="center" wrapText="1"/>
    </xf>
    <xf numFmtId="0" fontId="72" fillId="0" borderId="26" xfId="4" applyFont="1" applyBorder="1" applyAlignment="1">
      <alignment horizontal="center" vertical="center" wrapText="1"/>
    </xf>
    <xf numFmtId="0" fontId="37" fillId="0" borderId="26" xfId="4" applyFont="1" applyBorder="1" applyAlignment="1" applyProtection="1">
      <alignment horizontal="left" wrapText="1"/>
      <protection locked="0"/>
    </xf>
    <xf numFmtId="168" fontId="62" fillId="0" borderId="24" xfId="4" applyNumberFormat="1" applyFont="1" applyBorder="1" applyAlignment="1">
      <alignment horizontal="center" vertical="center"/>
    </xf>
    <xf numFmtId="0" fontId="62" fillId="0" borderId="0" xfId="4" applyFont="1" applyAlignment="1">
      <alignment horizontal="center" vertical="center"/>
    </xf>
    <xf numFmtId="0" fontId="62" fillId="0" borderId="64" xfId="4" applyFont="1" applyBorder="1" applyAlignment="1">
      <alignment horizontal="center"/>
    </xf>
    <xf numFmtId="168" fontId="72" fillId="0" borderId="26" xfId="4" applyNumberFormat="1" applyFont="1" applyBorder="1" applyAlignment="1">
      <alignment horizontal="center" vertical="center"/>
    </xf>
    <xf numFmtId="0" fontId="62" fillId="0" borderId="26" xfId="4" applyFont="1" applyBorder="1" applyAlignment="1">
      <alignment horizontal="center" vertical="center"/>
    </xf>
    <xf numFmtId="0" fontId="67" fillId="0" borderId="65" xfId="4" applyFont="1" applyBorder="1" applyAlignment="1">
      <alignment horizontal="center"/>
    </xf>
    <xf numFmtId="0" fontId="75" fillId="0" borderId="66" xfId="4" applyFont="1" applyBorder="1" applyAlignment="1" applyProtection="1">
      <alignment horizontal="left" wrapText="1"/>
      <protection locked="0"/>
    </xf>
    <xf numFmtId="0" fontId="72" fillId="0" borderId="66" xfId="4" applyFont="1" applyBorder="1" applyAlignment="1">
      <alignment horizontal="center" vertical="center"/>
    </xf>
    <xf numFmtId="0" fontId="72" fillId="0" borderId="66" xfId="4" applyFont="1" applyBorder="1" applyAlignment="1">
      <alignment horizontal="center" vertical="center" wrapText="1"/>
    </xf>
    <xf numFmtId="0" fontId="69" fillId="0" borderId="65" xfId="4" applyFont="1" applyBorder="1" applyAlignment="1">
      <alignment horizontal="center" vertical="center" wrapText="1"/>
    </xf>
    <xf numFmtId="0" fontId="69" fillId="0" borderId="66" xfId="4" applyFont="1" applyBorder="1" applyAlignment="1">
      <alignment horizontal="left" vertical="center" wrapText="1"/>
    </xf>
    <xf numFmtId="0" fontId="71" fillId="0" borderId="66" xfId="4" applyFont="1" applyBorder="1" applyAlignment="1">
      <alignment horizontal="center" vertical="center" wrapText="1"/>
    </xf>
    <xf numFmtId="0" fontId="71" fillId="0" borderId="67" xfId="4" applyFont="1" applyBorder="1" applyAlignment="1">
      <alignment horizontal="center" vertical="center" wrapText="1"/>
    </xf>
    <xf numFmtId="0" fontId="70" fillId="0" borderId="0" xfId="4" applyFont="1" applyAlignment="1">
      <alignment horizontal="center" vertical="center" wrapText="1"/>
    </xf>
    <xf numFmtId="0" fontId="70" fillId="0" borderId="0" xfId="4" applyFont="1" applyAlignment="1">
      <alignment horizontal="left" vertical="center" wrapText="1"/>
    </xf>
    <xf numFmtId="0" fontId="69" fillId="0" borderId="0" xfId="4" applyFont="1" applyAlignment="1">
      <alignment horizontal="center" vertical="center" wrapText="1"/>
    </xf>
    <xf numFmtId="0" fontId="69" fillId="0" borderId="0" xfId="4" applyFont="1" applyAlignment="1">
      <alignment horizontal="left" vertical="center" wrapText="1"/>
    </xf>
    <xf numFmtId="0" fontId="63" fillId="0" borderId="0" xfId="4" applyFont="1" applyAlignment="1">
      <alignment horizontal="center" vertical="center"/>
    </xf>
    <xf numFmtId="0" fontId="63" fillId="0" borderId="0" xfId="4" applyFont="1" applyAlignment="1">
      <alignment horizontal="left" vertical="center"/>
    </xf>
    <xf numFmtId="169" fontId="63" fillId="0" borderId="0" xfId="4" applyNumberFormat="1" applyFont="1" applyAlignment="1">
      <alignment horizontal="center" vertical="center"/>
    </xf>
    <xf numFmtId="169" fontId="62" fillId="0" borderId="0" xfId="4" applyNumberFormat="1" applyFont="1" applyAlignment="1">
      <alignment horizontal="center" vertical="center"/>
    </xf>
    <xf numFmtId="0" fontId="63" fillId="0" borderId="34" xfId="4" applyFont="1" applyBorder="1" applyAlignment="1">
      <alignment horizontal="center" vertical="center"/>
    </xf>
    <xf numFmtId="0" fontId="61" fillId="0" borderId="36" xfId="4" applyFont="1" applyBorder="1" applyAlignment="1">
      <alignment horizontal="center" vertical="center"/>
    </xf>
    <xf numFmtId="0" fontId="67" fillId="0" borderId="47" xfId="4" applyFont="1" applyBorder="1" applyAlignment="1">
      <alignment horizontal="center" vertical="center" wrapText="1"/>
    </xf>
    <xf numFmtId="0" fontId="62" fillId="0" borderId="52" xfId="4" applyFont="1" applyBorder="1" applyAlignment="1">
      <alignment horizontal="center" vertical="center" wrapText="1"/>
    </xf>
    <xf numFmtId="0" fontId="62" fillId="0" borderId="41" xfId="4" applyFont="1" applyBorder="1" applyAlignment="1">
      <alignment horizontal="center" vertical="center"/>
    </xf>
    <xf numFmtId="0" fontId="67" fillId="0" borderId="50" xfId="4" applyFont="1" applyBorder="1" applyAlignment="1">
      <alignment horizontal="center" vertical="center"/>
    </xf>
    <xf numFmtId="0" fontId="65" fillId="0" borderId="37" xfId="4" applyFont="1" applyBorder="1" applyAlignment="1">
      <alignment horizontal="center" vertical="center"/>
    </xf>
    <xf numFmtId="0" fontId="65" fillId="0" borderId="69" xfId="4" applyFont="1" applyBorder="1" applyAlignment="1">
      <alignment horizontal="center" vertical="center"/>
    </xf>
    <xf numFmtId="169" fontId="65" fillId="0" borderId="70" xfId="4" applyNumberFormat="1" applyFont="1" applyBorder="1" applyAlignment="1">
      <alignment horizontal="center" vertical="center"/>
    </xf>
    <xf numFmtId="169" fontId="65" fillId="0" borderId="71" xfId="4" applyNumberFormat="1" applyFont="1" applyBorder="1" applyAlignment="1">
      <alignment horizontal="center" vertical="center"/>
    </xf>
    <xf numFmtId="0" fontId="65" fillId="0" borderId="38" xfId="4" applyFont="1" applyBorder="1" applyAlignment="1">
      <alignment horizontal="center" vertical="center" wrapText="1"/>
    </xf>
    <xf numFmtId="169" fontId="65" fillId="0" borderId="69" xfId="4" applyNumberFormat="1" applyFont="1" applyBorder="1" applyAlignment="1">
      <alignment horizontal="center" vertical="center" wrapText="1"/>
    </xf>
    <xf numFmtId="0" fontId="79" fillId="7" borderId="46" xfId="4" applyFont="1" applyFill="1" applyBorder="1" applyAlignment="1">
      <alignment horizontal="center" vertical="center"/>
    </xf>
    <xf numFmtId="0" fontId="79" fillId="7" borderId="48" xfId="4" applyFont="1" applyFill="1" applyBorder="1" applyAlignment="1">
      <alignment horizontal="center" vertical="center"/>
    </xf>
    <xf numFmtId="0" fontId="79" fillId="7" borderId="49" xfId="4" applyFont="1" applyFill="1" applyBorder="1" applyAlignment="1">
      <alignment horizontal="center" vertical="center"/>
    </xf>
    <xf numFmtId="170" fontId="79" fillId="7" borderId="24" xfId="4" applyNumberFormat="1" applyFont="1" applyFill="1" applyBorder="1" applyAlignment="1">
      <alignment vertical="center"/>
    </xf>
    <xf numFmtId="0" fontId="63" fillId="7" borderId="0" xfId="4" applyFont="1" applyFill="1"/>
    <xf numFmtId="0" fontId="69" fillId="0" borderId="52" xfId="4" applyFont="1" applyBorder="1" applyAlignment="1">
      <alignment horizontal="center" vertical="center" wrapText="1"/>
    </xf>
    <xf numFmtId="0" fontId="69" fillId="0" borderId="24" xfId="4" applyFont="1" applyBorder="1" applyAlignment="1">
      <alignment horizontal="left" vertical="center" wrapText="1"/>
    </xf>
    <xf numFmtId="168" fontId="69" fillId="0" borderId="24" xfId="4" applyNumberFormat="1" applyFont="1" applyBorder="1" applyAlignment="1">
      <alignment horizontal="center" vertical="center" wrapText="1"/>
    </xf>
    <xf numFmtId="0" fontId="69" fillId="0" borderId="24" xfId="4" applyFont="1" applyBorder="1" applyAlignment="1">
      <alignment horizontal="center" vertical="center" wrapText="1"/>
    </xf>
    <xf numFmtId="2" fontId="69" fillId="0" borderId="25" xfId="4" applyNumberFormat="1" applyFont="1" applyBorder="1" applyAlignment="1">
      <alignment horizontal="center" vertical="center" wrapText="1"/>
    </xf>
    <xf numFmtId="2" fontId="69" fillId="0" borderId="0" xfId="4" applyNumberFormat="1" applyFont="1" applyAlignment="1">
      <alignment horizontal="center" vertical="center" wrapText="1"/>
    </xf>
    <xf numFmtId="2" fontId="64" fillId="0" borderId="0" xfId="4" applyNumberFormat="1" applyFont="1" applyAlignment="1">
      <alignment horizontal="center"/>
    </xf>
    <xf numFmtId="0" fontId="69" fillId="7" borderId="52" xfId="4" applyFont="1" applyFill="1" applyBorder="1" applyAlignment="1">
      <alignment horizontal="center" vertical="center" wrapText="1"/>
    </xf>
    <xf numFmtId="0" fontId="65" fillId="7" borderId="24" xfId="4" applyFont="1" applyFill="1" applyBorder="1" applyAlignment="1">
      <alignment horizontal="left" vertical="center"/>
    </xf>
    <xf numFmtId="168" fontId="63" fillId="7" borderId="24" xfId="4" applyNumberFormat="1" applyFont="1" applyFill="1" applyBorder="1" applyAlignment="1">
      <alignment horizontal="center" vertical="center"/>
    </xf>
    <xf numFmtId="169" fontId="63" fillId="7" borderId="24" xfId="4" applyNumberFormat="1" applyFont="1" applyFill="1" applyBorder="1" applyAlignment="1">
      <alignment horizontal="center" vertical="center"/>
    </xf>
    <xf numFmtId="0" fontId="63" fillId="7" borderId="25" xfId="4" applyFont="1" applyFill="1" applyBorder="1" applyAlignment="1">
      <alignment horizontal="center" vertical="center"/>
    </xf>
    <xf numFmtId="0" fontId="69" fillId="7" borderId="0" xfId="4" applyFont="1" applyFill="1" applyAlignment="1">
      <alignment horizontal="center" vertical="center" wrapText="1"/>
    </xf>
    <xf numFmtId="0" fontId="63" fillId="7" borderId="0" xfId="4" applyFont="1" applyFill="1" applyAlignment="1">
      <alignment horizontal="center" vertical="center"/>
    </xf>
    <xf numFmtId="2" fontId="64" fillId="7" borderId="0" xfId="4" applyNumberFormat="1" applyFont="1" applyFill="1" applyAlignment="1">
      <alignment horizontal="center"/>
    </xf>
    <xf numFmtId="0" fontId="69" fillId="0" borderId="25" xfId="4" applyFont="1" applyBorder="1" applyAlignment="1">
      <alignment horizontal="center" vertical="center" wrapText="1"/>
    </xf>
    <xf numFmtId="2" fontId="64" fillId="0" borderId="24" xfId="4" applyNumberFormat="1" applyFont="1" applyBorder="1" applyAlignment="1">
      <alignment horizontal="center"/>
    </xf>
    <xf numFmtId="0" fontId="63" fillId="7" borderId="52" xfId="4" applyFont="1" applyFill="1" applyBorder="1"/>
    <xf numFmtId="168" fontId="81" fillId="7" borderId="24" xfId="4" applyNumberFormat="1" applyFont="1" applyFill="1" applyBorder="1" applyAlignment="1">
      <alignment horizontal="center" vertical="center"/>
    </xf>
    <xf numFmtId="0" fontId="81" fillId="7" borderId="24" xfId="4" applyFont="1" applyFill="1" applyBorder="1" applyAlignment="1">
      <alignment horizontal="center" vertical="center"/>
    </xf>
    <xf numFmtId="0" fontId="81" fillId="7" borderId="25" xfId="4" applyFont="1" applyFill="1" applyBorder="1" applyAlignment="1">
      <alignment horizontal="center" vertical="center"/>
    </xf>
    <xf numFmtId="170" fontId="81" fillId="7" borderId="0" xfId="4" applyNumberFormat="1" applyFont="1" applyFill="1" applyAlignment="1">
      <alignment vertical="center"/>
    </xf>
    <xf numFmtId="0" fontId="73" fillId="0" borderId="24" xfId="4" applyFont="1" applyBorder="1" applyAlignment="1">
      <alignment horizontal="left" vertical="top" wrapText="1"/>
    </xf>
    <xf numFmtId="0" fontId="78" fillId="0" borderId="24" xfId="4" applyFont="1" applyBorder="1" applyAlignment="1">
      <alignment horizontal="left" vertical="top" wrapText="1"/>
    </xf>
    <xf numFmtId="0" fontId="69" fillId="7" borderId="25" xfId="4" applyFont="1" applyFill="1" applyBorder="1" applyAlignment="1">
      <alignment horizontal="center" vertical="center" wrapText="1"/>
    </xf>
    <xf numFmtId="0" fontId="64" fillId="0" borderId="52" xfId="4" applyFont="1" applyBorder="1" applyAlignment="1">
      <alignment horizontal="center"/>
    </xf>
    <xf numFmtId="0" fontId="63" fillId="0" borderId="24" xfId="4" applyFont="1" applyBorder="1"/>
    <xf numFmtId="168" fontId="63" fillId="0" borderId="24" xfId="4" applyNumberFormat="1" applyFont="1" applyBorder="1"/>
    <xf numFmtId="168" fontId="69" fillId="7" borderId="24" xfId="4" applyNumberFormat="1" applyFont="1" applyFill="1" applyBorder="1" applyAlignment="1">
      <alignment horizontal="center" vertical="center" wrapText="1"/>
    </xf>
    <xf numFmtId="0" fontId="69" fillId="7" borderId="24" xfId="4" applyFont="1" applyFill="1" applyBorder="1" applyAlignment="1">
      <alignment horizontal="center" vertical="center" wrapText="1"/>
    </xf>
    <xf numFmtId="0" fontId="64" fillId="0" borderId="24" xfId="4" applyFont="1" applyBorder="1"/>
    <xf numFmtId="168" fontId="64" fillId="0" borderId="24" xfId="4" applyNumberFormat="1" applyFont="1" applyBorder="1" applyAlignment="1">
      <alignment horizontal="center"/>
    </xf>
    <xf numFmtId="0" fontId="64" fillId="0" borderId="0" xfId="4" applyFont="1"/>
    <xf numFmtId="0" fontId="64" fillId="0" borderId="52" xfId="4" applyFont="1" applyBorder="1" applyAlignment="1">
      <alignment horizontal="center" vertical="center"/>
    </xf>
    <xf numFmtId="0" fontId="64" fillId="0" borderId="24" xfId="4" applyFont="1" applyBorder="1" applyAlignment="1">
      <alignment horizontal="center"/>
    </xf>
    <xf numFmtId="0" fontId="70" fillId="0" borderId="24" xfId="4" applyFont="1" applyBorder="1" applyAlignment="1">
      <alignment horizontal="left" vertical="center" wrapText="1"/>
    </xf>
    <xf numFmtId="0" fontId="82" fillId="0" borderId="24" xfId="4" applyFont="1" applyBorder="1" applyAlignment="1">
      <alignment horizontal="left" vertical="center" wrapText="1"/>
    </xf>
    <xf numFmtId="0" fontId="83" fillId="0" borderId="0" xfId="4" applyFont="1" applyAlignment="1">
      <alignment horizontal="left" vertical="center" wrapText="1"/>
    </xf>
    <xf numFmtId="0" fontId="72" fillId="0" borderId="25" xfId="4" applyFont="1" applyBorder="1" applyAlignment="1">
      <alignment horizontal="center" vertical="center" wrapText="1"/>
    </xf>
    <xf numFmtId="0" fontId="71" fillId="7" borderId="25" xfId="4" applyFont="1" applyFill="1" applyBorder="1" applyAlignment="1">
      <alignment horizontal="center" vertical="center" wrapText="1"/>
    </xf>
    <xf numFmtId="168" fontId="85" fillId="0" borderId="24" xfId="4" applyNumberFormat="1" applyFont="1" applyBorder="1" applyAlignment="1">
      <alignment horizontal="center" vertical="center" wrapText="1"/>
    </xf>
    <xf numFmtId="0" fontId="85" fillId="0" borderId="24" xfId="4" applyFont="1" applyBorder="1" applyAlignment="1">
      <alignment horizontal="center" vertical="center" wrapText="1"/>
    </xf>
    <xf numFmtId="0" fontId="40" fillId="0" borderId="24" xfId="4" applyFont="1" applyBorder="1" applyAlignment="1">
      <alignment horizontal="left" vertical="center" wrapText="1"/>
    </xf>
    <xf numFmtId="168" fontId="40" fillId="0" borderId="24" xfId="4" applyNumberFormat="1" applyFont="1" applyBorder="1" applyAlignment="1">
      <alignment horizontal="center" vertical="center"/>
    </xf>
    <xf numFmtId="0" fontId="40" fillId="0" borderId="24" xfId="4" applyFont="1" applyBorder="1" applyAlignment="1">
      <alignment horizontal="center" vertical="center" wrapText="1"/>
    </xf>
    <xf numFmtId="0" fontId="80" fillId="0" borderId="0" xfId="4" applyFont="1"/>
    <xf numFmtId="2" fontId="64" fillId="0" borderId="0" xfId="4" applyNumberFormat="1" applyFont="1" applyAlignment="1">
      <alignment horizontal="center" vertical="center"/>
    </xf>
    <xf numFmtId="0" fontId="85" fillId="0" borderId="0" xfId="4" applyFont="1" applyAlignment="1">
      <alignment horizontal="center" vertical="center" wrapText="1"/>
    </xf>
    <xf numFmtId="0" fontId="40" fillId="0" borderId="0" xfId="4" applyFont="1" applyAlignment="1">
      <alignment horizontal="center" vertical="center" wrapText="1"/>
    </xf>
    <xf numFmtId="0" fontId="69" fillId="0" borderId="39" xfId="4" applyFont="1" applyBorder="1" applyAlignment="1">
      <alignment horizontal="center" vertical="center" wrapText="1"/>
    </xf>
    <xf numFmtId="2" fontId="70" fillId="7" borderId="0" xfId="4" applyNumberFormat="1" applyFont="1" applyFill="1" applyAlignment="1">
      <alignment horizontal="center" vertical="center" wrapText="1"/>
    </xf>
    <xf numFmtId="0" fontId="62" fillId="0" borderId="47" xfId="4" applyFont="1" applyBorder="1" applyAlignment="1">
      <alignment horizontal="center" vertical="center" wrapText="1"/>
    </xf>
    <xf numFmtId="0" fontId="62" fillId="0" borderId="53" xfId="4" applyFont="1" applyBorder="1" applyAlignment="1">
      <alignment horizontal="center" vertical="center" wrapText="1"/>
    </xf>
    <xf numFmtId="0" fontId="62" fillId="0" borderId="65" xfId="4" applyFont="1" applyBorder="1" applyAlignment="1">
      <alignment horizontal="center" vertical="center" wrapText="1"/>
    </xf>
    <xf numFmtId="0" fontId="62" fillId="0" borderId="68" xfId="4" applyFont="1" applyBorder="1" applyAlignment="1">
      <alignment horizontal="center" vertical="center" wrapText="1"/>
    </xf>
    <xf numFmtId="2" fontId="65" fillId="0" borderId="41" xfId="4" applyNumberFormat="1" applyFont="1" applyBorder="1" applyAlignment="1">
      <alignment horizontal="center" vertical="center"/>
    </xf>
    <xf numFmtId="2" fontId="65" fillId="0" borderId="51" xfId="4" applyNumberFormat="1" applyFont="1" applyBorder="1" applyAlignment="1">
      <alignment horizontal="left" vertical="center"/>
    </xf>
    <xf numFmtId="1" fontId="65" fillId="0" borderId="51" xfId="4" applyNumberFormat="1" applyFont="1" applyBorder="1" applyAlignment="1">
      <alignment horizontal="center" vertical="center"/>
    </xf>
    <xf numFmtId="2" fontId="68" fillId="0" borderId="51" xfId="4" applyNumberFormat="1" applyFont="1" applyBorder="1" applyAlignment="1">
      <alignment horizontal="center" vertical="center"/>
    </xf>
    <xf numFmtId="2" fontId="68" fillId="0" borderId="42" xfId="4" applyNumberFormat="1" applyFont="1" applyBorder="1" applyAlignment="1">
      <alignment horizontal="center" vertical="center" wrapText="1"/>
    </xf>
    <xf numFmtId="2" fontId="68" fillId="0" borderId="50" xfId="4" applyNumberFormat="1" applyFont="1" applyBorder="1" applyAlignment="1">
      <alignment horizontal="center" vertical="center" wrapText="1"/>
    </xf>
    <xf numFmtId="1" fontId="64" fillId="0" borderId="52" xfId="4" applyNumberFormat="1" applyFont="1" applyBorder="1" applyAlignment="1">
      <alignment horizontal="center" vertical="center"/>
    </xf>
    <xf numFmtId="2" fontId="80" fillId="0" borderId="24" xfId="4" applyNumberFormat="1" applyFont="1" applyBorder="1" applyAlignment="1">
      <alignment horizontal="left" vertical="center" wrapText="1"/>
    </xf>
    <xf numFmtId="168" fontId="80" fillId="0" borderId="24" xfId="4" applyNumberFormat="1" applyFont="1" applyBorder="1" applyAlignment="1">
      <alignment horizontal="center" vertical="center"/>
    </xf>
    <xf numFmtId="2" fontId="80" fillId="0" borderId="24" xfId="4" applyNumberFormat="1" applyFont="1" applyBorder="1" applyAlignment="1">
      <alignment horizontal="center" vertical="center"/>
    </xf>
    <xf numFmtId="2" fontId="80" fillId="0" borderId="24" xfId="4" applyNumberFormat="1" applyFont="1" applyBorder="1" applyAlignment="1">
      <alignment horizontal="left" vertical="center"/>
    </xf>
    <xf numFmtId="168" fontId="84" fillId="0" borderId="24" xfId="4" applyNumberFormat="1" applyFont="1" applyBorder="1" applyAlignment="1">
      <alignment wrapText="1"/>
    </xf>
    <xf numFmtId="2" fontId="84" fillId="0" borderId="24" xfId="4" applyNumberFormat="1" applyFont="1" applyBorder="1" applyAlignment="1">
      <alignment wrapText="1"/>
    </xf>
    <xf numFmtId="1" fontId="64" fillId="0" borderId="52" xfId="4" applyNumberFormat="1" applyFont="1" applyBorder="1" applyAlignment="1">
      <alignment horizontal="center" vertical="center" wrapText="1"/>
    </xf>
    <xf numFmtId="2" fontId="80" fillId="0" borderId="24" xfId="4" applyNumberFormat="1" applyFont="1" applyBorder="1" applyAlignment="1">
      <alignment horizontal="left" wrapText="1"/>
    </xf>
    <xf numFmtId="168" fontId="80" fillId="0" borderId="24" xfId="4" applyNumberFormat="1" applyFont="1" applyBorder="1" applyAlignment="1">
      <alignment horizontal="center" wrapText="1"/>
    </xf>
    <xf numFmtId="2" fontId="40" fillId="0" borderId="24" xfId="4" applyNumberFormat="1" applyFont="1" applyBorder="1"/>
    <xf numFmtId="2" fontId="40" fillId="0" borderId="24" xfId="4" applyNumberFormat="1" applyFont="1" applyBorder="1" applyAlignment="1">
      <alignment horizontal="center" vertical="center"/>
    </xf>
    <xf numFmtId="2" fontId="80" fillId="0" borderId="24" xfId="4" applyNumberFormat="1" applyFont="1" applyBorder="1"/>
    <xf numFmtId="168" fontId="80" fillId="0" borderId="24" xfId="4" applyNumberFormat="1" applyFont="1" applyBorder="1" applyAlignment="1">
      <alignment horizontal="center" vertical="center" wrapText="1"/>
    </xf>
    <xf numFmtId="168" fontId="84" fillId="8" borderId="24" xfId="4" applyNumberFormat="1" applyFont="1" applyFill="1" applyBorder="1" applyAlignment="1">
      <alignment vertical="center" wrapText="1"/>
    </xf>
    <xf numFmtId="2" fontId="84" fillId="8" borderId="24" xfId="4" applyNumberFormat="1" applyFont="1" applyFill="1" applyBorder="1" applyAlignment="1">
      <alignment vertical="center" wrapText="1"/>
    </xf>
    <xf numFmtId="2" fontId="80" fillId="0" borderId="24" xfId="4" applyNumberFormat="1" applyFont="1" applyBorder="1" applyAlignment="1">
      <alignment horizontal="center" vertical="center" wrapText="1"/>
    </xf>
    <xf numFmtId="2" fontId="80" fillId="0" borderId="24" xfId="4" applyNumberFormat="1" applyFont="1" applyBorder="1" applyAlignment="1">
      <alignment horizontal="center" wrapText="1"/>
    </xf>
    <xf numFmtId="2" fontId="80" fillId="6" borderId="24" xfId="4" applyNumberFormat="1" applyFont="1" applyFill="1" applyBorder="1" applyAlignment="1">
      <alignment horizontal="left" vertical="center" wrapText="1"/>
    </xf>
    <xf numFmtId="2" fontId="80" fillId="0" borderId="0" xfId="4" applyNumberFormat="1" applyFont="1" applyAlignment="1">
      <alignment horizontal="center" vertical="center"/>
    </xf>
    <xf numFmtId="1" fontId="64" fillId="6" borderId="52" xfId="4" applyNumberFormat="1" applyFont="1" applyFill="1" applyBorder="1" applyAlignment="1">
      <alignment horizontal="center" vertical="center" wrapText="1"/>
    </xf>
    <xf numFmtId="168" fontId="80" fillId="6" borderId="24" xfId="4" applyNumberFormat="1" applyFont="1" applyFill="1" applyBorder="1" applyAlignment="1">
      <alignment horizontal="center" vertical="center" wrapText="1"/>
    </xf>
    <xf numFmtId="2" fontId="80" fillId="0" borderId="24" xfId="4" applyNumberFormat="1" applyFont="1" applyBorder="1" applyAlignment="1">
      <alignment horizontal="center"/>
    </xf>
    <xf numFmtId="1" fontId="64" fillId="0" borderId="75" xfId="4" applyNumberFormat="1" applyFont="1" applyBorder="1" applyAlignment="1">
      <alignment horizontal="center" vertical="center" wrapText="1"/>
    </xf>
    <xf numFmtId="2" fontId="84" fillId="0" borderId="24" xfId="4" applyNumberFormat="1" applyFont="1" applyBorder="1" applyAlignment="1">
      <alignment horizontal="left" vertical="center" wrapText="1"/>
    </xf>
    <xf numFmtId="168" fontId="80" fillId="0" borderId="30" xfId="4" applyNumberFormat="1" applyFont="1" applyBorder="1" applyAlignment="1">
      <alignment horizontal="center" vertical="center" wrapText="1"/>
    </xf>
    <xf numFmtId="2" fontId="80" fillId="0" borderId="31" xfId="4" applyNumberFormat="1" applyFont="1" applyBorder="1" applyAlignment="1">
      <alignment horizontal="center" vertical="center"/>
    </xf>
    <xf numFmtId="2" fontId="64" fillId="0" borderId="30" xfId="4" applyNumberFormat="1" applyFont="1" applyBorder="1" applyAlignment="1">
      <alignment horizontal="center"/>
    </xf>
    <xf numFmtId="2" fontId="40" fillId="0" borderId="24" xfId="4" applyNumberFormat="1" applyFont="1" applyBorder="1" applyAlignment="1" applyProtection="1">
      <alignment horizontal="left" wrapText="1"/>
      <protection locked="0"/>
    </xf>
    <xf numFmtId="168" fontId="40" fillId="0" borderId="24" xfId="4" applyNumberFormat="1" applyFont="1" applyBorder="1" applyAlignment="1">
      <alignment horizontal="center" vertical="center" wrapText="1"/>
    </xf>
    <xf numFmtId="2" fontId="40" fillId="0" borderId="24" xfId="4" applyNumberFormat="1" applyFont="1" applyBorder="1" applyAlignment="1">
      <alignment horizontal="center"/>
    </xf>
    <xf numFmtId="2" fontId="40" fillId="0" borderId="24" xfId="4" applyNumberFormat="1" applyFont="1" applyBorder="1" applyAlignment="1">
      <alignment horizontal="left" vertical="center"/>
    </xf>
    <xf numFmtId="2" fontId="40" fillId="0" borderId="24" xfId="4" applyNumberFormat="1" applyFont="1" applyBorder="1" applyAlignment="1">
      <alignment horizontal="left" vertical="center" wrapText="1"/>
    </xf>
    <xf numFmtId="168" fontId="40" fillId="0" borderId="24" xfId="4" applyNumberFormat="1" applyFont="1" applyBorder="1" applyAlignment="1">
      <alignment horizontal="center"/>
    </xf>
    <xf numFmtId="1" fontId="40" fillId="0" borderId="52" xfId="4" applyNumberFormat="1" applyFont="1" applyBorder="1" applyAlignment="1">
      <alignment horizontal="center" vertical="center" wrapText="1"/>
    </xf>
    <xf numFmtId="2" fontId="80" fillId="0" borderId="52" xfId="4" applyNumberFormat="1" applyFont="1" applyBorder="1" applyAlignment="1">
      <alignment horizontal="center" vertical="center" wrapText="1"/>
    </xf>
    <xf numFmtId="1" fontId="80" fillId="0" borderId="24" xfId="4" applyNumberFormat="1" applyFont="1" applyBorder="1" applyAlignment="1">
      <alignment horizontal="center" vertical="center" wrapText="1"/>
    </xf>
    <xf numFmtId="2" fontId="80" fillId="0" borderId="63" xfId="4" applyNumberFormat="1" applyFont="1" applyBorder="1" applyAlignment="1">
      <alignment horizontal="center" vertical="center" wrapText="1"/>
    </xf>
    <xf numFmtId="2" fontId="80" fillId="0" borderId="26" xfId="4" applyNumberFormat="1" applyFont="1" applyBorder="1" applyAlignment="1">
      <alignment horizontal="left" vertical="center" wrapText="1"/>
    </xf>
    <xf numFmtId="1" fontId="80" fillId="0" borderId="26" xfId="4" applyNumberFormat="1" applyFont="1" applyBorder="1" applyAlignment="1">
      <alignment horizontal="center" vertical="center" wrapText="1"/>
    </xf>
    <xf numFmtId="2" fontId="80" fillId="0" borderId="26" xfId="4" applyNumberFormat="1" applyFont="1" applyBorder="1" applyAlignment="1">
      <alignment horizontal="center"/>
    </xf>
    <xf numFmtId="2" fontId="80" fillId="0" borderId="26" xfId="4" applyNumberFormat="1" applyFont="1" applyBorder="1" applyAlignment="1">
      <alignment horizontal="center" vertical="center"/>
    </xf>
    <xf numFmtId="2" fontId="87" fillId="0" borderId="53" xfId="4" applyNumberFormat="1" applyFont="1" applyBorder="1" applyAlignment="1">
      <alignment horizontal="center" vertical="center"/>
    </xf>
    <xf numFmtId="1" fontId="80" fillId="0" borderId="33" xfId="4" applyNumberFormat="1" applyFont="1" applyBorder="1" applyAlignment="1">
      <alignment horizontal="center" vertical="center" wrapText="1"/>
    </xf>
    <xf numFmtId="2" fontId="80" fillId="0" borderId="33" xfId="4" applyNumberFormat="1" applyFont="1" applyBorder="1" applyAlignment="1">
      <alignment horizontal="center"/>
    </xf>
    <xf numFmtId="2" fontId="80" fillId="0" borderId="33" xfId="4" applyNumberFormat="1" applyFont="1" applyBorder="1" applyAlignment="1">
      <alignment horizontal="center" vertical="center"/>
    </xf>
    <xf numFmtId="2" fontId="65" fillId="0" borderId="72" xfId="4" applyNumberFormat="1" applyFont="1" applyBorder="1" applyAlignment="1">
      <alignment horizontal="center" vertical="center" wrapText="1"/>
    </xf>
    <xf numFmtId="0" fontId="80" fillId="0" borderId="0" xfId="4" applyFont="1" applyAlignment="1">
      <alignment horizontal="left" vertical="center" wrapText="1"/>
    </xf>
    <xf numFmtId="1" fontId="80" fillId="0" borderId="0" xfId="4" applyNumberFormat="1" applyFont="1" applyAlignment="1">
      <alignment horizontal="left" vertical="center" wrapText="1"/>
    </xf>
    <xf numFmtId="0" fontId="80" fillId="0" borderId="0" xfId="4" applyFont="1" applyAlignment="1">
      <alignment horizontal="center" vertical="center" wrapText="1"/>
    </xf>
    <xf numFmtId="1" fontId="69" fillId="0" borderId="0" xfId="4" applyNumberFormat="1" applyFont="1" applyAlignment="1">
      <alignment horizontal="center" vertical="center" wrapText="1"/>
    </xf>
    <xf numFmtId="1" fontId="63" fillId="0" borderId="0" xfId="4" applyNumberFormat="1" applyFont="1" applyAlignment="1">
      <alignment horizontal="center" vertical="center"/>
    </xf>
    <xf numFmtId="169" fontId="68" fillId="0" borderId="42" xfId="4" applyNumberFormat="1" applyFont="1" applyBorder="1" applyAlignment="1">
      <alignment horizontal="center" vertical="center" wrapText="1"/>
    </xf>
    <xf numFmtId="169" fontId="68" fillId="0" borderId="50" xfId="4" applyNumberFormat="1" applyFont="1" applyBorder="1" applyAlignment="1">
      <alignment horizontal="center" vertical="center" wrapText="1"/>
    </xf>
    <xf numFmtId="0" fontId="69" fillId="7" borderId="47" xfId="4" applyFont="1" applyFill="1" applyBorder="1" applyAlignment="1">
      <alignment horizontal="center" vertical="center" wrapText="1"/>
    </xf>
    <xf numFmtId="2" fontId="64" fillId="0" borderId="24" xfId="4" applyNumberFormat="1" applyFont="1" applyBorder="1" applyAlignment="1">
      <alignment vertical="center"/>
    </xf>
    <xf numFmtId="2" fontId="69" fillId="7" borderId="24" xfId="4" applyNumberFormat="1" applyFont="1" applyFill="1" applyBorder="1" applyAlignment="1">
      <alignment horizontal="center" vertical="center" wrapText="1"/>
    </xf>
    <xf numFmtId="0" fontId="71" fillId="0" borderId="76" xfId="4" applyFont="1" applyBorder="1" applyAlignment="1">
      <alignment horizontal="center" vertical="center" wrapText="1"/>
    </xf>
    <xf numFmtId="0" fontId="71" fillId="0" borderId="28" xfId="4" applyFont="1" applyBorder="1" applyAlignment="1">
      <alignment horizontal="center" vertical="center" wrapText="1"/>
    </xf>
    <xf numFmtId="0" fontId="86" fillId="0" borderId="77" xfId="4" applyFont="1" applyBorder="1" applyAlignment="1">
      <alignment horizontal="left" vertical="center" wrapText="1"/>
    </xf>
    <xf numFmtId="2" fontId="64" fillId="0" borderId="24" xfId="4" applyNumberFormat="1" applyFont="1" applyBorder="1"/>
    <xf numFmtId="0" fontId="72" fillId="0" borderId="57" xfId="4" applyFont="1" applyBorder="1" applyAlignment="1">
      <alignment horizontal="center" vertical="center" wrapText="1"/>
    </xf>
    <xf numFmtId="0" fontId="86" fillId="0" borderId="66" xfId="4" applyFont="1" applyBorder="1" applyAlignment="1">
      <alignment horizontal="left" vertical="center" wrapText="1"/>
    </xf>
    <xf numFmtId="0" fontId="71" fillId="0" borderId="78" xfId="4" applyFont="1" applyBorder="1" applyAlignment="1">
      <alignment horizontal="center" vertical="center" wrapText="1"/>
    </xf>
    <xf numFmtId="0" fontId="69" fillId="0" borderId="68" xfId="4" applyFont="1" applyBorder="1" applyAlignment="1">
      <alignment horizontal="center" vertical="center" wrapText="1"/>
    </xf>
    <xf numFmtId="1" fontId="88" fillId="0" borderId="79" xfId="5" applyNumberFormat="1" applyFont="1" applyBorder="1"/>
    <xf numFmtId="1" fontId="47" fillId="0" borderId="80" xfId="5" applyNumberFormat="1" applyBorder="1"/>
    <xf numFmtId="2" fontId="47" fillId="0" borderId="80" xfId="5" applyNumberFormat="1" applyBorder="1"/>
    <xf numFmtId="4" fontId="89" fillId="0" borderId="80" xfId="5" applyNumberFormat="1" applyFont="1" applyBorder="1"/>
    <xf numFmtId="0" fontId="89" fillId="0" borderId="80" xfId="5" applyFont="1" applyBorder="1"/>
    <xf numFmtId="4" fontId="89" fillId="0" borderId="81" xfId="5" applyNumberFormat="1" applyFont="1" applyBorder="1"/>
    <xf numFmtId="0" fontId="47" fillId="0" borderId="0" xfId="5"/>
    <xf numFmtId="1" fontId="47" fillId="0" borderId="0" xfId="5" applyNumberFormat="1"/>
    <xf numFmtId="2" fontId="47" fillId="0" borderId="0" xfId="5" applyNumberFormat="1"/>
    <xf numFmtId="4" fontId="47" fillId="0" borderId="0" xfId="5" applyNumberFormat="1"/>
    <xf numFmtId="1" fontId="89" fillId="0" borderId="82" xfId="5" applyNumberFormat="1" applyFont="1" applyBorder="1"/>
    <xf numFmtId="1" fontId="47" fillId="0" borderId="82" xfId="5" applyNumberFormat="1" applyBorder="1"/>
    <xf numFmtId="2" fontId="47" fillId="0" borderId="82" xfId="5" applyNumberFormat="1" applyBorder="1"/>
    <xf numFmtId="4" fontId="47" fillId="0" borderId="82" xfId="5" applyNumberFormat="1" applyBorder="1"/>
    <xf numFmtId="0" fontId="47" fillId="0" borderId="82" xfId="5" applyBorder="1"/>
    <xf numFmtId="2" fontId="89" fillId="0" borderId="82" xfId="5" applyNumberFormat="1" applyFont="1" applyBorder="1"/>
    <xf numFmtId="4" fontId="89" fillId="0" borderId="82" xfId="5" applyNumberFormat="1" applyFont="1" applyBorder="1"/>
    <xf numFmtId="0" fontId="89" fillId="0" borderId="0" xfId="5" applyFont="1"/>
    <xf numFmtId="0" fontId="89" fillId="0" borderId="82" xfId="5" applyFont="1" applyBorder="1"/>
    <xf numFmtId="1" fontId="89" fillId="0" borderId="0" xfId="5" applyNumberFormat="1" applyFont="1"/>
    <xf numFmtId="2" fontId="89" fillId="0" borderId="0" xfId="5" applyNumberFormat="1" applyFont="1"/>
    <xf numFmtId="4" fontId="89" fillId="0" borderId="0" xfId="5" applyNumberFormat="1" applyFont="1"/>
    <xf numFmtId="1" fontId="89" fillId="0" borderId="24" xfId="4" applyNumberFormat="1" applyFont="1" applyBorder="1"/>
    <xf numFmtId="1" fontId="64" fillId="0" borderId="24" xfId="4" applyNumberFormat="1" applyFont="1" applyBorder="1"/>
    <xf numFmtId="3" fontId="64" fillId="0" borderId="24" xfId="4" applyNumberFormat="1" applyFont="1" applyBorder="1"/>
    <xf numFmtId="4" fontId="47" fillId="0" borderId="0" xfId="4" applyNumberFormat="1" applyFont="1"/>
    <xf numFmtId="2" fontId="89" fillId="0" borderId="24" xfId="4" applyNumberFormat="1" applyFont="1" applyBorder="1"/>
    <xf numFmtId="4" fontId="89" fillId="0" borderId="24" xfId="4" applyNumberFormat="1" applyFont="1" applyBorder="1"/>
    <xf numFmtId="3" fontId="89" fillId="0" borderId="24" xfId="4" applyNumberFormat="1" applyFont="1" applyBorder="1"/>
    <xf numFmtId="0" fontId="83" fillId="0" borderId="0" xfId="4" applyFont="1"/>
    <xf numFmtId="0" fontId="2" fillId="0" borderId="0" xfId="4"/>
    <xf numFmtId="1" fontId="89" fillId="0" borderId="83" xfId="5" applyNumberFormat="1" applyFont="1" applyBorder="1"/>
    <xf numFmtId="2" fontId="89" fillId="0" borderId="83" xfId="5" applyNumberFormat="1" applyFont="1" applyBorder="1"/>
    <xf numFmtId="4" fontId="89" fillId="0" borderId="83" xfId="5" applyNumberFormat="1" applyFont="1" applyBorder="1"/>
    <xf numFmtId="1" fontId="89" fillId="0" borderId="79" xfId="5" applyNumberFormat="1" applyFont="1" applyBorder="1"/>
    <xf numFmtId="1" fontId="89" fillId="0" borderId="80" xfId="5" applyNumberFormat="1" applyFont="1" applyBorder="1"/>
    <xf numFmtId="2" fontId="89" fillId="0" borderId="80" xfId="5" applyNumberFormat="1" applyFont="1" applyBorder="1"/>
    <xf numFmtId="0" fontId="47" fillId="0" borderId="0" xfId="4" applyFont="1"/>
    <xf numFmtId="1" fontId="89" fillId="0" borderId="0" xfId="4" applyNumberFormat="1" applyFont="1"/>
    <xf numFmtId="1" fontId="47" fillId="0" borderId="0" xfId="4" applyNumberFormat="1" applyFont="1"/>
    <xf numFmtId="1" fontId="47" fillId="0" borderId="0" xfId="4" applyNumberFormat="1" applyFont="1" applyAlignment="1">
      <alignment horizontal="center"/>
    </xf>
    <xf numFmtId="0" fontId="89" fillId="0" borderId="85" xfId="4" applyFont="1" applyBorder="1" applyAlignment="1">
      <alignment horizontal="left"/>
    </xf>
    <xf numFmtId="1" fontId="47" fillId="0" borderId="85" xfId="4" applyNumberFormat="1" applyFont="1" applyBorder="1"/>
    <xf numFmtId="4" fontId="47" fillId="0" borderId="85" xfId="4" applyNumberFormat="1" applyFont="1" applyBorder="1" applyAlignment="1">
      <alignment horizontal="center"/>
    </xf>
    <xf numFmtId="1" fontId="47" fillId="0" borderId="85" xfId="4" applyNumberFormat="1" applyFont="1" applyBorder="1" applyAlignment="1">
      <alignment horizontal="center"/>
    </xf>
    <xf numFmtId="4" fontId="47" fillId="0" borderId="85" xfId="4" applyNumberFormat="1" applyFont="1" applyBorder="1" applyAlignment="1">
      <alignment horizontal="right"/>
    </xf>
    <xf numFmtId="1" fontId="47" fillId="0" borderId="24" xfId="4" applyNumberFormat="1" applyFont="1" applyBorder="1" applyAlignment="1">
      <alignment horizontal="left"/>
    </xf>
    <xf numFmtId="1" fontId="47" fillId="0" borderId="24" xfId="4" applyNumberFormat="1" applyFont="1" applyBorder="1" applyAlignment="1">
      <alignment vertical="center" wrapText="1"/>
    </xf>
    <xf numFmtId="1" fontId="47" fillId="0" borderId="24" xfId="4" applyNumberFormat="1" applyFont="1" applyBorder="1"/>
    <xf numFmtId="0" fontId="47" fillId="0" borderId="24" xfId="4" applyFont="1" applyBorder="1"/>
    <xf numFmtId="168" fontId="47" fillId="0" borderId="24" xfId="4" applyNumberFormat="1" applyFont="1" applyBorder="1"/>
    <xf numFmtId="2" fontId="2" fillId="0" borderId="0" xfId="4" applyNumberFormat="1"/>
    <xf numFmtId="1" fontId="47" fillId="0" borderId="24" xfId="4" applyNumberFormat="1" applyFont="1" applyBorder="1" applyAlignment="1">
      <alignment vertical="center"/>
    </xf>
    <xf numFmtId="1" fontId="47" fillId="0" borderId="24" xfId="4" applyNumberFormat="1" applyFont="1" applyBorder="1" applyAlignment="1">
      <alignment wrapText="1"/>
    </xf>
    <xf numFmtId="2" fontId="64" fillId="0" borderId="0" xfId="4" applyNumberFormat="1" applyFont="1"/>
    <xf numFmtId="1" fontId="89" fillId="0" borderId="24" xfId="4" applyNumberFormat="1" applyFont="1" applyBorder="1" applyAlignment="1">
      <alignment horizontal="center"/>
    </xf>
    <xf numFmtId="2" fontId="47" fillId="0" borderId="0" xfId="4" applyNumberFormat="1" applyFont="1"/>
    <xf numFmtId="4" fontId="89" fillId="0" borderId="24" xfId="4" applyNumberFormat="1" applyFont="1" applyBorder="1" applyAlignment="1">
      <alignment horizontal="center"/>
    </xf>
    <xf numFmtId="0" fontId="89" fillId="0" borderId="86" xfId="4" applyFont="1" applyBorder="1" applyAlignment="1">
      <alignment horizontal="left"/>
    </xf>
    <xf numFmtId="1" fontId="47" fillId="0" borderId="86" xfId="4" applyNumberFormat="1" applyFont="1" applyBorder="1" applyAlignment="1">
      <alignment wrapText="1"/>
    </xf>
    <xf numFmtId="4" fontId="47" fillId="0" borderId="86" xfId="4" applyNumberFormat="1" applyFont="1" applyBorder="1"/>
    <xf numFmtId="0" fontId="47" fillId="0" borderId="86" xfId="4" applyFont="1" applyBorder="1" applyAlignment="1">
      <alignment horizontal="center"/>
    </xf>
    <xf numFmtId="1" fontId="47" fillId="0" borderId="24" xfId="6" applyNumberFormat="1" applyBorder="1" applyAlignment="1">
      <alignment horizontal="left"/>
    </xf>
    <xf numFmtId="1" fontId="47" fillId="0" borderId="24" xfId="6" applyNumberFormat="1" applyBorder="1"/>
    <xf numFmtId="4" fontId="47" fillId="0" borderId="24" xfId="4" applyNumberFormat="1" applyFont="1" applyBorder="1" applyAlignment="1">
      <alignment horizontal="right"/>
    </xf>
    <xf numFmtId="0" fontId="47" fillId="0" borderId="24" xfId="7" applyBorder="1"/>
    <xf numFmtId="0" fontId="47" fillId="0" borderId="87" xfId="4" applyFont="1" applyBorder="1"/>
    <xf numFmtId="1" fontId="89" fillId="0" borderId="87" xfId="4" applyNumberFormat="1" applyFont="1" applyBorder="1"/>
    <xf numFmtId="4" fontId="47" fillId="0" borderId="87" xfId="4" applyNumberFormat="1" applyFont="1" applyBorder="1"/>
    <xf numFmtId="0" fontId="47" fillId="0" borderId="87" xfId="4" applyFont="1" applyBorder="1" applyAlignment="1">
      <alignment horizontal="center"/>
    </xf>
    <xf numFmtId="0" fontId="47" fillId="0" borderId="0" xfId="4" applyFont="1" applyAlignment="1">
      <alignment horizontal="left"/>
    </xf>
    <xf numFmtId="4" fontId="47" fillId="0" borderId="0" xfId="4" applyNumberFormat="1" applyFont="1" applyAlignment="1">
      <alignment horizontal="right"/>
    </xf>
    <xf numFmtId="2" fontId="47" fillId="0" borderId="0" xfId="4" applyNumberFormat="1" applyFont="1" applyAlignment="1">
      <alignment horizontal="center"/>
    </xf>
    <xf numFmtId="1" fontId="89" fillId="0" borderId="89" xfId="4" applyNumberFormat="1" applyFont="1" applyBorder="1" applyAlignment="1">
      <alignment horizontal="left"/>
    </xf>
    <xf numFmtId="1" fontId="47" fillId="0" borderId="89" xfId="4" applyNumberFormat="1" applyFont="1" applyBorder="1"/>
    <xf numFmtId="1" fontId="47" fillId="0" borderId="89" xfId="4" applyNumberFormat="1" applyFont="1" applyBorder="1" applyAlignment="1">
      <alignment horizontal="left"/>
    </xf>
    <xf numFmtId="4" fontId="89" fillId="0" borderId="89" xfId="4" applyNumberFormat="1" applyFont="1" applyBorder="1" applyAlignment="1">
      <alignment horizontal="right"/>
    </xf>
    <xf numFmtId="1" fontId="89" fillId="0" borderId="89" xfId="4" applyNumberFormat="1" applyFont="1" applyBorder="1" applyAlignment="1">
      <alignment horizontal="center"/>
    </xf>
    <xf numFmtId="0" fontId="64" fillId="0" borderId="24" xfId="4" applyFont="1" applyBorder="1" applyAlignment="1">
      <alignment horizontal="left"/>
    </xf>
    <xf numFmtId="0" fontId="64" fillId="0" borderId="24" xfId="8" applyFont="1" applyBorder="1" applyAlignment="1">
      <alignment horizontal="left" vertical="center"/>
    </xf>
    <xf numFmtId="168" fontId="64" fillId="0" borderId="24" xfId="8" applyNumberFormat="1" applyFont="1" applyBorder="1" applyAlignment="1">
      <alignment horizontal="center" vertical="center"/>
    </xf>
    <xf numFmtId="4" fontId="64" fillId="9" borderId="24" xfId="4" applyNumberFormat="1" applyFont="1" applyFill="1" applyBorder="1" applyAlignment="1">
      <alignment horizontal="right"/>
    </xf>
    <xf numFmtId="0" fontId="47" fillId="0" borderId="24" xfId="8" applyBorder="1" applyAlignment="1">
      <alignment horizontal="left" vertical="top"/>
    </xf>
    <xf numFmtId="168" fontId="47" fillId="0" borderId="24" xfId="8" applyNumberFormat="1" applyBorder="1" applyAlignment="1">
      <alignment horizontal="center" vertical="top"/>
    </xf>
    <xf numFmtId="4" fontId="2" fillId="0" borderId="0" xfId="4" applyNumberFormat="1"/>
    <xf numFmtId="0" fontId="47" fillId="0" borderId="24" xfId="4" applyFont="1" applyBorder="1" applyAlignment="1">
      <alignment wrapText="1"/>
    </xf>
    <xf numFmtId="0" fontId="47" fillId="0" borderId="24" xfId="8" applyBorder="1"/>
    <xf numFmtId="0" fontId="47" fillId="0" borderId="24" xfId="8" applyBorder="1" applyAlignment="1">
      <alignment horizontal="left" vertical="center"/>
    </xf>
    <xf numFmtId="168" fontId="47" fillId="0" borderId="24" xfId="4" applyNumberFormat="1" applyFont="1" applyBorder="1" applyAlignment="1">
      <alignment horizontal="center"/>
    </xf>
    <xf numFmtId="168" fontId="47" fillId="0" borderId="24" xfId="4" applyNumberFormat="1" applyFont="1" applyBorder="1" applyAlignment="1">
      <alignment horizontal="center" vertical="top"/>
    </xf>
    <xf numFmtId="0" fontId="64" fillId="0" borderId="24" xfId="4" applyFont="1" applyBorder="1" applyAlignment="1">
      <alignment horizontal="left" vertical="top"/>
    </xf>
    <xf numFmtId="0" fontId="64" fillId="0" borderId="24" xfId="8" applyFont="1" applyBorder="1" applyAlignment="1">
      <alignment horizontal="left" vertical="top"/>
    </xf>
    <xf numFmtId="168" fontId="64" fillId="0" borderId="24" xfId="8" applyNumberFormat="1" applyFont="1" applyBorder="1" applyAlignment="1">
      <alignment horizontal="center" vertical="top"/>
    </xf>
    <xf numFmtId="1" fontId="89" fillId="0" borderId="90" xfId="6" applyNumberFormat="1" applyFont="1" applyBorder="1" applyAlignment="1">
      <alignment horizontal="left" vertical="top"/>
    </xf>
    <xf numFmtId="0" fontId="47" fillId="0" borderId="90" xfId="6" applyBorder="1" applyAlignment="1">
      <alignment vertical="top"/>
    </xf>
    <xf numFmtId="1" fontId="47" fillId="0" borderId="90" xfId="6" applyNumberFormat="1" applyBorder="1" applyAlignment="1">
      <alignment horizontal="left" vertical="top"/>
    </xf>
    <xf numFmtId="4" fontId="64" fillId="0" borderId="90" xfId="4" applyNumberFormat="1" applyFont="1" applyBorder="1" applyAlignment="1">
      <alignment horizontal="right" vertical="center"/>
    </xf>
    <xf numFmtId="168" fontId="47" fillId="0" borderId="90" xfId="6" applyNumberFormat="1" applyBorder="1" applyAlignment="1">
      <alignment horizontal="center" vertical="top"/>
    </xf>
    <xf numFmtId="0" fontId="47" fillId="0" borderId="24" xfId="9" applyFont="1" applyBorder="1" applyAlignment="1">
      <alignment horizontal="left" vertical="top" wrapText="1"/>
    </xf>
    <xf numFmtId="0" fontId="47" fillId="0" borderId="24" xfId="9" applyFont="1" applyBorder="1" applyAlignment="1">
      <alignment horizontal="left"/>
    </xf>
    <xf numFmtId="168" fontId="47" fillId="0" borderId="24" xfId="9" applyNumberFormat="1" applyFont="1" applyBorder="1" applyAlignment="1">
      <alignment horizontal="center"/>
    </xf>
    <xf numFmtId="4" fontId="91" fillId="0" borderId="0" xfId="4" applyNumberFormat="1" applyFont="1"/>
    <xf numFmtId="0" fontId="64" fillId="0" borderId="24" xfId="9" applyFont="1" applyBorder="1" applyAlignment="1">
      <alignment horizontal="left" vertical="top" wrapText="1"/>
    </xf>
    <xf numFmtId="0" fontId="64" fillId="0" borderId="24" xfId="9" applyFont="1" applyBorder="1" applyAlignment="1">
      <alignment horizontal="left"/>
    </xf>
    <xf numFmtId="168" fontId="64" fillId="0" borderId="24" xfId="9" applyNumberFormat="1" applyFont="1" applyBorder="1" applyAlignment="1">
      <alignment horizontal="center"/>
    </xf>
    <xf numFmtId="4" fontId="92" fillId="0" borderId="0" xfId="6" applyNumberFormat="1" applyFont="1"/>
    <xf numFmtId="0" fontId="47" fillId="0" borderId="0" xfId="6"/>
    <xf numFmtId="4" fontId="92" fillId="0" borderId="0" xfId="4" applyNumberFormat="1" applyFont="1"/>
    <xf numFmtId="0" fontId="93" fillId="0" borderId="0" xfId="4" applyFont="1"/>
    <xf numFmtId="168" fontId="47" fillId="0" borderId="24" xfId="9" applyNumberFormat="1" applyFont="1" applyBorder="1" applyAlignment="1">
      <alignment horizontal="center" wrapText="1"/>
    </xf>
    <xf numFmtId="1" fontId="89" fillId="0" borderId="24" xfId="4" applyNumberFormat="1" applyFont="1" applyBorder="1" applyAlignment="1">
      <alignment horizontal="left" vertical="top"/>
    </xf>
    <xf numFmtId="1" fontId="89" fillId="0" borderId="24" xfId="4" applyNumberFormat="1" applyFont="1" applyBorder="1" applyAlignment="1">
      <alignment horizontal="left"/>
    </xf>
    <xf numFmtId="4" fontId="89" fillId="0" borderId="24" xfId="4" applyNumberFormat="1" applyFont="1" applyBorder="1" applyAlignment="1">
      <alignment horizontal="right"/>
    </xf>
    <xf numFmtId="1" fontId="47" fillId="0" borderId="24" xfId="10" applyNumberFormat="1" applyBorder="1" applyAlignment="1">
      <alignment horizontal="left" vertical="center"/>
    </xf>
    <xf numFmtId="1" fontId="47" fillId="0" borderId="24" xfId="10" applyNumberFormat="1" applyBorder="1" applyAlignment="1">
      <alignment horizontal="left"/>
    </xf>
    <xf numFmtId="1" fontId="47" fillId="0" borderId="24" xfId="10" applyNumberFormat="1" applyBorder="1" applyAlignment="1">
      <alignment vertical="center"/>
    </xf>
    <xf numFmtId="168" fontId="47" fillId="0" borderId="24" xfId="8" applyNumberFormat="1" applyBorder="1" applyAlignment="1">
      <alignment horizontal="center" vertical="center" wrapText="1"/>
    </xf>
    <xf numFmtId="168" fontId="47" fillId="10" borderId="24" xfId="10" applyNumberFormat="1" applyFill="1" applyBorder="1" applyAlignment="1">
      <alignment horizontal="center" vertical="center"/>
    </xf>
    <xf numFmtId="1" fontId="89" fillId="0" borderId="90" xfId="6" applyNumberFormat="1" applyFont="1" applyBorder="1" applyAlignment="1">
      <alignment horizontal="left"/>
    </xf>
    <xf numFmtId="0" fontId="47" fillId="0" borderId="90" xfId="6" applyBorder="1"/>
    <xf numFmtId="1" fontId="47" fillId="0" borderId="90" xfId="6" applyNumberFormat="1" applyBorder="1" applyAlignment="1">
      <alignment horizontal="left"/>
    </xf>
    <xf numFmtId="4" fontId="47" fillId="0" borderId="90" xfId="10" applyNumberFormat="1" applyBorder="1" applyAlignment="1">
      <alignment vertical="center"/>
    </xf>
    <xf numFmtId="168" fontId="47" fillId="0" borderId="90" xfId="6" applyNumberFormat="1" applyBorder="1" applyAlignment="1">
      <alignment horizontal="center"/>
    </xf>
    <xf numFmtId="1" fontId="47" fillId="0" borderId="24" xfId="11" applyNumberFormat="1" applyBorder="1" applyAlignment="1">
      <alignment horizontal="left" vertical="center"/>
    </xf>
    <xf numFmtId="1" fontId="47" fillId="0" borderId="24" xfId="11" applyNumberFormat="1" applyBorder="1"/>
    <xf numFmtId="1" fontId="47" fillId="0" borderId="24" xfId="11" applyNumberFormat="1" applyBorder="1" applyAlignment="1">
      <alignment vertical="center"/>
    </xf>
    <xf numFmtId="168" fontId="47" fillId="0" borderId="24" xfId="11" applyNumberFormat="1" applyBorder="1" applyAlignment="1">
      <alignment horizontal="center" vertical="center"/>
    </xf>
    <xf numFmtId="1" fontId="89" fillId="0" borderId="91" xfId="4" applyNumberFormat="1" applyFont="1" applyBorder="1" applyAlignment="1">
      <alignment horizontal="left" vertical="center"/>
    </xf>
    <xf numFmtId="1" fontId="89" fillId="0" borderId="91" xfId="4" applyNumberFormat="1" applyFont="1" applyBorder="1"/>
    <xf numFmtId="4" fontId="89" fillId="0" borderId="91" xfId="4" applyNumberFormat="1" applyFont="1" applyBorder="1" applyAlignment="1">
      <alignment horizontal="right" vertical="center"/>
    </xf>
    <xf numFmtId="1" fontId="89" fillId="0" borderId="91" xfId="4" applyNumberFormat="1" applyFont="1" applyBorder="1" applyAlignment="1">
      <alignment horizontal="center" vertical="center"/>
    </xf>
    <xf numFmtId="1" fontId="89" fillId="0" borderId="89" xfId="6" applyNumberFormat="1" applyFont="1" applyBorder="1" applyAlignment="1">
      <alignment horizontal="left"/>
    </xf>
    <xf numFmtId="0" fontId="47" fillId="0" borderId="89" xfId="6" applyBorder="1"/>
    <xf numFmtId="1" fontId="47" fillId="0" borderId="89" xfId="6" applyNumberFormat="1" applyBorder="1"/>
    <xf numFmtId="4" fontId="89" fillId="0" borderId="89" xfId="4" applyNumberFormat="1" applyFont="1" applyBorder="1"/>
    <xf numFmtId="0" fontId="47" fillId="0" borderId="24" xfId="4" applyFont="1" applyBorder="1" applyAlignment="1">
      <alignment horizontal="left" vertical="center"/>
    </xf>
    <xf numFmtId="0" fontId="47" fillId="0" borderId="24" xfId="4" applyFont="1" applyBorder="1" applyAlignment="1">
      <alignment horizontal="left" vertical="center" wrapText="1"/>
    </xf>
    <xf numFmtId="168" fontId="47" fillId="0" borderId="24" xfId="4" applyNumberFormat="1" applyFont="1" applyBorder="1" applyAlignment="1">
      <alignment horizontal="center" vertical="center"/>
    </xf>
    <xf numFmtId="0" fontId="47" fillId="0" borderId="24" xfId="4" applyFont="1" applyBorder="1" applyAlignment="1">
      <alignment horizontal="left"/>
    </xf>
    <xf numFmtId="0" fontId="47" fillId="0" borderId="24" xfId="4" applyFont="1" applyBorder="1" applyAlignment="1">
      <alignment vertical="center"/>
    </xf>
    <xf numFmtId="0" fontId="47" fillId="0" borderId="24" xfId="4" applyFont="1" applyBorder="1" applyAlignment="1">
      <alignment vertical="center" wrapText="1"/>
    </xf>
    <xf numFmtId="1" fontId="47" fillId="0" borderId="90" xfId="6" applyNumberFormat="1" applyBorder="1"/>
    <xf numFmtId="1" fontId="47" fillId="0" borderId="24" xfId="4" applyNumberFormat="1" applyFont="1" applyBorder="1" applyAlignment="1">
      <alignment horizontal="left" vertical="center"/>
    </xf>
    <xf numFmtId="0" fontId="89" fillId="0" borderId="92" xfId="12" applyFont="1" applyBorder="1" applyAlignment="1">
      <alignment horizontal="left"/>
    </xf>
    <xf numFmtId="0" fontId="47" fillId="0" borderId="0" xfId="4" applyFont="1" applyAlignment="1">
      <alignment horizontal="center"/>
    </xf>
    <xf numFmtId="0" fontId="47" fillId="0" borderId="0" xfId="4" applyFont="1" applyAlignment="1">
      <alignment horizontal="right"/>
    </xf>
    <xf numFmtId="1" fontId="89" fillId="0" borderId="88" xfId="6" applyNumberFormat="1" applyFont="1" applyBorder="1"/>
    <xf numFmtId="0" fontId="89" fillId="0" borderId="88" xfId="12" applyFont="1" applyBorder="1" applyAlignment="1">
      <alignment horizontal="center"/>
    </xf>
    <xf numFmtId="0" fontId="89" fillId="0" borderId="88" xfId="12" applyFont="1" applyBorder="1"/>
    <xf numFmtId="0" fontId="89" fillId="0" borderId="88" xfId="12" applyFont="1" applyBorder="1" applyAlignment="1">
      <alignment horizontal="right"/>
    </xf>
    <xf numFmtId="0" fontId="47" fillId="6" borderId="24" xfId="13" applyFont="1" applyFill="1" applyBorder="1" applyAlignment="1">
      <alignment horizontal="left"/>
      <protection locked="0"/>
    </xf>
    <xf numFmtId="0" fontId="47" fillId="0" borderId="24" xfId="14" applyFont="1" applyBorder="1" applyAlignment="1">
      <alignment vertical="top" wrapText="1"/>
    </xf>
    <xf numFmtId="0" fontId="47" fillId="0" borderId="24" xfId="15" applyFont="1" applyBorder="1" applyAlignment="1">
      <alignment horizontal="left"/>
    </xf>
    <xf numFmtId="168" fontId="47" fillId="0" borderId="24" xfId="17" applyNumberFormat="1" applyFont="1" applyBorder="1" applyAlignment="1">
      <alignment horizontal="center"/>
    </xf>
    <xf numFmtId="4" fontId="47" fillId="9" borderId="24" xfId="4" applyNumberFormat="1" applyFont="1" applyFill="1" applyBorder="1" applyAlignment="1">
      <alignment horizontal="right"/>
    </xf>
    <xf numFmtId="0" fontId="47" fillId="0" borderId="24" xfId="14" applyFont="1" applyBorder="1"/>
    <xf numFmtId="0" fontId="64" fillId="0" borderId="24" xfId="8" applyFont="1" applyBorder="1" applyAlignment="1">
      <alignment horizontal="left"/>
    </xf>
    <xf numFmtId="168" fontId="64" fillId="0" borderId="24" xfId="8" applyNumberFormat="1" applyFont="1" applyBorder="1" applyAlignment="1">
      <alignment horizontal="center"/>
    </xf>
    <xf numFmtId="4" fontId="47" fillId="0" borderId="0" xfId="4" applyNumberFormat="1" applyFont="1" applyAlignment="1">
      <alignment wrapText="1"/>
    </xf>
    <xf numFmtId="0" fontId="47" fillId="0" borderId="0" xfId="4" applyFont="1" applyAlignment="1">
      <alignment wrapText="1"/>
    </xf>
    <xf numFmtId="0" fontId="47" fillId="0" borderId="24" xfId="8" applyBorder="1" applyAlignment="1">
      <alignment horizontal="left"/>
    </xf>
    <xf numFmtId="168" fontId="47" fillId="0" borderId="24" xfId="8" applyNumberFormat="1" applyBorder="1" applyAlignment="1">
      <alignment horizontal="center"/>
    </xf>
    <xf numFmtId="0" fontId="47" fillId="0" borderId="24" xfId="15" applyFont="1" applyBorder="1"/>
    <xf numFmtId="0" fontId="47" fillId="0" borderId="24" xfId="15" applyFont="1" applyBorder="1" applyAlignment="1">
      <alignment wrapText="1"/>
    </xf>
    <xf numFmtId="0" fontId="47" fillId="0" borderId="24" xfId="18" applyBorder="1"/>
    <xf numFmtId="168" fontId="47" fillId="0" borderId="24" xfId="19" applyNumberFormat="1" applyBorder="1" applyAlignment="1">
      <alignment horizontal="center"/>
    </xf>
    <xf numFmtId="168" fontId="64" fillId="0" borderId="24" xfId="19" applyNumberFormat="1" applyFont="1" applyBorder="1" applyAlignment="1">
      <alignment horizontal="center"/>
    </xf>
    <xf numFmtId="1" fontId="89" fillId="0" borderId="90" xfId="6" applyNumberFormat="1" applyFont="1" applyBorder="1" applyAlignment="1">
      <alignment horizontal="left" wrapText="1"/>
    </xf>
    <xf numFmtId="1" fontId="47" fillId="0" borderId="90" xfId="6" applyNumberFormat="1" applyBorder="1" applyAlignment="1">
      <alignment wrapText="1"/>
    </xf>
    <xf numFmtId="4" fontId="47" fillId="0" borderId="90" xfId="16" applyNumberFormat="1" applyFont="1" applyBorder="1"/>
    <xf numFmtId="168" fontId="47" fillId="0" borderId="90" xfId="6" applyNumberFormat="1" applyBorder="1" applyAlignment="1">
      <alignment horizontal="center" wrapText="1"/>
    </xf>
    <xf numFmtId="0" fontId="47" fillId="0" borderId="0" xfId="6" applyAlignment="1">
      <alignment wrapText="1"/>
    </xf>
    <xf numFmtId="1" fontId="47" fillId="0" borderId="24" xfId="20" applyNumberFormat="1" applyBorder="1"/>
    <xf numFmtId="168" fontId="47" fillId="0" borderId="24" xfId="21" applyNumberFormat="1" applyBorder="1" applyAlignment="1">
      <alignment horizontal="center" wrapText="1"/>
    </xf>
    <xf numFmtId="1" fontId="47" fillId="0" borderId="24" xfId="20" applyNumberFormat="1" applyBorder="1" applyAlignment="1">
      <alignment wrapText="1"/>
    </xf>
    <xf numFmtId="168" fontId="64" fillId="0" borderId="24" xfId="21" applyNumberFormat="1" applyFont="1" applyBorder="1" applyAlignment="1">
      <alignment horizontal="center" wrapText="1"/>
    </xf>
    <xf numFmtId="0" fontId="47" fillId="0" borderId="24" xfId="12" applyFont="1" applyBorder="1" applyAlignment="1">
      <alignment vertical="top"/>
    </xf>
    <xf numFmtId="0" fontId="89" fillId="0" borderId="24" xfId="12" applyFont="1" applyBorder="1"/>
    <xf numFmtId="4" fontId="47" fillId="0" borderId="24" xfId="12" applyNumberFormat="1" applyFont="1" applyBorder="1" applyAlignment="1">
      <alignment horizontal="center" vertical="top"/>
    </xf>
    <xf numFmtId="0" fontId="47" fillId="0" borderId="24" xfId="12" applyFont="1" applyBorder="1" applyAlignment="1">
      <alignment horizontal="right" vertical="top"/>
    </xf>
    <xf numFmtId="4" fontId="89" fillId="0" borderId="24" xfId="4" applyNumberFormat="1" applyFont="1" applyBorder="1" applyAlignment="1">
      <alignment horizontal="right" vertical="top"/>
    </xf>
    <xf numFmtId="0" fontId="2" fillId="0" borderId="0" xfId="4" applyAlignment="1">
      <alignment vertical="top"/>
    </xf>
    <xf numFmtId="1" fontId="47" fillId="0" borderId="24" xfId="4" applyNumberFormat="1" applyFont="1" applyBorder="1" applyAlignment="1">
      <alignment horizontal="left" vertical="center" wrapText="1"/>
    </xf>
    <xf numFmtId="1" fontId="47" fillId="0" borderId="24" xfId="4" applyNumberFormat="1" applyFont="1" applyBorder="1" applyAlignment="1">
      <alignment vertical="top" wrapText="1"/>
    </xf>
    <xf numFmtId="4" fontId="47" fillId="9" borderId="24" xfId="4" applyNumberFormat="1" applyFont="1" applyFill="1" applyBorder="1" applyAlignment="1">
      <alignment horizontal="right" vertical="center"/>
    </xf>
    <xf numFmtId="1" fontId="89" fillId="0" borderId="90" xfId="6" applyNumberFormat="1" applyFont="1" applyBorder="1" applyAlignment="1">
      <alignment horizontal="left" vertical="center"/>
    </xf>
    <xf numFmtId="1" fontId="47" fillId="0" borderId="90" xfId="4" applyNumberFormat="1" applyFont="1" applyBorder="1" applyAlignment="1">
      <alignment vertical="center"/>
    </xf>
    <xf numFmtId="1" fontId="47" fillId="0" borderId="90" xfId="6" applyNumberFormat="1" applyBorder="1" applyAlignment="1">
      <alignment vertical="center"/>
    </xf>
    <xf numFmtId="1" fontId="47" fillId="0" borderId="90" xfId="6" applyNumberFormat="1" applyBorder="1" applyAlignment="1">
      <alignment horizontal="center" vertical="center"/>
    </xf>
    <xf numFmtId="168" fontId="89" fillId="0" borderId="24" xfId="4" applyNumberFormat="1" applyFont="1" applyBorder="1" applyAlignment="1">
      <alignment horizontal="center"/>
    </xf>
    <xf numFmtId="0" fontId="89" fillId="0" borderId="0" xfId="4" applyFont="1"/>
    <xf numFmtId="0" fontId="63" fillId="0" borderId="34" xfId="22" applyFont="1" applyBorder="1" applyAlignment="1">
      <alignment horizontal="center" vertical="center"/>
    </xf>
    <xf numFmtId="0" fontId="61" fillId="0" borderId="36" xfId="22" applyFont="1" applyBorder="1" applyAlignment="1">
      <alignment horizontal="center" vertical="center"/>
    </xf>
    <xf numFmtId="0" fontId="63" fillId="0" borderId="0" xfId="22" applyFont="1"/>
    <xf numFmtId="0" fontId="62" fillId="0" borderId="46" xfId="22" applyFont="1" applyBorder="1" applyAlignment="1">
      <alignment horizontal="center" vertical="center"/>
    </xf>
    <xf numFmtId="0" fontId="67" fillId="0" borderId="47" xfId="22" applyFont="1" applyBorder="1" applyAlignment="1">
      <alignment horizontal="center" vertical="center" wrapText="1"/>
    </xf>
    <xf numFmtId="0" fontId="62" fillId="0" borderId="52" xfId="22" applyFont="1" applyBorder="1" applyAlignment="1">
      <alignment horizontal="center" vertical="center" wrapText="1"/>
    </xf>
    <xf numFmtId="0" fontId="62" fillId="0" borderId="41" xfId="22" applyFont="1" applyBorder="1" applyAlignment="1">
      <alignment horizontal="center" vertical="center"/>
    </xf>
    <xf numFmtId="0" fontId="67" fillId="0" borderId="50" xfId="22" applyFont="1" applyBorder="1" applyAlignment="1">
      <alignment horizontal="center" vertical="center" wrapText="1"/>
    </xf>
    <xf numFmtId="169" fontId="62" fillId="0" borderId="95" xfId="22" applyNumberFormat="1" applyFont="1" applyBorder="1" applyAlignment="1">
      <alignment horizontal="center" vertical="center" wrapText="1"/>
    </xf>
    <xf numFmtId="0" fontId="65" fillId="0" borderId="37" xfId="22" applyFont="1" applyBorder="1" applyAlignment="1">
      <alignment horizontal="center" vertical="center"/>
    </xf>
    <xf numFmtId="0" fontId="65" fillId="0" borderId="69" xfId="22" applyFont="1" applyBorder="1" applyAlignment="1">
      <alignment horizontal="center" vertical="center"/>
    </xf>
    <xf numFmtId="169" fontId="65" fillId="0" borderId="70" xfId="22" applyNumberFormat="1" applyFont="1" applyBorder="1" applyAlignment="1">
      <alignment horizontal="center" vertical="center"/>
    </xf>
    <xf numFmtId="169" fontId="65" fillId="0" borderId="71" xfId="22" applyNumberFormat="1" applyFont="1" applyBorder="1" applyAlignment="1">
      <alignment horizontal="center" vertical="center"/>
    </xf>
    <xf numFmtId="0" fontId="65" fillId="0" borderId="38" xfId="22" applyFont="1" applyBorder="1" applyAlignment="1">
      <alignment horizontal="center" vertical="center" wrapText="1"/>
    </xf>
    <xf numFmtId="169" fontId="65" fillId="0" borderId="69" xfId="22" applyNumberFormat="1" applyFont="1" applyBorder="1" applyAlignment="1">
      <alignment horizontal="center" vertical="center" wrapText="1"/>
    </xf>
    <xf numFmtId="0" fontId="65" fillId="7" borderId="30" xfId="22" applyFont="1" applyFill="1" applyBorder="1" applyAlignment="1">
      <alignment vertical="center"/>
    </xf>
    <xf numFmtId="0" fontId="65" fillId="7" borderId="99" xfId="22" applyFont="1" applyFill="1" applyBorder="1" applyAlignment="1">
      <alignment vertical="center"/>
    </xf>
    <xf numFmtId="168" fontId="70" fillId="7" borderId="30" xfId="22" applyNumberFormat="1" applyFont="1" applyFill="1" applyBorder="1" applyAlignment="1">
      <alignment vertical="center" wrapText="1"/>
    </xf>
    <xf numFmtId="0" fontId="70" fillId="7" borderId="30" xfId="22" applyFont="1" applyFill="1" applyBorder="1" applyAlignment="1">
      <alignment vertical="center" wrapText="1"/>
    </xf>
    <xf numFmtId="0" fontId="69" fillId="0" borderId="52" xfId="22" applyFont="1" applyBorder="1" applyAlignment="1">
      <alignment horizontal="center" vertical="center" wrapText="1"/>
    </xf>
    <xf numFmtId="0" fontId="47" fillId="0" borderId="24" xfId="22" applyFont="1" applyBorder="1" applyAlignment="1">
      <alignment wrapText="1"/>
    </xf>
    <xf numFmtId="168" fontId="64" fillId="0" borderId="24" xfId="22" applyNumberFormat="1" applyFont="1" applyBorder="1" applyAlignment="1">
      <alignment horizontal="center" vertical="center"/>
    </xf>
    <xf numFmtId="0" fontId="64" fillId="0" borderId="24" xfId="22" applyFont="1" applyBorder="1" applyAlignment="1">
      <alignment horizontal="center" vertical="center"/>
    </xf>
    <xf numFmtId="2" fontId="64" fillId="0" borderId="0" xfId="22" applyNumberFormat="1" applyFont="1" applyAlignment="1">
      <alignment horizontal="center" vertical="center"/>
    </xf>
    <xf numFmtId="0" fontId="64" fillId="0" borderId="0" xfId="22" applyFont="1"/>
    <xf numFmtId="0" fontId="101" fillId="0" borderId="75" xfId="22" applyFont="1" applyBorder="1" applyAlignment="1">
      <alignment horizontal="center" vertical="center" wrapText="1"/>
    </xf>
    <xf numFmtId="168" fontId="64" fillId="0" borderId="73" xfId="22" applyNumberFormat="1" applyFont="1" applyBorder="1" applyAlignment="1">
      <alignment horizontal="center" vertical="center"/>
    </xf>
    <xf numFmtId="0" fontId="64" fillId="0" borderId="73" xfId="22" applyFont="1" applyBorder="1" applyAlignment="1">
      <alignment horizontal="center" vertical="center"/>
    </xf>
    <xf numFmtId="2" fontId="64" fillId="0" borderId="73" xfId="22" applyNumberFormat="1" applyFont="1" applyBorder="1" applyAlignment="1">
      <alignment horizontal="center" vertical="center"/>
    </xf>
    <xf numFmtId="168" fontId="65" fillId="7" borderId="73" xfId="22" applyNumberFormat="1" applyFont="1" applyFill="1" applyBorder="1" applyAlignment="1">
      <alignment vertical="center"/>
    </xf>
    <xf numFmtId="0" fontId="65" fillId="7" borderId="73" xfId="22" applyFont="1" applyFill="1" applyBorder="1" applyAlignment="1">
      <alignment vertical="center"/>
    </xf>
    <xf numFmtId="0" fontId="63" fillId="7" borderId="0" xfId="22" applyFont="1" applyFill="1"/>
    <xf numFmtId="0" fontId="47" fillId="0" borderId="52" xfId="22" applyFont="1" applyBorder="1" applyAlignment="1">
      <alignment horizontal="center" vertical="center" wrapText="1"/>
    </xf>
    <xf numFmtId="0" fontId="47" fillId="0" borderId="24" xfId="22" applyFont="1" applyBorder="1" applyAlignment="1">
      <alignment horizontal="center" vertical="center"/>
    </xf>
    <xf numFmtId="0" fontId="64" fillId="6" borderId="24" xfId="22" applyFont="1" applyFill="1" applyBorder="1" applyAlignment="1">
      <alignment wrapText="1"/>
    </xf>
    <xf numFmtId="0" fontId="69" fillId="0" borderId="57" xfId="22" applyFont="1" applyBorder="1" applyAlignment="1">
      <alignment horizontal="center" vertical="center" wrapText="1"/>
    </xf>
    <xf numFmtId="0" fontId="69" fillId="7" borderId="52" xfId="22" applyFont="1" applyFill="1" applyBorder="1" applyAlignment="1">
      <alignment horizontal="center" vertical="center" wrapText="1"/>
    </xf>
    <xf numFmtId="0" fontId="70" fillId="7" borderId="24" xfId="22" applyFont="1" applyFill="1" applyBorder="1" applyAlignment="1">
      <alignment horizontal="left" vertical="center" wrapText="1"/>
    </xf>
    <xf numFmtId="0" fontId="71" fillId="7" borderId="24" xfId="22" applyFont="1" applyFill="1" applyBorder="1" applyAlignment="1">
      <alignment horizontal="center" vertical="center" wrapText="1"/>
    </xf>
    <xf numFmtId="0" fontId="71" fillId="7" borderId="25" xfId="22" applyFont="1" applyFill="1" applyBorder="1" applyAlignment="1">
      <alignment horizontal="center" vertical="center" wrapText="1"/>
    </xf>
    <xf numFmtId="0" fontId="102" fillId="0" borderId="73" xfId="22" applyFont="1" applyBorder="1" applyAlignment="1">
      <alignment vertical="center" wrapText="1"/>
    </xf>
    <xf numFmtId="0" fontId="102" fillId="0" borderId="73" xfId="22" applyFont="1" applyBorder="1" applyAlignment="1">
      <alignment horizontal="right" vertical="center" wrapText="1"/>
    </xf>
    <xf numFmtId="0" fontId="69" fillId="0" borderId="74" xfId="22" applyFont="1" applyBorder="1" applyAlignment="1">
      <alignment horizontal="left" vertical="center" wrapText="1"/>
    </xf>
    <xf numFmtId="0" fontId="64" fillId="0" borderId="73" xfId="22" applyFont="1" applyBorder="1"/>
    <xf numFmtId="0" fontId="69" fillId="0" borderId="0" xfId="22" applyFont="1" applyAlignment="1">
      <alignment horizontal="left" vertical="center" wrapText="1"/>
    </xf>
    <xf numFmtId="0" fontId="69" fillId="0" borderId="0" xfId="22" applyFont="1" applyAlignment="1">
      <alignment horizontal="center" vertical="center" wrapText="1"/>
    </xf>
    <xf numFmtId="0" fontId="63" fillId="0" borderId="0" xfId="22" applyFont="1" applyAlignment="1">
      <alignment horizontal="left" vertical="center"/>
    </xf>
    <xf numFmtId="0" fontId="63" fillId="0" borderId="0" xfId="22" applyFont="1" applyAlignment="1">
      <alignment horizontal="center" vertical="center"/>
    </xf>
    <xf numFmtId="169" fontId="63" fillId="0" borderId="0" xfId="22" applyNumberFormat="1" applyFont="1" applyAlignment="1">
      <alignment horizontal="center" vertical="center"/>
    </xf>
    <xf numFmtId="169" fontId="65" fillId="0" borderId="38" xfId="22" applyNumberFormat="1" applyFont="1" applyBorder="1" applyAlignment="1">
      <alignment horizontal="center" vertical="center" wrapText="1"/>
    </xf>
    <xf numFmtId="0" fontId="69" fillId="0" borderId="54" xfId="22" applyFont="1" applyBorder="1" applyAlignment="1">
      <alignment horizontal="center" vertical="center" wrapText="1"/>
    </xf>
    <xf numFmtId="0" fontId="40" fillId="0" borderId="26" xfId="22" applyFont="1" applyBorder="1" applyAlignment="1">
      <alignment horizontal="left" vertical="center" wrapText="1"/>
    </xf>
    <xf numFmtId="168" fontId="102" fillId="0" borderId="55" xfId="22" applyNumberFormat="1" applyFont="1" applyBorder="1" applyAlignment="1">
      <alignment horizontal="center" vertical="center" wrapText="1"/>
    </xf>
    <xf numFmtId="0" fontId="64" fillId="0" borderId="26" xfId="22" applyFont="1" applyBorder="1" applyAlignment="1">
      <alignment horizontal="center" vertical="center"/>
    </xf>
    <xf numFmtId="171" fontId="64" fillId="0" borderId="0" xfId="22" applyNumberFormat="1" applyFont="1" applyAlignment="1">
      <alignment horizontal="center"/>
    </xf>
    <xf numFmtId="0" fontId="64" fillId="0" borderId="24" xfId="22" applyFont="1" applyBorder="1"/>
    <xf numFmtId="0" fontId="40" fillId="0" borderId="26" xfId="22" applyFont="1" applyBorder="1" applyAlignment="1">
      <alignment wrapText="1"/>
    </xf>
    <xf numFmtId="171" fontId="69" fillId="0" borderId="0" xfId="22" applyNumberFormat="1" applyFont="1" applyAlignment="1">
      <alignment horizontal="center" vertical="center" wrapText="1"/>
    </xf>
    <xf numFmtId="0" fontId="69" fillId="0" borderId="75" xfId="22" applyFont="1" applyBorder="1" applyAlignment="1">
      <alignment horizontal="center" vertical="center" wrapText="1"/>
    </xf>
    <xf numFmtId="0" fontId="40" fillId="0" borderId="24" xfId="22" applyFont="1" applyBorder="1" applyAlignment="1">
      <alignment wrapText="1"/>
    </xf>
    <xf numFmtId="168" fontId="102" fillId="0" borderId="31" xfId="22" applyNumberFormat="1" applyFont="1" applyBorder="1" applyAlignment="1">
      <alignment horizontal="center" vertical="center" wrapText="1"/>
    </xf>
    <xf numFmtId="0" fontId="69" fillId="0" borderId="39" xfId="22" applyFont="1" applyBorder="1" applyAlignment="1">
      <alignment horizontal="center" vertical="center" wrapText="1"/>
    </xf>
    <xf numFmtId="0" fontId="102" fillId="0" borderId="28" xfId="22" applyFont="1" applyBorder="1" applyAlignment="1">
      <alignment vertical="center" wrapText="1"/>
    </xf>
    <xf numFmtId="168" fontId="102" fillId="0" borderId="28" xfId="22" applyNumberFormat="1" applyFont="1" applyBorder="1" applyAlignment="1">
      <alignment horizontal="center" vertical="center" wrapText="1"/>
    </xf>
    <xf numFmtId="0" fontId="64" fillId="0" borderId="28" xfId="22" applyFont="1" applyBorder="1" applyAlignment="1">
      <alignment horizontal="center" vertical="center"/>
    </xf>
    <xf numFmtId="171" fontId="69" fillId="0" borderId="0" xfId="22" applyNumberFormat="1" applyFont="1" applyAlignment="1">
      <alignment horizontal="left" vertical="center" wrapText="1"/>
    </xf>
    <xf numFmtId="0" fontId="64" fillId="0" borderId="98" xfId="22" applyFont="1" applyBorder="1"/>
    <xf numFmtId="168" fontId="102" fillId="0" borderId="24" xfId="22" applyNumberFormat="1" applyFont="1" applyBorder="1" applyAlignment="1">
      <alignment horizontal="center" vertical="center" wrapText="1"/>
    </xf>
    <xf numFmtId="0" fontId="102" fillId="0" borderId="24" xfId="22" applyFont="1" applyBorder="1" applyAlignment="1">
      <alignment vertical="center" wrapText="1"/>
    </xf>
    <xf numFmtId="0" fontId="64" fillId="0" borderId="25" xfId="22" applyFont="1" applyBorder="1" applyAlignment="1">
      <alignment horizontal="center" vertical="center"/>
    </xf>
    <xf numFmtId="0" fontId="103" fillId="0" borderId="73" xfId="22" applyFont="1" applyBorder="1" applyAlignment="1">
      <alignment vertical="center" wrapText="1"/>
    </xf>
    <xf numFmtId="0" fontId="65" fillId="7" borderId="0" xfId="22" applyFont="1" applyFill="1" applyAlignment="1">
      <alignment vertical="center"/>
    </xf>
    <xf numFmtId="0" fontId="64" fillId="0" borderId="24" xfId="22" applyFont="1" applyBorder="1" applyAlignment="1">
      <alignment wrapText="1"/>
    </xf>
    <xf numFmtId="0" fontId="64" fillId="0" borderId="52" xfId="22" applyFont="1" applyBorder="1" applyAlignment="1">
      <alignment horizontal="center" vertical="center" wrapText="1"/>
    </xf>
    <xf numFmtId="0" fontId="64" fillId="0" borderId="26" xfId="22" applyFont="1" applyBorder="1" applyAlignment="1">
      <alignment wrapText="1"/>
    </xf>
    <xf numFmtId="168" fontId="64" fillId="0" borderId="26" xfId="22" applyNumberFormat="1" applyFont="1" applyBorder="1" applyAlignment="1">
      <alignment horizontal="center" vertical="center"/>
    </xf>
    <xf numFmtId="0" fontId="84" fillId="6" borderId="24" xfId="22" applyFont="1" applyFill="1" applyBorder="1" applyAlignment="1">
      <alignment wrapText="1"/>
    </xf>
    <xf numFmtId="0" fontId="63" fillId="0" borderId="24" xfId="22" applyFont="1" applyBorder="1"/>
    <xf numFmtId="0" fontId="80" fillId="0" borderId="0" xfId="22" applyFont="1"/>
    <xf numFmtId="0" fontId="69" fillId="0" borderId="53" xfId="22" applyFont="1" applyBorder="1" applyAlignment="1">
      <alignment horizontal="center" vertical="center" wrapText="1"/>
    </xf>
    <xf numFmtId="0" fontId="69" fillId="0" borderId="26" xfId="22" applyFont="1" applyBorder="1" applyAlignment="1">
      <alignment horizontal="left" vertical="center" wrapText="1"/>
    </xf>
    <xf numFmtId="168" fontId="69" fillId="0" borderId="55" xfId="22" applyNumberFormat="1" applyFont="1" applyBorder="1" applyAlignment="1">
      <alignment horizontal="center" vertical="center" wrapText="1"/>
    </xf>
    <xf numFmtId="0" fontId="69" fillId="0" borderId="26" xfId="22" applyFont="1" applyBorder="1" applyAlignment="1">
      <alignment horizontal="center" vertical="center" wrapText="1"/>
    </xf>
    <xf numFmtId="2" fontId="63" fillId="0" borderId="0" xfId="22" applyNumberFormat="1" applyFont="1"/>
    <xf numFmtId="2" fontId="63" fillId="7" borderId="0" xfId="22" applyNumberFormat="1" applyFont="1" applyFill="1"/>
    <xf numFmtId="0" fontId="69" fillId="0" borderId="24" xfId="22" applyFont="1" applyBorder="1" applyAlignment="1">
      <alignment horizontal="center" vertical="center" wrapText="1"/>
    </xf>
    <xf numFmtId="171" fontId="64" fillId="0" borderId="0" xfId="22" applyNumberFormat="1" applyFont="1" applyAlignment="1">
      <alignment horizontal="center" vertical="center"/>
    </xf>
    <xf numFmtId="0" fontId="64" fillId="0" borderId="28" xfId="22" applyFont="1" applyBorder="1"/>
    <xf numFmtId="0" fontId="69" fillId="0" borderId="63" xfId="22" applyFont="1" applyBorder="1" applyAlignment="1">
      <alignment horizontal="center" vertical="center" wrapText="1"/>
    </xf>
    <xf numFmtId="0" fontId="64" fillId="6" borderId="26" xfId="22" applyFont="1" applyFill="1" applyBorder="1" applyAlignment="1">
      <alignment wrapText="1"/>
    </xf>
    <xf numFmtId="0" fontId="69" fillId="0" borderId="24" xfId="22" applyFont="1" applyBorder="1" applyAlignment="1">
      <alignment vertical="center" wrapText="1"/>
    </xf>
    <xf numFmtId="168" fontId="69" fillId="0" borderId="24" xfId="22" applyNumberFormat="1" applyFont="1" applyBorder="1" applyAlignment="1">
      <alignment horizontal="center" vertical="center" wrapText="1"/>
    </xf>
    <xf numFmtId="0" fontId="69" fillId="0" borderId="0" xfId="22" applyFont="1" applyAlignment="1">
      <alignment vertical="center" wrapText="1"/>
    </xf>
    <xf numFmtId="0" fontId="69" fillId="0" borderId="52" xfId="22" applyFont="1" applyBorder="1" applyAlignment="1">
      <alignment vertical="center" wrapText="1"/>
    </xf>
    <xf numFmtId="0" fontId="69" fillId="0" borderId="25" xfId="22" applyFont="1" applyBorder="1" applyAlignment="1">
      <alignment vertical="center" wrapText="1"/>
    </xf>
    <xf numFmtId="0" fontId="1" fillId="0" borderId="0" xfId="22"/>
    <xf numFmtId="0" fontId="1" fillId="0" borderId="0" xfId="22" applyAlignment="1">
      <alignment horizontal="center" vertical="center"/>
    </xf>
    <xf numFmtId="0" fontId="1" fillId="0" borderId="0" xfId="22" applyAlignment="1">
      <alignment horizontal="center"/>
    </xf>
    <xf numFmtId="0" fontId="99" fillId="0" borderId="0" xfId="22" applyFont="1"/>
    <xf numFmtId="0" fontId="99" fillId="0" borderId="0" xfId="22" applyFont="1" applyAlignment="1">
      <alignment horizontal="right"/>
    </xf>
    <xf numFmtId="0" fontId="1" fillId="0" borderId="24" xfId="22" applyBorder="1"/>
    <xf numFmtId="0" fontId="1" fillId="0" borderId="24" xfId="22" applyBorder="1" applyAlignment="1">
      <alignment horizontal="center" vertical="center"/>
    </xf>
    <xf numFmtId="0" fontId="104" fillId="8" borderId="24" xfId="22" applyFont="1" applyFill="1" applyBorder="1"/>
    <xf numFmtId="0" fontId="1" fillId="8" borderId="24" xfId="22" applyFill="1" applyBorder="1" applyAlignment="1">
      <alignment horizontal="center"/>
    </xf>
    <xf numFmtId="0" fontId="1" fillId="8" borderId="24" xfId="22" applyFill="1" applyBorder="1"/>
    <xf numFmtId="0" fontId="1" fillId="8" borderId="24" xfId="22" applyFill="1" applyBorder="1" applyAlignment="1">
      <alignment horizontal="center" vertical="center"/>
    </xf>
    <xf numFmtId="168" fontId="1" fillId="0" borderId="24" xfId="22" applyNumberFormat="1" applyBorder="1" applyAlignment="1">
      <alignment horizontal="center"/>
    </xf>
    <xf numFmtId="9" fontId="1" fillId="0" borderId="0" xfId="22" applyNumberFormat="1"/>
    <xf numFmtId="168" fontId="1" fillId="8" borderId="24" xfId="22" applyNumberFormat="1" applyFill="1" applyBorder="1"/>
    <xf numFmtId="2" fontId="1" fillId="8" borderId="24" xfId="22" applyNumberFormat="1" applyFill="1" applyBorder="1" applyAlignment="1">
      <alignment horizontal="center" vertical="center"/>
    </xf>
    <xf numFmtId="168" fontId="1" fillId="0" borderId="24" xfId="22" applyNumberFormat="1" applyBorder="1" applyAlignment="1">
      <alignment horizontal="center" vertical="center"/>
    </xf>
    <xf numFmtId="2" fontId="1" fillId="0" borderId="24" xfId="22" applyNumberFormat="1" applyBorder="1" applyAlignment="1">
      <alignment horizontal="center" vertical="center"/>
    </xf>
    <xf numFmtId="0" fontId="1" fillId="0" borderId="24" xfId="22" applyBorder="1" applyAlignment="1">
      <alignment wrapText="1"/>
    </xf>
    <xf numFmtId="168" fontId="1" fillId="8" borderId="24" xfId="22" applyNumberFormat="1" applyFill="1" applyBorder="1" applyAlignment="1">
      <alignment horizontal="center" vertical="center"/>
    </xf>
    <xf numFmtId="0" fontId="106" fillId="0" borderId="24" xfId="22" applyFont="1" applyBorder="1" applyAlignment="1">
      <alignment wrapText="1"/>
    </xf>
    <xf numFmtId="0" fontId="107" fillId="0" borderId="24" xfId="22" applyFont="1" applyBorder="1"/>
    <xf numFmtId="0" fontId="105" fillId="0" borderId="24" xfId="22" applyFont="1" applyBorder="1"/>
    <xf numFmtId="0" fontId="91" fillId="0" borderId="24" xfId="22" applyFont="1" applyBorder="1"/>
    <xf numFmtId="0" fontId="108" fillId="0" borderId="24" xfId="22" applyFont="1" applyBorder="1"/>
    <xf numFmtId="0" fontId="105" fillId="0" borderId="0" xfId="22" applyFont="1"/>
    <xf numFmtId="0" fontId="109" fillId="8" borderId="24" xfId="22" applyFont="1" applyFill="1" applyBorder="1"/>
    <xf numFmtId="0" fontId="100" fillId="0" borderId="0" xfId="22" applyFont="1"/>
    <xf numFmtId="4" fontId="24" fillId="0" borderId="0" xfId="0" applyNumberFormat="1" applyFont="1" applyAlignment="1">
      <alignment vertical="center"/>
    </xf>
    <xf numFmtId="0" fontId="0" fillId="0" borderId="0" xfId="0"/>
    <xf numFmtId="165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4" borderId="0" xfId="0" applyFill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4" fontId="24" fillId="0" borderId="0" xfId="0" applyNumberFormat="1" applyFont="1"/>
    <xf numFmtId="0" fontId="0" fillId="0" borderId="11" xfId="0" applyBorder="1" applyAlignment="1">
      <alignment vertical="center"/>
    </xf>
    <xf numFmtId="166" fontId="32" fillId="0" borderId="12" xfId="0" applyNumberFormat="1" applyFont="1" applyBorder="1"/>
    <xf numFmtId="166" fontId="32" fillId="0" borderId="13" xfId="0" applyNumberFormat="1" applyFont="1" applyBorder="1"/>
    <xf numFmtId="0" fontId="10" fillId="0" borderId="0" xfId="0" applyFont="1"/>
    <xf numFmtId="0" fontId="10" fillId="0" borderId="3" xfId="0" applyFont="1" applyBorder="1"/>
    <xf numFmtId="4" fontId="8" fillId="0" borderId="0" xfId="0" applyNumberFormat="1" applyFont="1"/>
    <xf numFmtId="0" fontId="10" fillId="0" borderId="14" xfId="0" applyFont="1" applyBorder="1"/>
    <xf numFmtId="166" fontId="10" fillId="0" borderId="0" xfId="0" applyNumberFormat="1" applyFont="1"/>
    <xf numFmtId="166" fontId="10" fillId="0" borderId="15" xfId="0" applyNumberFormat="1" applyFont="1" applyBorder="1"/>
    <xf numFmtId="4" fontId="9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111" fillId="0" borderId="0" xfId="0" applyFont="1" applyAlignment="1">
      <alignment vertical="center"/>
    </xf>
    <xf numFmtId="0" fontId="111" fillId="0" borderId="3" xfId="0" applyFont="1" applyBorder="1" applyAlignment="1">
      <alignment vertical="center"/>
    </xf>
    <xf numFmtId="0" fontId="112" fillId="0" borderId="0" xfId="0" applyFont="1" applyAlignment="1">
      <alignment horizontal="left" vertical="center"/>
    </xf>
    <xf numFmtId="0" fontId="111" fillId="0" borderId="0" xfId="0" applyFont="1" applyAlignment="1">
      <alignment horizontal="left" vertical="center"/>
    </xf>
    <xf numFmtId="0" fontId="111" fillId="0" borderId="0" xfId="0" applyFont="1" applyAlignment="1">
      <alignment horizontal="left" vertical="center" wrapText="1"/>
    </xf>
    <xf numFmtId="0" fontId="111" fillId="0" borderId="14" xfId="0" applyFont="1" applyBorder="1" applyAlignment="1">
      <alignment vertical="center"/>
    </xf>
    <xf numFmtId="0" fontId="111" fillId="0" borderId="15" xfId="0" applyFont="1" applyBorder="1" applyAlignment="1">
      <alignment vertical="center"/>
    </xf>
    <xf numFmtId="0" fontId="113" fillId="0" borderId="0" xfId="0" applyFont="1" applyAlignment="1">
      <alignment vertical="center"/>
    </xf>
    <xf numFmtId="0" fontId="113" fillId="0" borderId="3" xfId="0" applyFont="1" applyBorder="1" applyAlignment="1">
      <alignment vertical="center"/>
    </xf>
    <xf numFmtId="0" fontId="113" fillId="0" borderId="0" xfId="0" applyFont="1" applyAlignment="1">
      <alignment horizontal="left" vertical="center"/>
    </xf>
    <xf numFmtId="0" fontId="113" fillId="0" borderId="0" xfId="0" applyFont="1" applyAlignment="1">
      <alignment horizontal="left" vertical="center" wrapText="1"/>
    </xf>
    <xf numFmtId="167" fontId="113" fillId="0" borderId="0" xfId="0" applyNumberFormat="1" applyFont="1" applyAlignment="1">
      <alignment vertical="center"/>
    </xf>
    <xf numFmtId="0" fontId="113" fillId="0" borderId="14" xfId="0" applyFont="1" applyBorder="1" applyAlignment="1">
      <alignment vertical="center"/>
    </xf>
    <xf numFmtId="0" fontId="113" fillId="0" borderId="15" xfId="0" applyFont="1" applyBorder="1" applyAlignment="1">
      <alignment vertical="center"/>
    </xf>
    <xf numFmtId="0" fontId="114" fillId="0" borderId="0" xfId="0" applyFont="1" applyAlignment="1">
      <alignment vertical="center"/>
    </xf>
    <xf numFmtId="0" fontId="114" fillId="0" borderId="3" xfId="0" applyFont="1" applyBorder="1" applyAlignment="1">
      <alignment vertical="center"/>
    </xf>
    <xf numFmtId="0" fontId="114" fillId="0" borderId="0" xfId="0" applyFont="1" applyAlignment="1">
      <alignment horizontal="left" vertical="center"/>
    </xf>
    <xf numFmtId="0" fontId="114" fillId="0" borderId="0" xfId="0" applyFont="1" applyAlignment="1">
      <alignment horizontal="left" vertical="center" wrapText="1"/>
    </xf>
    <xf numFmtId="167" fontId="114" fillId="0" borderId="0" xfId="0" applyNumberFormat="1" applyFont="1" applyAlignment="1">
      <alignment vertical="center"/>
    </xf>
    <xf numFmtId="0" fontId="114" fillId="0" borderId="14" xfId="0" applyFont="1" applyBorder="1" applyAlignment="1">
      <alignment vertical="center"/>
    </xf>
    <xf numFmtId="0" fontId="114" fillId="0" borderId="15" xfId="0" applyFont="1" applyBorder="1" applyAlignment="1">
      <alignment vertical="center"/>
    </xf>
    <xf numFmtId="0" fontId="115" fillId="0" borderId="0" xfId="0" applyFont="1" applyAlignment="1">
      <alignment vertical="center"/>
    </xf>
    <xf numFmtId="0" fontId="115" fillId="0" borderId="3" xfId="0" applyFont="1" applyBorder="1" applyAlignment="1">
      <alignment vertical="center"/>
    </xf>
    <xf numFmtId="0" fontId="115" fillId="0" borderId="0" xfId="0" applyFont="1" applyAlignment="1">
      <alignment horizontal="left" vertical="center"/>
    </xf>
    <xf numFmtId="0" fontId="115" fillId="0" borderId="0" xfId="0" applyFont="1" applyAlignment="1">
      <alignment horizontal="left" vertical="center" wrapText="1"/>
    </xf>
    <xf numFmtId="167" fontId="115" fillId="0" borderId="0" xfId="0" applyNumberFormat="1" applyFont="1" applyAlignment="1">
      <alignment vertical="center"/>
    </xf>
    <xf numFmtId="0" fontId="115" fillId="0" borderId="14" xfId="0" applyFont="1" applyBorder="1" applyAlignment="1">
      <alignment vertical="center"/>
    </xf>
    <xf numFmtId="0" fontId="115" fillId="0" borderId="15" xfId="0" applyFont="1" applyBorder="1" applyAlignment="1">
      <alignment vertical="center"/>
    </xf>
    <xf numFmtId="0" fontId="116" fillId="0" borderId="23" xfId="0" applyFont="1" applyBorder="1" applyAlignment="1" applyProtection="1">
      <alignment horizontal="center" vertical="center"/>
      <protection locked="0"/>
    </xf>
    <xf numFmtId="49" fontId="116" fillId="0" borderId="23" xfId="0" applyNumberFormat="1" applyFont="1" applyBorder="1" applyAlignment="1" applyProtection="1">
      <alignment horizontal="left" vertical="center" wrapText="1"/>
      <protection locked="0"/>
    </xf>
    <xf numFmtId="0" fontId="116" fillId="0" borderId="23" xfId="0" applyFont="1" applyBorder="1" applyAlignment="1" applyProtection="1">
      <alignment horizontal="left" vertical="center" wrapText="1"/>
      <protection locked="0"/>
    </xf>
    <xf numFmtId="0" fontId="116" fillId="0" borderId="23" xfId="0" applyFont="1" applyBorder="1" applyAlignment="1" applyProtection="1">
      <alignment horizontal="center" vertical="center" wrapText="1"/>
      <protection locked="0"/>
    </xf>
    <xf numFmtId="167" fontId="116" fillId="0" borderId="23" xfId="0" applyNumberFormat="1" applyFont="1" applyBorder="1" applyAlignment="1" applyProtection="1">
      <alignment vertical="center"/>
      <protection locked="0"/>
    </xf>
    <xf numFmtId="4" fontId="116" fillId="0" borderId="23" xfId="0" applyNumberFormat="1" applyFont="1" applyBorder="1" applyAlignment="1" applyProtection="1">
      <alignment vertical="center"/>
      <protection locked="0"/>
    </xf>
    <xf numFmtId="0" fontId="34" fillId="0" borderId="0" xfId="0" applyFont="1" applyAlignment="1">
      <alignment horizontal="center" vertical="center"/>
    </xf>
    <xf numFmtId="0" fontId="22" fillId="11" borderId="23" xfId="0" applyFon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>
      <alignment vertical="center"/>
    </xf>
    <xf numFmtId="4" fontId="45" fillId="0" borderId="0" xfId="2" applyNumberFormat="1" applyFont="1"/>
    <xf numFmtId="0" fontId="51" fillId="0" borderId="24" xfId="2" applyFont="1" applyBorder="1" applyAlignment="1">
      <alignment horizontal="center"/>
    </xf>
    <xf numFmtId="4" fontId="51" fillId="0" borderId="24" xfId="2" applyNumberFormat="1" applyFont="1" applyBorder="1" applyAlignment="1">
      <alignment horizontal="center"/>
    </xf>
    <xf numFmtId="2" fontId="51" fillId="0" borderId="24" xfId="2" applyNumberFormat="1" applyFont="1" applyBorder="1" applyAlignment="1">
      <alignment horizontal="center"/>
    </xf>
    <xf numFmtId="2" fontId="119" fillId="0" borderId="0" xfId="2" applyNumberFormat="1" applyFont="1"/>
    <xf numFmtId="4" fontId="71" fillId="0" borderId="25" xfId="4" applyNumberFormat="1" applyFont="1" applyBorder="1" applyAlignment="1">
      <alignment horizontal="center" vertical="center" wrapText="1"/>
    </xf>
    <xf numFmtId="4" fontId="71" fillId="0" borderId="53" xfId="4" applyNumberFormat="1" applyFont="1" applyBorder="1" applyAlignment="1">
      <alignment horizontal="center" vertical="center" wrapText="1"/>
    </xf>
    <xf numFmtId="4" fontId="62" fillId="0" borderId="24" xfId="4" applyNumberFormat="1" applyFont="1" applyBorder="1" applyAlignment="1">
      <alignment horizontal="right" vertical="center"/>
    </xf>
    <xf numFmtId="4" fontId="71" fillId="5" borderId="53" xfId="4" applyNumberFormat="1" applyFont="1" applyFill="1" applyBorder="1" applyAlignment="1">
      <alignment horizontal="right" vertical="center" wrapText="1"/>
    </xf>
    <xf numFmtId="4" fontId="71" fillId="0" borderId="53" xfId="4" applyNumberFormat="1" applyFont="1" applyBorder="1" applyAlignment="1">
      <alignment horizontal="right" vertical="center" wrapText="1"/>
    </xf>
    <xf numFmtId="4" fontId="71" fillId="7" borderId="24" xfId="4" applyNumberFormat="1" applyFont="1" applyFill="1" applyBorder="1" applyAlignment="1">
      <alignment horizontal="right" vertical="center" wrapText="1"/>
    </xf>
    <xf numFmtId="4" fontId="74" fillId="7" borderId="53" xfId="4" applyNumberFormat="1" applyFont="1" applyFill="1" applyBorder="1" applyAlignment="1">
      <alignment horizontal="right" vertical="center" wrapText="1"/>
    </xf>
    <xf numFmtId="4" fontId="62" fillId="7" borderId="24" xfId="4" applyNumberFormat="1" applyFont="1" applyFill="1" applyBorder="1" applyAlignment="1">
      <alignment horizontal="right" vertical="center"/>
    </xf>
    <xf numFmtId="4" fontId="76" fillId="7" borderId="53" xfId="4" applyNumberFormat="1" applyFont="1" applyFill="1" applyBorder="1" applyAlignment="1">
      <alignment horizontal="right" vertical="center"/>
    </xf>
    <xf numFmtId="4" fontId="62" fillId="0" borderId="25" xfId="4" applyNumberFormat="1" applyFont="1" applyBorder="1" applyAlignment="1">
      <alignment horizontal="right" vertical="center"/>
    </xf>
    <xf numFmtId="4" fontId="76" fillId="0" borderId="24" xfId="4" applyNumberFormat="1" applyFont="1" applyBorder="1" applyAlignment="1">
      <alignment horizontal="right" vertical="center"/>
    </xf>
    <xf numFmtId="4" fontId="76" fillId="0" borderId="29" xfId="4" applyNumberFormat="1" applyFont="1" applyBorder="1" applyAlignment="1">
      <alignment horizontal="right" vertical="center"/>
    </xf>
    <xf numFmtId="4" fontId="76" fillId="7" borderId="59" xfId="4" applyNumberFormat="1" applyFont="1" applyFill="1" applyBorder="1" applyAlignment="1">
      <alignment horizontal="right" vertical="center"/>
    </xf>
    <xf numFmtId="4" fontId="72" fillId="5" borderId="53" xfId="4" applyNumberFormat="1" applyFont="1" applyFill="1" applyBorder="1" applyAlignment="1">
      <alignment horizontal="right" vertical="center" wrapText="1"/>
    </xf>
    <xf numFmtId="4" fontId="72" fillId="0" borderId="67" xfId="4" applyNumberFormat="1" applyFont="1" applyBorder="1" applyAlignment="1">
      <alignment horizontal="right" vertical="center" wrapText="1"/>
    </xf>
    <xf numFmtId="4" fontId="73" fillId="0" borderId="68" xfId="4" applyNumberFormat="1" applyFont="1" applyBorder="1" applyAlignment="1">
      <alignment horizontal="right" vertical="center" wrapText="1"/>
    </xf>
    <xf numFmtId="4" fontId="71" fillId="5" borderId="56" xfId="4" applyNumberFormat="1" applyFont="1" applyFill="1" applyBorder="1" applyAlignment="1">
      <alignment horizontal="right" vertical="center" wrapText="1"/>
    </xf>
    <xf numFmtId="4" fontId="120" fillId="0" borderId="0" xfId="2" applyNumberFormat="1" applyFont="1"/>
    <xf numFmtId="0" fontId="51" fillId="0" borderId="24" xfId="2" applyFont="1" applyBorder="1" applyAlignment="1">
      <alignment horizontal="left"/>
    </xf>
    <xf numFmtId="0" fontId="51" fillId="0" borderId="24" xfId="2" applyFont="1" applyBorder="1"/>
    <xf numFmtId="2" fontId="40" fillId="0" borderId="24" xfId="4" applyNumberFormat="1" applyFont="1" applyBorder="1" applyAlignment="1">
      <alignment horizontal="left" vertical="center" wrapText="1"/>
    </xf>
    <xf numFmtId="4" fontId="45" fillId="5" borderId="0" xfId="2" applyNumberFormat="1" applyFont="1" applyFill="1"/>
    <xf numFmtId="4" fontId="45" fillId="0" borderId="0" xfId="2" applyNumberFormat="1" applyFont="1" applyAlignment="1">
      <alignment horizontal="right"/>
    </xf>
    <xf numFmtId="4" fontId="51" fillId="0" borderId="0" xfId="2" applyNumberFormat="1" applyFont="1" applyAlignment="1">
      <alignment horizontal="right"/>
    </xf>
    <xf numFmtId="1" fontId="121" fillId="0" borderId="88" xfId="4" applyNumberFormat="1" applyFont="1" applyBorder="1" applyAlignment="1">
      <alignment horizontal="left"/>
    </xf>
    <xf numFmtId="1" fontId="121" fillId="0" borderId="88" xfId="4" applyNumberFormat="1" applyFont="1" applyBorder="1"/>
    <xf numFmtId="4" fontId="121" fillId="0" borderId="88" xfId="4" applyNumberFormat="1" applyFont="1" applyBorder="1" applyAlignment="1">
      <alignment horizontal="right"/>
    </xf>
    <xf numFmtId="1" fontId="121" fillId="0" borderId="88" xfId="4" applyNumberFormat="1" applyFont="1" applyBorder="1" applyAlignment="1">
      <alignment horizontal="center"/>
    </xf>
    <xf numFmtId="1" fontId="121" fillId="0" borderId="89" xfId="5" applyNumberFormat="1" applyFont="1" applyBorder="1"/>
    <xf numFmtId="4" fontId="121" fillId="0" borderId="89" xfId="5" applyNumberFormat="1" applyFont="1" applyBorder="1" applyAlignment="1">
      <alignment horizontal="right"/>
    </xf>
    <xf numFmtId="1" fontId="121" fillId="0" borderId="89" xfId="5" applyNumberFormat="1" applyFont="1" applyBorder="1" applyAlignment="1">
      <alignment horizontal="center"/>
    </xf>
    <xf numFmtId="0" fontId="89" fillId="0" borderId="30" xfId="22" applyFont="1" applyBorder="1" applyAlignment="1">
      <alignment wrapText="1"/>
    </xf>
    <xf numFmtId="0" fontId="65" fillId="6" borderId="73" xfId="22" applyFont="1" applyFill="1" applyBorder="1" applyAlignment="1">
      <alignment wrapText="1"/>
    </xf>
    <xf numFmtId="4" fontId="70" fillId="7" borderId="99" xfId="22" applyNumberFormat="1" applyFont="1" applyFill="1" applyBorder="1" applyAlignment="1">
      <alignment horizontal="right" vertical="center" wrapText="1"/>
    </xf>
    <xf numFmtId="4" fontId="64" fillId="0" borderId="24" xfId="22" applyNumberFormat="1" applyFont="1" applyBorder="1" applyAlignment="1">
      <alignment horizontal="right"/>
    </xf>
    <xf numFmtId="4" fontId="84" fillId="0" borderId="73" xfId="22" applyNumberFormat="1" applyFont="1" applyBorder="1" applyAlignment="1">
      <alignment horizontal="right"/>
    </xf>
    <xf numFmtId="4" fontId="65" fillId="7" borderId="74" xfId="22" applyNumberFormat="1" applyFont="1" applyFill="1" applyBorder="1" applyAlignment="1">
      <alignment horizontal="right" vertical="center"/>
    </xf>
    <xf numFmtId="4" fontId="69" fillId="0" borderId="53" xfId="22" applyNumberFormat="1" applyFont="1" applyBorder="1" applyAlignment="1">
      <alignment horizontal="right" vertical="center" wrapText="1"/>
    </xf>
    <xf numFmtId="4" fontId="47" fillId="0" borderId="53" xfId="22" applyNumberFormat="1" applyFont="1" applyBorder="1" applyAlignment="1">
      <alignment horizontal="right" vertical="center" wrapText="1"/>
    </xf>
    <xf numFmtId="4" fontId="86" fillId="0" borderId="74" xfId="22" applyNumberFormat="1" applyFont="1" applyBorder="1" applyAlignment="1">
      <alignment horizontal="right" vertical="center" wrapText="1"/>
    </xf>
    <xf numFmtId="4" fontId="70" fillId="7" borderId="53" xfId="22" applyNumberFormat="1" applyFont="1" applyFill="1" applyBorder="1" applyAlignment="1">
      <alignment horizontal="right" vertical="center" wrapText="1"/>
    </xf>
    <xf numFmtId="4" fontId="71" fillId="7" borderId="47" xfId="4" applyNumberFormat="1" applyFont="1" applyFill="1" applyBorder="1" applyAlignment="1">
      <alignment horizontal="center" vertical="center" wrapText="1"/>
    </xf>
    <xf numFmtId="4" fontId="64" fillId="5" borderId="24" xfId="4" applyNumberFormat="1" applyFont="1" applyFill="1" applyBorder="1" applyAlignment="1">
      <alignment horizontal="right" vertical="center"/>
    </xf>
    <xf numFmtId="4" fontId="64" fillId="7" borderId="24" xfId="4" applyNumberFormat="1" applyFont="1" applyFill="1" applyBorder="1" applyAlignment="1">
      <alignment horizontal="right" vertical="center"/>
    </xf>
    <xf numFmtId="4" fontId="64" fillId="0" borderId="24" xfId="4" applyNumberFormat="1" applyFont="1" applyBorder="1" applyAlignment="1">
      <alignment horizontal="right"/>
    </xf>
    <xf numFmtId="4" fontId="64" fillId="7" borderId="24" xfId="4" applyNumberFormat="1" applyFont="1" applyFill="1" applyBorder="1" applyAlignment="1">
      <alignment horizontal="right"/>
    </xf>
    <xf numFmtId="4" fontId="64" fillId="5" borderId="24" xfId="4" applyNumberFormat="1" applyFont="1" applyFill="1" applyBorder="1" applyAlignment="1">
      <alignment horizontal="right"/>
    </xf>
    <xf numFmtId="4" fontId="84" fillId="0" borderId="24" xfId="4" applyNumberFormat="1" applyFont="1" applyBorder="1" applyAlignment="1">
      <alignment horizontal="right"/>
    </xf>
    <xf numFmtId="4" fontId="86" fillId="0" borderId="53" xfId="4" applyNumberFormat="1" applyFont="1" applyBorder="1" applyAlignment="1">
      <alignment horizontal="right" vertical="center" wrapText="1"/>
    </xf>
    <xf numFmtId="4" fontId="70" fillId="7" borderId="53" xfId="4" applyNumberFormat="1" applyFont="1" applyFill="1" applyBorder="1" applyAlignment="1">
      <alignment horizontal="right" vertical="center" wrapText="1"/>
    </xf>
    <xf numFmtId="4" fontId="80" fillId="5" borderId="53" xfId="4" applyNumberFormat="1" applyFont="1" applyFill="1" applyBorder="1" applyAlignment="1">
      <alignment horizontal="right" vertical="center"/>
    </xf>
    <xf numFmtId="4" fontId="80" fillId="0" borderId="53" xfId="4" applyNumberFormat="1" applyFont="1" applyBorder="1" applyAlignment="1">
      <alignment horizontal="right" vertical="center"/>
    </xf>
    <xf numFmtId="4" fontId="40" fillId="5" borderId="53" xfId="4" applyNumberFormat="1" applyFont="1" applyFill="1" applyBorder="1" applyAlignment="1">
      <alignment horizontal="right" vertical="center"/>
    </xf>
    <xf numFmtId="4" fontId="84" fillId="0" borderId="53" xfId="4" applyNumberFormat="1" applyFont="1" applyBorder="1" applyAlignment="1">
      <alignment horizontal="right" vertical="center"/>
    </xf>
    <xf numFmtId="4" fontId="84" fillId="0" borderId="53" xfId="4" applyNumberFormat="1" applyFont="1" applyBorder="1" applyAlignment="1">
      <alignment horizontal="right" wrapText="1"/>
    </xf>
    <xf numFmtId="4" fontId="80" fillId="5" borderId="24" xfId="4" applyNumberFormat="1" applyFont="1" applyFill="1" applyBorder="1" applyAlignment="1">
      <alignment horizontal="right" vertical="center"/>
    </xf>
    <xf numFmtId="4" fontId="84" fillId="8" borderId="53" xfId="4" applyNumberFormat="1" applyFont="1" applyFill="1" applyBorder="1" applyAlignment="1">
      <alignment horizontal="right" vertical="center" wrapText="1"/>
    </xf>
    <xf numFmtId="4" fontId="80" fillId="0" borderId="24" xfId="4" applyNumberFormat="1" applyFont="1" applyBorder="1" applyAlignment="1">
      <alignment horizontal="right" vertical="center"/>
    </xf>
    <xf numFmtId="4" fontId="84" fillId="7" borderId="25" xfId="4" applyNumberFormat="1" applyFont="1" applyFill="1" applyBorder="1" applyAlignment="1">
      <alignment horizontal="right" vertical="center" wrapText="1"/>
    </xf>
    <xf numFmtId="4" fontId="80" fillId="5" borderId="25" xfId="4" applyNumberFormat="1" applyFont="1" applyFill="1" applyBorder="1" applyAlignment="1">
      <alignment horizontal="right" vertical="center"/>
    </xf>
    <xf numFmtId="4" fontId="80" fillId="0" borderId="25" xfId="4" applyNumberFormat="1" applyFont="1" applyBorder="1" applyAlignment="1">
      <alignment horizontal="right" vertical="center"/>
    </xf>
    <xf numFmtId="4" fontId="84" fillId="8" borderId="25" xfId="4" applyNumberFormat="1" applyFont="1" applyFill="1" applyBorder="1" applyAlignment="1">
      <alignment horizontal="right" vertical="center" wrapText="1"/>
    </xf>
    <xf numFmtId="4" fontId="84" fillId="0" borderId="30" xfId="4" applyNumberFormat="1" applyFont="1" applyBorder="1" applyAlignment="1">
      <alignment horizontal="right" vertical="center"/>
    </xf>
    <xf numFmtId="4" fontId="69" fillId="5" borderId="53" xfId="4" applyNumberFormat="1" applyFont="1" applyFill="1" applyBorder="1" applyAlignment="1">
      <alignment horizontal="right" vertical="center" wrapText="1"/>
    </xf>
    <xf numFmtId="4" fontId="69" fillId="7" borderId="53" xfId="4" applyNumberFormat="1" applyFont="1" applyFill="1" applyBorder="1" applyAlignment="1">
      <alignment horizontal="right" vertical="center" wrapText="1"/>
    </xf>
    <xf numFmtId="4" fontId="86" fillId="0" borderId="68" xfId="4" applyNumberFormat="1" applyFont="1" applyBorder="1" applyAlignment="1">
      <alignment horizontal="right" vertical="center" wrapText="1"/>
    </xf>
    <xf numFmtId="4" fontId="69" fillId="0" borderId="45" xfId="4" applyNumberFormat="1" applyFont="1" applyBorder="1" applyAlignment="1">
      <alignment horizontal="right" vertical="center" wrapText="1"/>
    </xf>
    <xf numFmtId="4" fontId="70" fillId="0" borderId="68" xfId="4" applyNumberFormat="1" applyFont="1" applyBorder="1" applyAlignment="1">
      <alignment horizontal="right" vertical="center" wrapText="1"/>
    </xf>
    <xf numFmtId="4" fontId="89" fillId="0" borderId="90" xfId="4" applyNumberFormat="1" applyFont="1" applyBorder="1" applyAlignment="1">
      <alignment horizontal="center"/>
    </xf>
    <xf numFmtId="4" fontId="47" fillId="0" borderId="24" xfId="4" applyNumberFormat="1" applyFont="1" applyBorder="1" applyAlignment="1">
      <alignment horizontal="right" wrapText="1"/>
    </xf>
    <xf numFmtId="4" fontId="47" fillId="0" borderId="86" xfId="4" applyNumberFormat="1" applyFont="1" applyBorder="1" applyAlignment="1">
      <alignment horizontal="right" wrapText="1"/>
    </xf>
    <xf numFmtId="4" fontId="47" fillId="0" borderId="86" xfId="4" applyNumberFormat="1" applyFont="1" applyBorder="1" applyAlignment="1">
      <alignment horizontal="right"/>
    </xf>
    <xf numFmtId="4" fontId="47" fillId="9" borderId="24" xfId="6" applyNumberFormat="1" applyFill="1" applyBorder="1" applyAlignment="1">
      <alignment horizontal="right"/>
    </xf>
    <xf numFmtId="4" fontId="89" fillId="0" borderId="87" xfId="4" applyNumberFormat="1" applyFont="1" applyBorder="1" applyAlignment="1">
      <alignment horizontal="right"/>
    </xf>
    <xf numFmtId="4" fontId="65" fillId="0" borderId="24" xfId="4" applyNumberFormat="1" applyFont="1" applyBorder="1" applyAlignment="1">
      <alignment horizontal="right"/>
    </xf>
    <xf numFmtId="4" fontId="47" fillId="0" borderId="24" xfId="4" applyNumberFormat="1" applyFont="1" applyBorder="1" applyAlignment="1">
      <alignment horizontal="right" vertical="top"/>
    </xf>
    <xf numFmtId="4" fontId="65" fillId="0" borderId="24" xfId="4" applyNumberFormat="1" applyFont="1" applyBorder="1" applyAlignment="1">
      <alignment horizontal="right" vertical="top"/>
    </xf>
    <xf numFmtId="4" fontId="89" fillId="0" borderId="90" xfId="4" applyNumberFormat="1" applyFont="1" applyBorder="1" applyAlignment="1">
      <alignment horizontal="right" vertical="top"/>
    </xf>
    <xf numFmtId="4" fontId="47" fillId="9" borderId="24" xfId="6" applyNumberFormat="1" applyFill="1" applyBorder="1" applyAlignment="1">
      <alignment horizontal="right" vertical="center"/>
    </xf>
    <xf numFmtId="4" fontId="47" fillId="0" borderId="24" xfId="10" applyNumberFormat="1" applyBorder="1" applyAlignment="1">
      <alignment horizontal="right" vertical="center"/>
    </xf>
    <xf numFmtId="4" fontId="89" fillId="0" borderId="24" xfId="10" applyNumberFormat="1" applyFont="1" applyBorder="1" applyAlignment="1">
      <alignment horizontal="right" vertical="center"/>
    </xf>
    <xf numFmtId="4" fontId="89" fillId="0" borderId="90" xfId="4" applyNumberFormat="1" applyFont="1" applyBorder="1" applyAlignment="1">
      <alignment horizontal="right"/>
    </xf>
    <xf numFmtId="4" fontId="47" fillId="0" borderId="24" xfId="11" applyNumberFormat="1" applyBorder="1" applyAlignment="1">
      <alignment horizontal="right" vertical="center"/>
    </xf>
    <xf numFmtId="4" fontId="47" fillId="0" borderId="89" xfId="4" applyNumberFormat="1" applyFont="1" applyBorder="1" applyAlignment="1">
      <alignment horizontal="right"/>
    </xf>
    <xf numFmtId="4" fontId="47" fillId="0" borderId="24" xfId="4" applyNumberFormat="1" applyFont="1" applyBorder="1" applyAlignment="1">
      <alignment horizontal="right" vertical="center"/>
    </xf>
    <xf numFmtId="4" fontId="47" fillId="0" borderId="90" xfId="4" applyNumberFormat="1" applyFont="1" applyBorder="1" applyAlignment="1">
      <alignment horizontal="right"/>
    </xf>
    <xf numFmtId="4" fontId="89" fillId="0" borderId="88" xfId="12" applyNumberFormat="1" applyFont="1" applyBorder="1" applyAlignment="1">
      <alignment horizontal="right"/>
    </xf>
    <xf numFmtId="4" fontId="89" fillId="0" borderId="24" xfId="12" applyNumberFormat="1" applyFont="1" applyBorder="1" applyAlignment="1">
      <alignment horizontal="right"/>
    </xf>
    <xf numFmtId="4" fontId="47" fillId="0" borderId="90" xfId="6" applyNumberFormat="1" applyBorder="1" applyAlignment="1">
      <alignment horizontal="right" wrapText="1"/>
    </xf>
    <xf numFmtId="4" fontId="47" fillId="9" borderId="24" xfId="4" applyNumberFormat="1" applyFont="1" applyFill="1" applyBorder="1" applyAlignment="1">
      <alignment horizontal="right" wrapText="1"/>
    </xf>
    <xf numFmtId="4" fontId="89" fillId="0" borderId="24" xfId="4" applyNumberFormat="1" applyFont="1" applyBorder="1" applyAlignment="1">
      <alignment horizontal="right" vertical="top" wrapText="1"/>
    </xf>
    <xf numFmtId="4" fontId="89" fillId="0" borderId="93" xfId="4" applyNumberFormat="1" applyFont="1" applyBorder="1" applyAlignment="1">
      <alignment horizontal="right"/>
    </xf>
    <xf numFmtId="4" fontId="89" fillId="0" borderId="24" xfId="4" applyNumberFormat="1" applyFont="1" applyBorder="1" applyAlignment="1">
      <alignment horizontal="right" vertical="center"/>
    </xf>
    <xf numFmtId="4" fontId="89" fillId="0" borderId="90" xfId="4" applyNumberFormat="1" applyFont="1" applyBorder="1" applyAlignment="1">
      <alignment horizontal="right" vertical="center"/>
    </xf>
    <xf numFmtId="4" fontId="89" fillId="0" borderId="94" xfId="4" applyNumberFormat="1" applyFont="1" applyBorder="1" applyAlignment="1">
      <alignment horizontal="right" vertical="center"/>
    </xf>
    <xf numFmtId="4" fontId="121" fillId="0" borderId="88" xfId="4" applyNumberFormat="1" applyFont="1" applyBorder="1" applyAlignment="1">
      <alignment horizontal="center"/>
    </xf>
    <xf numFmtId="4" fontId="121" fillId="0" borderId="89" xfId="5" applyNumberFormat="1" applyFont="1" applyBorder="1" applyAlignment="1">
      <alignment horizontal="center"/>
    </xf>
    <xf numFmtId="1" fontId="121" fillId="8" borderId="84" xfId="4" applyNumberFormat="1" applyFont="1" applyFill="1" applyBorder="1"/>
    <xf numFmtId="4" fontId="121" fillId="8" borderId="84" xfId="4" applyNumberFormat="1" applyFont="1" applyFill="1" applyBorder="1" applyAlignment="1">
      <alignment horizontal="center" vertical="center"/>
    </xf>
    <xf numFmtId="1" fontId="121" fillId="8" borderId="84" xfId="4" applyNumberFormat="1" applyFont="1" applyFill="1" applyBorder="1" applyAlignment="1">
      <alignment horizontal="center"/>
    </xf>
    <xf numFmtId="4" fontId="64" fillId="5" borderId="56" xfId="22" applyNumberFormat="1" applyFont="1" applyFill="1" applyBorder="1" applyAlignment="1">
      <alignment horizontal="right" vertical="center"/>
    </xf>
    <xf numFmtId="4" fontId="64" fillId="5" borderId="53" xfId="22" applyNumberFormat="1" applyFont="1" applyFill="1" applyBorder="1" applyAlignment="1">
      <alignment horizontal="right" vertical="center"/>
    </xf>
    <xf numFmtId="4" fontId="84" fillId="0" borderId="100" xfId="22" applyNumberFormat="1" applyFont="1" applyBorder="1" applyAlignment="1">
      <alignment horizontal="right" vertical="center"/>
    </xf>
    <xf numFmtId="4" fontId="64" fillId="7" borderId="56" xfId="22" applyNumberFormat="1" applyFont="1" applyFill="1" applyBorder="1" applyAlignment="1">
      <alignment horizontal="right" vertical="center"/>
    </xf>
    <xf numFmtId="4" fontId="86" fillId="0" borderId="53" xfId="22" applyNumberFormat="1" applyFont="1" applyBorder="1" applyAlignment="1">
      <alignment horizontal="right" vertical="center" wrapText="1"/>
    </xf>
    <xf numFmtId="4" fontId="69" fillId="5" borderId="27" xfId="22" applyNumberFormat="1" applyFont="1" applyFill="1" applyBorder="1" applyAlignment="1">
      <alignment horizontal="right" vertical="center" wrapText="1"/>
    </xf>
    <xf numFmtId="4" fontId="70" fillId="7" borderId="30" xfId="22" applyNumberFormat="1" applyFont="1" applyFill="1" applyBorder="1" applyAlignment="1">
      <alignment horizontal="right" vertical="center" wrapText="1"/>
    </xf>
    <xf numFmtId="4" fontId="69" fillId="5" borderId="24" xfId="22" applyNumberFormat="1" applyFont="1" applyFill="1" applyBorder="1" applyAlignment="1">
      <alignment horizontal="right" vertical="center" wrapText="1"/>
    </xf>
    <xf numFmtId="4" fontId="86" fillId="0" borderId="73" xfId="22" applyNumberFormat="1" applyFont="1" applyBorder="1" applyAlignment="1">
      <alignment horizontal="right" vertical="center" wrapText="1"/>
    </xf>
    <xf numFmtId="4" fontId="65" fillId="7" borderId="73" xfId="22" applyNumberFormat="1" applyFont="1" applyFill="1" applyBorder="1" applyAlignment="1">
      <alignment horizontal="right" vertical="center"/>
    </xf>
    <xf numFmtId="4" fontId="69" fillId="5" borderId="25" xfId="22" applyNumberFormat="1" applyFont="1" applyFill="1" applyBorder="1" applyAlignment="1">
      <alignment horizontal="right" vertical="center" wrapText="1"/>
    </xf>
    <xf numFmtId="4" fontId="86" fillId="0" borderId="25" xfId="22" applyNumberFormat="1" applyFont="1" applyBorder="1" applyAlignment="1">
      <alignment horizontal="right" vertical="center" wrapText="1"/>
    </xf>
    <xf numFmtId="4" fontId="70" fillId="7" borderId="25" xfId="22" applyNumberFormat="1" applyFont="1" applyFill="1" applyBorder="1" applyAlignment="1">
      <alignment horizontal="right" vertical="center" wrapText="1"/>
    </xf>
    <xf numFmtId="0" fontId="122" fillId="0" borderId="24" xfId="22" applyFont="1" applyBorder="1"/>
    <xf numFmtId="0" fontId="122" fillId="0" borderId="24" xfId="22" applyFont="1" applyBorder="1" applyAlignment="1">
      <alignment horizontal="center"/>
    </xf>
    <xf numFmtId="0" fontId="122" fillId="0" borderId="24" xfId="22" applyFont="1" applyBorder="1" applyAlignment="1">
      <alignment horizontal="center" vertical="center"/>
    </xf>
    <xf numFmtId="4" fontId="1" fillId="0" borderId="24" xfId="22" applyNumberFormat="1" applyBorder="1" applyAlignment="1">
      <alignment horizontal="right"/>
    </xf>
    <xf numFmtId="4" fontId="1" fillId="8" borderId="24" xfId="22" applyNumberFormat="1" applyFill="1" applyBorder="1" applyAlignment="1">
      <alignment horizontal="right"/>
    </xf>
    <xf numFmtId="4" fontId="1" fillId="0" borderId="24" xfId="22" applyNumberFormat="1" applyBorder="1" applyAlignment="1">
      <alignment horizontal="right" vertical="center"/>
    </xf>
    <xf numFmtId="0" fontId="123" fillId="0" borderId="24" xfId="22" applyFont="1" applyBorder="1"/>
    <xf numFmtId="0" fontId="123" fillId="0" borderId="24" xfId="22" applyFont="1" applyBorder="1" applyAlignment="1">
      <alignment wrapText="1"/>
    </xf>
    <xf numFmtId="0" fontId="123" fillId="0" borderId="24" xfId="22" applyFont="1" applyBorder="1" applyAlignment="1">
      <alignment vertical="top" wrapText="1"/>
    </xf>
    <xf numFmtId="0" fontId="125" fillId="0" borderId="24" xfId="22" applyFont="1" applyBorder="1" applyAlignment="1">
      <alignment wrapText="1"/>
    </xf>
    <xf numFmtId="0" fontId="125" fillId="0" borderId="24" xfId="22" applyFont="1" applyBorder="1"/>
    <xf numFmtId="0" fontId="100" fillId="0" borderId="24" xfId="22" applyFont="1" applyBorder="1" applyAlignment="1">
      <alignment vertical="center"/>
    </xf>
    <xf numFmtId="0" fontId="1" fillId="0" borderId="24" xfId="22" applyBorder="1" applyAlignment="1">
      <alignment vertical="center"/>
    </xf>
    <xf numFmtId="4" fontId="104" fillId="0" borderId="24" xfId="22" applyNumberFormat="1" applyFont="1" applyBorder="1" applyAlignment="1">
      <alignment horizontal="right" vertical="center"/>
    </xf>
    <xf numFmtId="0" fontId="70" fillId="0" borderId="65" xfId="4" applyFont="1" applyBorder="1" applyAlignment="1">
      <alignment horizontal="center" vertical="center" wrapText="1"/>
    </xf>
    <xf numFmtId="4" fontId="100" fillId="0" borderId="24" xfId="22" applyNumberFormat="1" applyFont="1" applyBorder="1" applyAlignment="1">
      <alignment horizontal="right"/>
    </xf>
    <xf numFmtId="4" fontId="100" fillId="8" borderId="24" xfId="22" applyNumberFormat="1" applyFont="1" applyFill="1" applyBorder="1" applyAlignment="1">
      <alignment horizontal="right"/>
    </xf>
    <xf numFmtId="4" fontId="100" fillId="0" borderId="24" xfId="22" applyNumberFormat="1" applyFont="1" applyBorder="1" applyAlignment="1">
      <alignment horizontal="right" vertical="center"/>
    </xf>
    <xf numFmtId="4" fontId="121" fillId="8" borderId="84" xfId="4" applyNumberFormat="1" applyFont="1" applyFill="1" applyBorder="1" applyAlignment="1">
      <alignment horizontal="center"/>
    </xf>
    <xf numFmtId="4" fontId="47" fillId="5" borderId="0" xfId="5" applyNumberFormat="1" applyFill="1"/>
    <xf numFmtId="4" fontId="47" fillId="5" borderId="82" xfId="5" applyNumberFormat="1" applyFill="1" applyBorder="1"/>
    <xf numFmtId="4" fontId="64" fillId="5" borderId="24" xfId="4" applyNumberFormat="1" applyFont="1" applyFill="1" applyBorder="1"/>
    <xf numFmtId="4" fontId="47" fillId="5" borderId="0" xfId="4" applyNumberFormat="1" applyFont="1" applyFill="1"/>
    <xf numFmtId="4" fontId="47" fillId="5" borderId="24" xfId="4" applyNumberFormat="1" applyFont="1" applyFill="1" applyBorder="1"/>
    <xf numFmtId="0" fontId="126" fillId="0" borderId="23" xfId="0" applyFont="1" applyBorder="1" applyAlignment="1" applyProtection="1">
      <alignment horizontal="center" vertical="center"/>
      <protection locked="0"/>
    </xf>
    <xf numFmtId="49" fontId="126" fillId="0" borderId="23" xfId="0" applyNumberFormat="1" applyFont="1" applyBorder="1" applyAlignment="1" applyProtection="1">
      <alignment horizontal="left" vertical="center" wrapText="1"/>
      <protection locked="0"/>
    </xf>
    <xf numFmtId="0" fontId="126" fillId="0" borderId="23" xfId="0" applyFont="1" applyBorder="1" applyAlignment="1" applyProtection="1">
      <alignment horizontal="left" vertical="center" wrapText="1"/>
      <protection locked="0"/>
    </xf>
    <xf numFmtId="0" fontId="126" fillId="0" borderId="23" xfId="0" applyFont="1" applyBorder="1" applyAlignment="1" applyProtection="1">
      <alignment horizontal="center" vertical="center" wrapText="1"/>
      <protection locked="0"/>
    </xf>
    <xf numFmtId="167" fontId="126" fillId="0" borderId="23" xfId="0" applyNumberFormat="1" applyFont="1" applyFill="1" applyBorder="1" applyAlignment="1" applyProtection="1">
      <alignment vertical="center"/>
      <protection locked="0"/>
    </xf>
    <xf numFmtId="4" fontId="126" fillId="0" borderId="23" xfId="0" applyNumberFormat="1" applyFont="1" applyBorder="1" applyAlignment="1" applyProtection="1">
      <alignment vertical="center"/>
      <protection locked="0"/>
    </xf>
    <xf numFmtId="167" fontId="22" fillId="0" borderId="23" xfId="0" applyNumberFormat="1" applyFont="1" applyFill="1" applyBorder="1" applyAlignment="1" applyProtection="1">
      <alignment vertical="center"/>
      <protection locked="0"/>
    </xf>
    <xf numFmtId="0" fontId="22" fillId="0" borderId="23" xfId="0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3" fillId="0" borderId="0" xfId="0" applyFont="1" applyAlignment="1">
      <alignment horizontal="left" vertical="center"/>
    </xf>
    <xf numFmtId="168" fontId="40" fillId="0" borderId="24" xfId="4" applyNumberFormat="1" applyFont="1" applyFill="1" applyBorder="1" applyAlignment="1">
      <alignment horizontal="center" vertical="center" wrapText="1"/>
    </xf>
    <xf numFmtId="168" fontId="71" fillId="0" borderId="24" xfId="4" applyNumberFormat="1" applyFont="1" applyFill="1" applyBorder="1" applyAlignment="1">
      <alignment horizontal="center" vertical="center" wrapText="1"/>
    </xf>
    <xf numFmtId="0" fontId="0" fillId="0" borderId="0" xfId="0"/>
    <xf numFmtId="0" fontId="127" fillId="0" borderId="0" xfId="0" applyFont="1"/>
    <xf numFmtId="4" fontId="58" fillId="0" borderId="24" xfId="2" applyNumberFormat="1" applyFont="1" applyFill="1" applyBorder="1" applyAlignment="1">
      <alignment horizontal="right"/>
    </xf>
    <xf numFmtId="167" fontId="34" fillId="0" borderId="23" xfId="0" applyNumberFormat="1" applyFont="1" applyFill="1" applyBorder="1" applyAlignment="1" applyProtection="1">
      <alignment vertical="center"/>
      <protection locked="0"/>
    </xf>
    <xf numFmtId="0" fontId="128" fillId="0" borderId="0" xfId="0" applyFont="1"/>
    <xf numFmtId="0" fontId="129" fillId="0" borderId="0" xfId="0" applyFont="1"/>
    <xf numFmtId="0" fontId="130" fillId="0" borderId="0" xfId="0" applyFont="1" applyAlignment="1">
      <alignment vertical="center"/>
    </xf>
    <xf numFmtId="0" fontId="7" fillId="0" borderId="0" xfId="0" applyFont="1"/>
    <xf numFmtId="0" fontId="15" fillId="0" borderId="0" xfId="0" applyFont="1" applyFill="1"/>
    <xf numFmtId="0" fontId="131" fillId="0" borderId="0" xfId="0" applyFont="1" applyAlignment="1">
      <alignment horizontal="left" vertical="center"/>
    </xf>
    <xf numFmtId="0" fontId="4" fillId="12" borderId="0" xfId="0" applyFont="1" applyFill="1" applyAlignment="1" applyProtection="1">
      <alignment horizontal="left" vertical="center"/>
      <protection locked="0"/>
    </xf>
    <xf numFmtId="49" fontId="4" fillId="12" borderId="0" xfId="0" applyNumberFormat="1" applyFont="1" applyFill="1" applyAlignment="1" applyProtection="1">
      <alignment horizontal="left" vertical="center"/>
      <protection locked="0"/>
    </xf>
    <xf numFmtId="4" fontId="22" fillId="12" borderId="23" xfId="0" applyNumberFormat="1" applyFont="1" applyFill="1" applyBorder="1" applyAlignment="1" applyProtection="1">
      <alignment vertical="center"/>
      <protection locked="0"/>
    </xf>
    <xf numFmtId="4" fontId="62" fillId="13" borderId="24" xfId="4" applyNumberFormat="1" applyFont="1" applyFill="1" applyBorder="1" applyAlignment="1">
      <alignment horizontal="right" vertical="center"/>
    </xf>
    <xf numFmtId="4" fontId="71" fillId="13" borderId="24" xfId="4" applyNumberFormat="1" applyFont="1" applyFill="1" applyBorder="1" applyAlignment="1">
      <alignment horizontal="right" vertical="center" wrapText="1"/>
    </xf>
    <xf numFmtId="2" fontId="69" fillId="13" borderId="25" xfId="4" applyNumberFormat="1" applyFont="1" applyFill="1" applyBorder="1" applyAlignment="1">
      <alignment horizontal="center" vertical="center" wrapText="1"/>
    </xf>
    <xf numFmtId="2" fontId="69" fillId="13" borderId="24" xfId="4" applyNumberFormat="1" applyFont="1" applyFill="1" applyBorder="1" applyAlignment="1">
      <alignment horizontal="center" vertical="center" wrapText="1"/>
    </xf>
    <xf numFmtId="2" fontId="85" fillId="13" borderId="25" xfId="4" applyNumberFormat="1" applyFont="1" applyFill="1" applyBorder="1" applyAlignment="1">
      <alignment horizontal="center" vertical="center" wrapText="1"/>
    </xf>
    <xf numFmtId="2" fontId="64" fillId="13" borderId="24" xfId="4" applyNumberFormat="1" applyFont="1" applyFill="1" applyBorder="1" applyAlignment="1">
      <alignment horizontal="center" vertical="center"/>
    </xf>
    <xf numFmtId="2" fontId="64" fillId="13" borderId="24" xfId="4" applyNumberFormat="1" applyFont="1" applyFill="1" applyBorder="1" applyAlignment="1">
      <alignment horizontal="center"/>
    </xf>
    <xf numFmtId="2" fontId="80" fillId="13" borderId="24" xfId="4" applyNumberFormat="1" applyFont="1" applyFill="1" applyBorder="1" applyAlignment="1">
      <alignment horizontal="center" vertical="center"/>
    </xf>
    <xf numFmtId="2" fontId="80" fillId="13" borderId="24" xfId="4" applyNumberFormat="1" applyFont="1" applyFill="1" applyBorder="1" applyAlignment="1">
      <alignment horizontal="center" vertical="center" wrapText="1"/>
    </xf>
    <xf numFmtId="2" fontId="40" fillId="13" borderId="24" xfId="4" applyNumberFormat="1" applyFont="1" applyFill="1" applyBorder="1" applyAlignment="1">
      <alignment horizontal="center"/>
    </xf>
    <xf numFmtId="2" fontId="40" fillId="13" borderId="24" xfId="4" applyNumberFormat="1" applyFont="1" applyFill="1" applyBorder="1" applyAlignment="1">
      <alignment horizontal="center" vertical="center"/>
    </xf>
    <xf numFmtId="2" fontId="64" fillId="13" borderId="24" xfId="4" applyNumberFormat="1" applyFont="1" applyFill="1" applyBorder="1" applyAlignment="1">
      <alignment vertical="center"/>
    </xf>
    <xf numFmtId="2" fontId="64" fillId="13" borderId="24" xfId="4" applyNumberFormat="1" applyFont="1" applyFill="1" applyBorder="1"/>
    <xf numFmtId="4" fontId="64" fillId="13" borderId="24" xfId="4" applyNumberFormat="1" applyFont="1" applyFill="1" applyBorder="1" applyAlignment="1">
      <alignment horizontal="right" vertical="center"/>
    </xf>
    <xf numFmtId="2" fontId="47" fillId="13" borderId="24" xfId="4" applyNumberFormat="1" applyFont="1" applyFill="1" applyBorder="1"/>
    <xf numFmtId="4" fontId="47" fillId="13" borderId="24" xfId="10" applyNumberFormat="1" applyFill="1" applyBorder="1" applyAlignment="1">
      <alignment vertical="center"/>
    </xf>
    <xf numFmtId="2" fontId="2" fillId="13" borderId="24" xfId="4" applyNumberFormat="1" applyFill="1" applyBorder="1"/>
    <xf numFmtId="4" fontId="2" fillId="13" borderId="24" xfId="4" applyNumberFormat="1" applyFill="1" applyBorder="1"/>
    <xf numFmtId="4" fontId="47" fillId="13" borderId="24" xfId="16" applyNumberFormat="1" applyFont="1" applyFill="1" applyBorder="1"/>
    <xf numFmtId="4" fontId="47" fillId="13" borderId="24" xfId="4" applyNumberFormat="1" applyFont="1" applyFill="1" applyBorder="1" applyAlignment="1">
      <alignment wrapText="1"/>
    </xf>
    <xf numFmtId="2" fontId="64" fillId="13" borderId="24" xfId="22" applyNumberFormat="1" applyFont="1" applyFill="1" applyBorder="1" applyAlignment="1">
      <alignment horizontal="center" vertical="center"/>
    </xf>
    <xf numFmtId="2" fontId="64" fillId="13" borderId="26" xfId="22" applyNumberFormat="1" applyFont="1" applyFill="1" applyBorder="1" applyAlignment="1">
      <alignment horizontal="center" vertical="center"/>
    </xf>
    <xf numFmtId="2" fontId="69" fillId="13" borderId="28" xfId="22" applyNumberFormat="1" applyFont="1" applyFill="1" applyBorder="1" applyAlignment="1">
      <alignment horizontal="center" vertical="center" wrapText="1"/>
    </xf>
    <xf numFmtId="2" fontId="69" fillId="13" borderId="24" xfId="22" applyNumberFormat="1" applyFont="1" applyFill="1" applyBorder="1" applyAlignment="1">
      <alignment horizontal="center" vertical="center" wrapText="1"/>
    </xf>
    <xf numFmtId="2" fontId="64" fillId="13" borderId="24" xfId="22" applyNumberFormat="1" applyFont="1" applyFill="1" applyBorder="1" applyAlignment="1">
      <alignment horizontal="center"/>
    </xf>
    <xf numFmtId="2" fontId="69" fillId="13" borderId="26" xfId="22" applyNumberFormat="1" applyFont="1" applyFill="1" applyBorder="1" applyAlignment="1">
      <alignment horizontal="center" vertical="center" wrapText="1"/>
    </xf>
    <xf numFmtId="2" fontId="105" fillId="13" borderId="24" xfId="22" applyNumberFormat="1" applyFont="1" applyFill="1" applyBorder="1" applyAlignment="1">
      <alignment horizontal="center" vertical="center"/>
    </xf>
    <xf numFmtId="2" fontId="1" fillId="13" borderId="24" xfId="22" applyNumberFormat="1" applyFill="1" applyBorder="1" applyAlignment="1">
      <alignment horizontal="center" vertical="center"/>
    </xf>
    <xf numFmtId="0" fontId="4" fillId="13" borderId="0" xfId="0" applyFont="1" applyFill="1" applyAlignment="1">
      <alignment horizontal="left" vertical="center"/>
    </xf>
    <xf numFmtId="4" fontId="22" fillId="13" borderId="23" xfId="0" applyNumberFormat="1" applyFont="1" applyFill="1" applyBorder="1" applyAlignment="1" applyProtection="1">
      <alignment vertical="center"/>
      <protection locked="0"/>
    </xf>
    <xf numFmtId="4" fontId="39" fillId="13" borderId="23" xfId="0" applyNumberFormat="1" applyFont="1" applyFill="1" applyBorder="1" applyAlignment="1" applyProtection="1">
      <alignment vertical="center"/>
      <protection locked="0"/>
    </xf>
    <xf numFmtId="165" fontId="4" fillId="13" borderId="0" xfId="0" applyNumberFormat="1" applyFont="1" applyFill="1" applyAlignment="1">
      <alignment horizontal="left" vertical="center"/>
    </xf>
    <xf numFmtId="0" fontId="72" fillId="14" borderId="52" xfId="4" applyFont="1" applyFill="1" applyBorder="1" applyAlignment="1">
      <alignment horizontal="center" vertical="center" wrapText="1"/>
    </xf>
    <xf numFmtId="0" fontId="75" fillId="14" borderId="24" xfId="4" applyFont="1" applyFill="1" applyBorder="1" applyAlignment="1" applyProtection="1">
      <alignment horizontal="left" wrapText="1"/>
      <protection locked="0"/>
    </xf>
    <xf numFmtId="168" fontId="72" fillId="14" borderId="24" xfId="4" applyNumberFormat="1" applyFont="1" applyFill="1" applyBorder="1" applyAlignment="1">
      <alignment horizontal="center" vertical="center" wrapText="1"/>
    </xf>
    <xf numFmtId="0" fontId="72" fillId="14" borderId="24" xfId="4" applyFont="1" applyFill="1" applyBorder="1" applyAlignment="1">
      <alignment horizontal="center" vertical="center" wrapText="1"/>
    </xf>
    <xf numFmtId="4" fontId="72" fillId="14" borderId="24" xfId="4" applyNumberFormat="1" applyFont="1" applyFill="1" applyBorder="1" applyAlignment="1">
      <alignment horizontal="right" vertical="center" wrapText="1"/>
    </xf>
    <xf numFmtId="4" fontId="72" fillId="14" borderId="53" xfId="4" applyNumberFormat="1" applyFont="1" applyFill="1" applyBorder="1" applyAlignment="1">
      <alignment horizontal="right" vertical="center" wrapText="1"/>
    </xf>
    <xf numFmtId="0" fontId="63" fillId="14" borderId="0" xfId="4" applyFont="1" applyFill="1"/>
    <xf numFmtId="0" fontId="71" fillId="14" borderId="52" xfId="4" applyFont="1" applyFill="1" applyBorder="1" applyAlignment="1">
      <alignment horizontal="center" vertical="center" wrapText="1"/>
    </xf>
    <xf numFmtId="168" fontId="71" fillId="14" borderId="24" xfId="4" applyNumberFormat="1" applyFont="1" applyFill="1" applyBorder="1" applyAlignment="1">
      <alignment horizontal="center" vertical="center" wrapText="1"/>
    </xf>
    <xf numFmtId="0" fontId="71" fillId="14" borderId="24" xfId="4" applyFont="1" applyFill="1" applyBorder="1" applyAlignment="1">
      <alignment horizontal="center" vertical="center" wrapText="1"/>
    </xf>
    <xf numFmtId="4" fontId="62" fillId="14" borderId="24" xfId="4" applyNumberFormat="1" applyFont="1" applyFill="1" applyBorder="1" applyAlignment="1">
      <alignment horizontal="right" vertical="center"/>
    </xf>
    <xf numFmtId="4" fontId="71" fillId="14" borderId="53" xfId="4" applyNumberFormat="1" applyFont="1" applyFill="1" applyBorder="1" applyAlignment="1">
      <alignment horizontal="right" vertical="center" wrapText="1"/>
    </xf>
    <xf numFmtId="0" fontId="71" fillId="14" borderId="63" xfId="4" applyFont="1" applyFill="1" applyBorder="1" applyAlignment="1">
      <alignment horizontal="center" vertical="center" wrapText="1"/>
    </xf>
    <xf numFmtId="0" fontId="62" fillId="0" borderId="65" xfId="4" applyFont="1" applyBorder="1" applyAlignment="1">
      <alignment horizontal="center"/>
    </xf>
    <xf numFmtId="0" fontId="37" fillId="0" borderId="66" xfId="4" applyFont="1" applyBorder="1" applyAlignment="1" applyProtection="1">
      <alignment horizontal="left" wrapText="1"/>
      <protection locked="0"/>
    </xf>
    <xf numFmtId="4" fontId="78" fillId="0" borderId="68" xfId="4" applyNumberFormat="1" applyFont="1" applyBorder="1" applyAlignment="1">
      <alignment horizontal="right" vertical="center" wrapText="1"/>
    </xf>
    <xf numFmtId="4" fontId="72" fillId="5" borderId="24" xfId="4" applyNumberFormat="1" applyFont="1" applyFill="1" applyBorder="1" applyAlignment="1">
      <alignment horizontal="right" vertical="center" wrapText="1"/>
    </xf>
    <xf numFmtId="0" fontId="62" fillId="14" borderId="24" xfId="4" applyFont="1" applyFill="1" applyBorder="1" applyAlignment="1">
      <alignment horizontal="center" vertical="center"/>
    </xf>
    <xf numFmtId="0" fontId="62" fillId="14" borderId="24" xfId="4" applyFont="1" applyFill="1" applyBorder="1" applyAlignment="1">
      <alignment horizontal="center"/>
    </xf>
    <xf numFmtId="168" fontId="72" fillId="14" borderId="24" xfId="4" applyNumberFormat="1" applyFont="1" applyFill="1" applyBorder="1" applyAlignment="1">
      <alignment horizontal="center" vertical="center"/>
    </xf>
    <xf numFmtId="0" fontId="69" fillId="14" borderId="52" xfId="22" applyFont="1" applyFill="1" applyBorder="1" applyAlignment="1">
      <alignment horizontal="center" vertical="center" wrapText="1"/>
    </xf>
    <xf numFmtId="0" fontId="47" fillId="14" borderId="24" xfId="22" applyFont="1" applyFill="1" applyBorder="1" applyAlignment="1">
      <alignment wrapText="1"/>
    </xf>
    <xf numFmtId="168" fontId="64" fillId="14" borderId="24" xfId="22" applyNumberFormat="1" applyFont="1" applyFill="1" applyBorder="1" applyAlignment="1">
      <alignment horizontal="center" vertical="center"/>
    </xf>
    <xf numFmtId="0" fontId="64" fillId="14" borderId="24" xfId="22" applyFont="1" applyFill="1" applyBorder="1" applyAlignment="1">
      <alignment horizontal="center" vertical="center"/>
    </xf>
    <xf numFmtId="1" fontId="64" fillId="14" borderId="52" xfId="4" applyNumberFormat="1" applyFont="1" applyFill="1" applyBorder="1" applyAlignment="1">
      <alignment horizontal="center" vertical="center" wrapText="1"/>
    </xf>
    <xf numFmtId="2" fontId="80" fillId="14" borderId="24" xfId="4" applyNumberFormat="1" applyFont="1" applyFill="1" applyBorder="1"/>
    <xf numFmtId="168" fontId="80" fillId="14" borderId="24" xfId="4" applyNumberFormat="1" applyFont="1" applyFill="1" applyBorder="1" applyAlignment="1">
      <alignment horizontal="center" vertical="center" wrapText="1"/>
    </xf>
    <xf numFmtId="2" fontId="80" fillId="14" borderId="24" xfId="4" applyNumberFormat="1" applyFont="1" applyFill="1" applyBorder="1" applyAlignment="1">
      <alignment horizontal="center" vertical="center"/>
    </xf>
    <xf numFmtId="2" fontId="80" fillId="14" borderId="24" xfId="4" applyNumberFormat="1" applyFont="1" applyFill="1" applyBorder="1" applyAlignment="1">
      <alignment horizontal="center"/>
    </xf>
    <xf numFmtId="2" fontId="80" fillId="0" borderId="24" xfId="4" applyNumberFormat="1" applyFont="1" applyFill="1" applyBorder="1" applyAlignment="1">
      <alignment horizontal="left" vertical="center" wrapText="1"/>
    </xf>
    <xf numFmtId="1" fontId="64" fillId="0" borderId="52" xfId="4" applyNumberFormat="1" applyFont="1" applyFill="1" applyBorder="1" applyAlignment="1">
      <alignment horizontal="center" vertical="center" wrapText="1"/>
    </xf>
    <xf numFmtId="1" fontId="40" fillId="14" borderId="52" xfId="4" applyNumberFormat="1" applyFont="1" applyFill="1" applyBorder="1" applyAlignment="1">
      <alignment horizontal="center" vertical="center" wrapText="1"/>
    </xf>
    <xf numFmtId="2" fontId="40" fillId="14" borderId="24" xfId="4" applyNumberFormat="1" applyFont="1" applyFill="1" applyBorder="1" applyAlignment="1">
      <alignment horizontal="left" vertical="center" wrapText="1"/>
    </xf>
    <xf numFmtId="168" fontId="40" fillId="14" borderId="24" xfId="4" applyNumberFormat="1" applyFont="1" applyFill="1" applyBorder="1" applyAlignment="1">
      <alignment horizontal="center" vertical="center" wrapText="1"/>
    </xf>
    <xf numFmtId="2" fontId="40" fillId="14" borderId="24" xfId="4" applyNumberFormat="1" applyFont="1" applyFill="1" applyBorder="1" applyAlignment="1">
      <alignment horizontal="center"/>
    </xf>
    <xf numFmtId="0" fontId="40" fillId="14" borderId="0" xfId="0" applyFont="1" applyFill="1"/>
    <xf numFmtId="0" fontId="71" fillId="0" borderId="52" xfId="4" applyFont="1" applyFill="1" applyBorder="1" applyAlignment="1">
      <alignment horizontal="center" vertical="center" wrapText="1"/>
    </xf>
    <xf numFmtId="0" fontId="75" fillId="0" borderId="24" xfId="4" applyFont="1" applyFill="1" applyBorder="1" applyAlignment="1" applyProtection="1">
      <alignment horizontal="left" wrapText="1"/>
      <protection locked="0"/>
    </xf>
    <xf numFmtId="0" fontId="71" fillId="0" borderId="24" xfId="4" applyFont="1" applyFill="1" applyBorder="1" applyAlignment="1">
      <alignment horizontal="center" vertical="center" wrapText="1"/>
    </xf>
    <xf numFmtId="0" fontId="132" fillId="0" borderId="0" xfId="0" applyFont="1" applyAlignment="1">
      <alignment horizontal="left" vertical="top" wrapText="1"/>
    </xf>
    <xf numFmtId="0" fontId="13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9" fontId="4" fillId="12" borderId="0" xfId="0" applyNumberFormat="1" applyFont="1" applyFill="1" applyAlignment="1" applyProtection="1">
      <alignment horizontal="left" vertical="center"/>
      <protection locked="0"/>
    </xf>
    <xf numFmtId="49" fontId="4" fillId="0" borderId="0" xfId="0" applyNumberFormat="1" applyFont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164" fontId="16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4" fontId="6" fillId="3" borderId="7" xfId="0" applyNumberFormat="1" applyFont="1" applyFill="1" applyBorder="1" applyAlignment="1">
      <alignment vertical="center"/>
    </xf>
    <xf numFmtId="4" fontId="6" fillId="3" borderId="8" xfId="0" applyNumberFormat="1" applyFont="1" applyFill="1" applyBorder="1" applyAlignment="1">
      <alignment vertical="center"/>
    </xf>
    <xf numFmtId="0" fontId="6" fillId="3" borderId="7" xfId="0" applyFont="1" applyFill="1" applyBorder="1" applyAlignment="1">
      <alignment horizontal="left" vertical="center"/>
    </xf>
    <xf numFmtId="4" fontId="18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left" vertical="center"/>
    </xf>
    <xf numFmtId="4" fontId="24" fillId="4" borderId="0" xfId="0" applyNumberFormat="1" applyFont="1" applyFill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4" fontId="28" fillId="0" borderId="0" xfId="0" applyNumberFormat="1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0" fillId="0" borderId="0" xfId="0"/>
    <xf numFmtId="0" fontId="22" fillId="4" borderId="7" xfId="0" applyFont="1" applyFill="1" applyBorder="1" applyAlignment="1">
      <alignment horizontal="right" vertical="center"/>
    </xf>
    <xf numFmtId="0" fontId="22" fillId="4" borderId="7" xfId="0" applyFont="1" applyFill="1" applyBorder="1" applyAlignment="1">
      <alignment horizontal="left" vertical="center"/>
    </xf>
    <xf numFmtId="165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vertical="center"/>
    </xf>
    <xf numFmtId="4" fontId="15" fillId="0" borderId="5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2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2" fillId="4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12" borderId="0" xfId="0" applyFont="1" applyFill="1" applyAlignment="1" applyProtection="1">
      <alignment horizontal="left" vertical="center"/>
      <protection locked="0"/>
    </xf>
    <xf numFmtId="0" fontId="0" fillId="0" borderId="0" xfId="0" applyFont="1" applyAlignment="1">
      <alignment vertical="center"/>
    </xf>
    <xf numFmtId="0" fontId="55" fillId="0" borderId="25" xfId="2" applyFont="1" applyBorder="1" applyAlignment="1">
      <alignment horizontal="center"/>
    </xf>
    <xf numFmtId="0" fontId="55" fillId="0" borderId="31" xfId="2" applyFont="1" applyBorder="1" applyAlignment="1">
      <alignment horizontal="center"/>
    </xf>
    <xf numFmtId="0" fontId="55" fillId="0" borderId="30" xfId="2" applyFont="1" applyBorder="1" applyAlignment="1">
      <alignment horizontal="center"/>
    </xf>
    <xf numFmtId="0" fontId="59" fillId="0" borderId="25" xfId="2" applyFont="1" applyBorder="1" applyAlignment="1">
      <alignment horizontal="center"/>
    </xf>
    <xf numFmtId="0" fontId="59" fillId="0" borderId="31" xfId="2" applyFont="1" applyBorder="1" applyAlignment="1">
      <alignment horizontal="center"/>
    </xf>
    <xf numFmtId="0" fontId="44" fillId="0" borderId="25" xfId="3" applyFont="1" applyBorder="1" applyAlignment="1">
      <alignment horizontal="center" vertical="top" wrapText="1"/>
    </xf>
    <xf numFmtId="0" fontId="44" fillId="0" borderId="30" xfId="3" applyFont="1" applyBorder="1" applyAlignment="1">
      <alignment horizontal="center" vertical="top" wrapText="1"/>
    </xf>
    <xf numFmtId="0" fontId="44" fillId="0" borderId="31" xfId="3" applyFont="1" applyBorder="1" applyAlignment="1">
      <alignment horizontal="center" vertical="top" wrapText="1"/>
    </xf>
    <xf numFmtId="0" fontId="44" fillId="0" borderId="25" xfId="2" applyFont="1" applyBorder="1" applyAlignment="1">
      <alignment horizontal="center"/>
    </xf>
    <xf numFmtId="0" fontId="44" fillId="0" borderId="31" xfId="2" applyFont="1" applyBorder="1" applyAlignment="1">
      <alignment horizontal="center"/>
    </xf>
    <xf numFmtId="0" fontId="44" fillId="0" borderId="30" xfId="2" applyFont="1" applyBorder="1" applyAlignment="1">
      <alignment horizontal="center"/>
    </xf>
    <xf numFmtId="0" fontId="48" fillId="0" borderId="25" xfId="2" applyFont="1" applyBorder="1" applyAlignment="1">
      <alignment horizontal="center"/>
    </xf>
    <xf numFmtId="0" fontId="48" fillId="0" borderId="31" xfId="2" applyFont="1" applyBorder="1" applyAlignment="1">
      <alignment horizontal="center"/>
    </xf>
    <xf numFmtId="0" fontId="48" fillId="0" borderId="30" xfId="2" applyFont="1" applyBorder="1" applyAlignment="1">
      <alignment horizontal="center"/>
    </xf>
    <xf numFmtId="0" fontId="61" fillId="0" borderId="32" xfId="4" applyFont="1" applyBorder="1" applyAlignment="1">
      <alignment horizontal="center" vertical="center"/>
    </xf>
    <xf numFmtId="0" fontId="61" fillId="0" borderId="33" xfId="4" applyFont="1" applyBorder="1" applyAlignment="1">
      <alignment horizontal="center" vertical="center"/>
    </xf>
    <xf numFmtId="169" fontId="62" fillId="0" borderId="34" xfId="4" applyNumberFormat="1" applyFont="1" applyBorder="1" applyAlignment="1">
      <alignment horizontal="center" vertical="center" wrapText="1"/>
    </xf>
    <xf numFmtId="169" fontId="62" fillId="0" borderId="35" xfId="4" applyNumberFormat="1" applyFont="1" applyBorder="1" applyAlignment="1">
      <alignment horizontal="center" vertical="center" wrapText="1"/>
    </xf>
    <xf numFmtId="169" fontId="62" fillId="0" borderId="36" xfId="4" applyNumberFormat="1" applyFont="1" applyBorder="1" applyAlignment="1">
      <alignment horizontal="center" vertical="center" wrapText="1"/>
    </xf>
    <xf numFmtId="169" fontId="62" fillId="0" borderId="39" xfId="4" applyNumberFormat="1" applyFont="1" applyBorder="1" applyAlignment="1">
      <alignment horizontal="center" vertical="center" wrapText="1"/>
    </xf>
    <xf numFmtId="169" fontId="62" fillId="0" borderId="0" xfId="4" applyNumberFormat="1" applyFont="1" applyAlignment="1">
      <alignment horizontal="center" vertical="center" wrapText="1"/>
    </xf>
    <xf numFmtId="169" fontId="62" fillId="0" borderId="40" xfId="4" applyNumberFormat="1" applyFont="1" applyBorder="1" applyAlignment="1">
      <alignment horizontal="center" vertical="center" wrapText="1"/>
    </xf>
    <xf numFmtId="169" fontId="64" fillId="0" borderId="39" xfId="4" applyNumberFormat="1" applyFont="1" applyBorder="1" applyAlignment="1">
      <alignment horizontal="center" vertical="center" wrapText="1"/>
    </xf>
    <xf numFmtId="169" fontId="64" fillId="0" borderId="0" xfId="4" applyNumberFormat="1" applyFont="1" applyAlignment="1">
      <alignment horizontal="center" vertical="center" wrapText="1"/>
    </xf>
    <xf numFmtId="169" fontId="64" fillId="0" borderId="40" xfId="4" applyNumberFormat="1" applyFont="1" applyBorder="1" applyAlignment="1">
      <alignment horizontal="center" vertical="center" wrapText="1"/>
    </xf>
    <xf numFmtId="169" fontId="66" fillId="0" borderId="43" xfId="4" applyNumberFormat="1" applyFont="1" applyBorder="1" applyAlignment="1">
      <alignment horizontal="center" vertical="center" wrapText="1"/>
    </xf>
    <xf numFmtId="169" fontId="66" fillId="0" borderId="44" xfId="4" applyNumberFormat="1" applyFont="1" applyBorder="1" applyAlignment="1">
      <alignment horizontal="center" vertical="center" wrapText="1"/>
    </xf>
    <xf numFmtId="169" fontId="66" fillId="0" borderId="45" xfId="4" applyNumberFormat="1" applyFont="1" applyBorder="1" applyAlignment="1">
      <alignment horizontal="center" vertical="center" wrapText="1"/>
    </xf>
    <xf numFmtId="169" fontId="62" fillId="0" borderId="48" xfId="4" applyNumberFormat="1" applyFont="1" applyBorder="1" applyAlignment="1">
      <alignment horizontal="center" vertical="center" wrapText="1"/>
    </xf>
    <xf numFmtId="169" fontId="62" fillId="0" borderId="49" xfId="4" applyNumberFormat="1" applyFont="1" applyBorder="1" applyAlignment="1">
      <alignment horizontal="center" vertical="center" wrapText="1"/>
    </xf>
    <xf numFmtId="169" fontId="62" fillId="0" borderId="47" xfId="4" applyNumberFormat="1" applyFont="1" applyBorder="1" applyAlignment="1">
      <alignment horizontal="center" vertical="center" wrapText="1"/>
    </xf>
    <xf numFmtId="0" fontId="71" fillId="0" borderId="54" xfId="4" applyFont="1" applyBorder="1" applyAlignment="1">
      <alignment horizontal="center" vertical="center" wrapText="1"/>
    </xf>
    <xf numFmtId="0" fontId="71" fillId="0" borderId="57" xfId="4" applyFont="1" applyBorder="1" applyAlignment="1">
      <alignment horizontal="center" vertical="center" wrapText="1"/>
    </xf>
    <xf numFmtId="0" fontId="72" fillId="0" borderId="26" xfId="4" applyFont="1" applyBorder="1" applyAlignment="1" applyProtection="1">
      <alignment horizontal="left" vertical="center" wrapText="1"/>
      <protection locked="0"/>
    </xf>
    <xf numFmtId="0" fontId="72" fillId="0" borderId="28" xfId="4" applyFont="1" applyBorder="1" applyAlignment="1" applyProtection="1">
      <alignment horizontal="left" vertical="center" wrapText="1"/>
      <protection locked="0"/>
    </xf>
    <xf numFmtId="168" fontId="71" fillId="0" borderId="55" xfId="4" applyNumberFormat="1" applyFont="1" applyBorder="1" applyAlignment="1">
      <alignment horizontal="center" vertical="center" wrapText="1"/>
    </xf>
    <xf numFmtId="168" fontId="71" fillId="0" borderId="58" xfId="4" applyNumberFormat="1" applyFont="1" applyBorder="1" applyAlignment="1">
      <alignment horizontal="center" vertical="center" wrapText="1"/>
    </xf>
    <xf numFmtId="0" fontId="71" fillId="0" borderId="26" xfId="4" applyFont="1" applyBorder="1" applyAlignment="1">
      <alignment horizontal="center" vertical="center" wrapText="1"/>
    </xf>
    <xf numFmtId="0" fontId="71" fillId="0" borderId="28" xfId="4" applyFont="1" applyBorder="1" applyAlignment="1">
      <alignment horizontal="center" vertical="center" wrapText="1"/>
    </xf>
    <xf numFmtId="4" fontId="62" fillId="13" borderId="26" xfId="4" applyNumberFormat="1" applyFont="1" applyFill="1" applyBorder="1" applyAlignment="1">
      <alignment horizontal="right" vertical="center"/>
    </xf>
    <xf numFmtId="4" fontId="62" fillId="13" borderId="28" xfId="4" applyNumberFormat="1" applyFont="1" applyFill="1" applyBorder="1" applyAlignment="1">
      <alignment horizontal="right" vertical="center"/>
    </xf>
    <xf numFmtId="4" fontId="71" fillId="5" borderId="56" xfId="4" applyNumberFormat="1" applyFont="1" applyFill="1" applyBorder="1" applyAlignment="1">
      <alignment horizontal="right" vertical="center" wrapText="1"/>
    </xf>
    <xf numFmtId="4" fontId="71" fillId="5" borderId="59" xfId="4" applyNumberFormat="1" applyFont="1" applyFill="1" applyBorder="1" applyAlignment="1">
      <alignment horizontal="right" vertical="center" wrapText="1"/>
    </xf>
    <xf numFmtId="2" fontId="71" fillId="0" borderId="0" xfId="4" applyNumberFormat="1" applyFont="1" applyAlignment="1">
      <alignment horizontal="center" vertical="center" wrapText="1"/>
    </xf>
    <xf numFmtId="0" fontId="71" fillId="0" borderId="0" xfId="4" applyFont="1" applyAlignment="1">
      <alignment horizontal="center" vertical="center" wrapText="1"/>
    </xf>
    <xf numFmtId="0" fontId="72" fillId="0" borderId="54" xfId="4" applyFont="1" applyBorder="1" applyAlignment="1">
      <alignment horizontal="center" vertical="center" wrapText="1"/>
    </xf>
    <xf numFmtId="0" fontId="72" fillId="0" borderId="57" xfId="4" applyFont="1" applyBorder="1" applyAlignment="1">
      <alignment horizontal="center" vertical="center" wrapText="1"/>
    </xf>
    <xf numFmtId="0" fontId="69" fillId="0" borderId="0" xfId="4" applyFont="1" applyAlignment="1">
      <alignment horizontal="left" vertical="center" wrapText="1"/>
    </xf>
    <xf numFmtId="0" fontId="70" fillId="0" borderId="0" xfId="4" applyFont="1" applyAlignment="1">
      <alignment horizontal="left" vertical="center" wrapText="1"/>
    </xf>
    <xf numFmtId="2" fontId="84" fillId="8" borderId="75" xfId="4" applyNumberFormat="1" applyFont="1" applyFill="1" applyBorder="1" applyAlignment="1">
      <alignment horizontal="left" vertical="center" wrapText="1"/>
    </xf>
    <xf numFmtId="2" fontId="84" fillId="8" borderId="31" xfId="4" applyNumberFormat="1" applyFont="1" applyFill="1" applyBorder="1" applyAlignment="1">
      <alignment horizontal="left" vertical="center" wrapText="1"/>
    </xf>
    <xf numFmtId="0" fontId="61" fillId="0" borderId="72" xfId="4" applyFont="1" applyBorder="1" applyAlignment="1">
      <alignment horizontal="center" vertical="center"/>
    </xf>
    <xf numFmtId="2" fontId="65" fillId="8" borderId="57" xfId="4" applyNumberFormat="1" applyFont="1" applyFill="1" applyBorder="1" applyAlignment="1">
      <alignment horizontal="left" vertical="center"/>
    </xf>
    <xf numFmtId="2" fontId="65" fillId="8" borderId="73" xfId="4" applyNumberFormat="1" applyFont="1" applyFill="1" applyBorder="1" applyAlignment="1">
      <alignment horizontal="left" vertical="center"/>
    </xf>
    <xf numFmtId="2" fontId="65" fillId="8" borderId="74" xfId="4" applyNumberFormat="1" applyFont="1" applyFill="1" applyBorder="1" applyAlignment="1">
      <alignment horizontal="left" vertical="center"/>
    </xf>
    <xf numFmtId="2" fontId="84" fillId="0" borderId="75" xfId="4" applyNumberFormat="1" applyFont="1" applyBorder="1" applyAlignment="1">
      <alignment horizontal="left" vertical="center" wrapText="1"/>
    </xf>
    <xf numFmtId="2" fontId="84" fillId="0" borderId="31" xfId="4" applyNumberFormat="1" applyFont="1" applyBorder="1" applyAlignment="1">
      <alignment horizontal="left" vertical="center" wrapText="1"/>
    </xf>
    <xf numFmtId="2" fontId="84" fillId="0" borderId="75" xfId="4" applyNumberFormat="1" applyFont="1" applyBorder="1" applyAlignment="1">
      <alignment horizontal="left" wrapText="1"/>
    </xf>
    <xf numFmtId="2" fontId="84" fillId="0" borderId="31" xfId="4" applyNumberFormat="1" applyFont="1" applyBorder="1" applyAlignment="1">
      <alignment horizontal="left" wrapText="1"/>
    </xf>
    <xf numFmtId="2" fontId="84" fillId="0" borderId="52" xfId="4" applyNumberFormat="1" applyFont="1" applyBorder="1" applyAlignment="1">
      <alignment horizontal="left" vertical="center" wrapText="1"/>
    </xf>
    <xf numFmtId="2" fontId="80" fillId="0" borderId="24" xfId="4" applyNumberFormat="1" applyFont="1" applyBorder="1" applyAlignment="1">
      <alignment horizontal="left" vertical="center" wrapText="1"/>
    </xf>
    <xf numFmtId="2" fontId="83" fillId="0" borderId="52" xfId="4" applyNumberFormat="1" applyFont="1" applyBorder="1" applyAlignment="1">
      <alignment horizontal="left" vertical="center" wrapText="1"/>
    </xf>
    <xf numFmtId="2" fontId="40" fillId="0" borderId="24" xfId="4" applyNumberFormat="1" applyFont="1" applyBorder="1" applyAlignment="1">
      <alignment horizontal="left" vertical="center" wrapText="1"/>
    </xf>
    <xf numFmtId="2" fontId="65" fillId="0" borderId="32" xfId="4" applyNumberFormat="1" applyFont="1" applyBorder="1" applyAlignment="1">
      <alignment horizontal="left" vertical="center" wrapText="1"/>
    </xf>
    <xf numFmtId="2" fontId="65" fillId="0" borderId="33" xfId="4" applyNumberFormat="1" applyFont="1" applyBorder="1" applyAlignment="1">
      <alignment horizontal="left" vertical="center" wrapText="1"/>
    </xf>
    <xf numFmtId="1" fontId="83" fillId="8" borderId="75" xfId="4" applyNumberFormat="1" applyFont="1" applyFill="1" applyBorder="1" applyAlignment="1">
      <alignment horizontal="left" vertical="center" wrapText="1"/>
    </xf>
    <xf numFmtId="1" fontId="83" fillId="8" borderId="30" xfId="4" applyNumberFormat="1" applyFont="1" applyFill="1" applyBorder="1" applyAlignment="1">
      <alignment horizontal="left" vertical="center" wrapText="1"/>
    </xf>
    <xf numFmtId="1" fontId="83" fillId="8" borderId="99" xfId="4" applyNumberFormat="1" applyFont="1" applyFill="1" applyBorder="1" applyAlignment="1">
      <alignment horizontal="left" vertical="center" wrapText="1"/>
    </xf>
    <xf numFmtId="0" fontId="70" fillId="0" borderId="35" xfId="4" applyFont="1" applyBorder="1" applyAlignment="1">
      <alignment horizontal="center" vertical="center" wrapText="1"/>
    </xf>
    <xf numFmtId="4" fontId="47" fillId="0" borderId="82" xfId="5" applyNumberFormat="1" applyBorder="1"/>
    <xf numFmtId="4" fontId="69" fillId="0" borderId="56" xfId="22" applyNumberFormat="1" applyFont="1" applyBorder="1" applyAlignment="1">
      <alignment horizontal="right" vertical="center" wrapText="1"/>
    </xf>
    <xf numFmtId="4" fontId="69" fillId="0" borderId="59" xfId="22" applyNumberFormat="1" applyFont="1" applyBorder="1" applyAlignment="1">
      <alignment horizontal="right" vertical="center" wrapText="1"/>
    </xf>
    <xf numFmtId="0" fontId="70" fillId="7" borderId="75" xfId="22" applyFont="1" applyFill="1" applyBorder="1" applyAlignment="1">
      <alignment horizontal="center" vertical="center" wrapText="1"/>
    </xf>
    <xf numFmtId="0" fontId="70" fillId="7" borderId="30" xfId="22" applyFont="1" applyFill="1" applyBorder="1" applyAlignment="1">
      <alignment horizontal="center" vertical="center" wrapText="1"/>
    </xf>
    <xf numFmtId="0" fontId="65" fillId="7" borderId="75" xfId="22" applyFont="1" applyFill="1" applyBorder="1" applyAlignment="1">
      <alignment horizontal="center" vertical="center"/>
    </xf>
    <xf numFmtId="0" fontId="65" fillId="7" borderId="30" xfId="22" applyFont="1" applyFill="1" applyBorder="1" applyAlignment="1">
      <alignment horizontal="center" vertical="center"/>
    </xf>
    <xf numFmtId="169" fontId="62" fillId="0" borderId="34" xfId="22" applyNumberFormat="1" applyFont="1" applyBorder="1" applyAlignment="1">
      <alignment horizontal="center" vertical="center" wrapText="1"/>
    </xf>
    <xf numFmtId="169" fontId="62" fillId="0" borderId="35" xfId="22" applyNumberFormat="1" applyFont="1" applyBorder="1" applyAlignment="1">
      <alignment horizontal="center" vertical="center" wrapText="1"/>
    </xf>
    <xf numFmtId="169" fontId="62" fillId="0" borderId="36" xfId="22" applyNumberFormat="1" applyFont="1" applyBorder="1" applyAlignment="1">
      <alignment horizontal="center" vertical="center" wrapText="1"/>
    </xf>
    <xf numFmtId="169" fontId="64" fillId="0" borderId="39" xfId="22" applyNumberFormat="1" applyFont="1" applyBorder="1" applyAlignment="1">
      <alignment horizontal="center" vertical="center" wrapText="1"/>
    </xf>
    <xf numFmtId="169" fontId="64" fillId="0" borderId="0" xfId="22" applyNumberFormat="1" applyFont="1" applyAlignment="1">
      <alignment horizontal="center" vertical="center" wrapText="1"/>
    </xf>
    <xf numFmtId="169" fontId="64" fillId="0" borderId="40" xfId="22" applyNumberFormat="1" applyFont="1" applyBorder="1" applyAlignment="1">
      <alignment horizontal="center" vertical="center" wrapText="1"/>
    </xf>
    <xf numFmtId="169" fontId="66" fillId="0" borderId="43" xfId="22" applyNumberFormat="1" applyFont="1" applyBorder="1" applyAlignment="1">
      <alignment horizontal="center" vertical="center" wrapText="1"/>
    </xf>
    <xf numFmtId="169" fontId="66" fillId="0" borderId="44" xfId="22" applyNumberFormat="1" applyFont="1" applyBorder="1" applyAlignment="1">
      <alignment horizontal="center" vertical="center" wrapText="1"/>
    </xf>
    <xf numFmtId="169" fontId="66" fillId="0" borderId="45" xfId="22" applyNumberFormat="1" applyFont="1" applyBorder="1" applyAlignment="1">
      <alignment horizontal="center" vertical="center" wrapText="1"/>
    </xf>
    <xf numFmtId="169" fontId="62" fillId="0" borderId="42" xfId="22" applyNumberFormat="1" applyFont="1" applyBorder="1" applyAlignment="1">
      <alignment horizontal="center" vertical="center" wrapText="1"/>
    </xf>
    <xf numFmtId="169" fontId="62" fillId="0" borderId="96" xfId="22" applyNumberFormat="1" applyFont="1" applyBorder="1" applyAlignment="1">
      <alignment horizontal="center" vertical="center" wrapText="1"/>
    </xf>
    <xf numFmtId="169" fontId="62" fillId="0" borderId="97" xfId="22" applyNumberFormat="1" applyFont="1" applyBorder="1" applyAlignment="1">
      <alignment horizontal="center" vertical="center" wrapText="1"/>
    </xf>
    <xf numFmtId="0" fontId="65" fillId="7" borderId="98" xfId="22" applyFont="1" applyFill="1" applyBorder="1" applyAlignment="1">
      <alignment horizontal="center" vertical="center"/>
    </xf>
    <xf numFmtId="0" fontId="69" fillId="0" borderId="54" xfId="22" applyFont="1" applyBorder="1" applyAlignment="1">
      <alignment horizontal="center" vertical="center" wrapText="1"/>
    </xf>
    <xf numFmtId="0" fontId="69" fillId="0" borderId="57" xfId="22" applyFont="1" applyBorder="1" applyAlignment="1">
      <alignment horizontal="center" vertical="center" wrapText="1"/>
    </xf>
    <xf numFmtId="0" fontId="64" fillId="0" borderId="26" xfId="22" applyFont="1" applyBorder="1" applyAlignment="1">
      <alignment horizontal="left" vertical="center"/>
    </xf>
    <xf numFmtId="0" fontId="64" fillId="0" borderId="28" xfId="22" applyFont="1" applyBorder="1" applyAlignment="1">
      <alignment horizontal="left" vertical="center"/>
    </xf>
    <xf numFmtId="168" fontId="64" fillId="0" borderId="55" xfId="22" applyNumberFormat="1" applyFont="1" applyBorder="1" applyAlignment="1">
      <alignment horizontal="center" vertical="center"/>
    </xf>
    <xf numFmtId="168" fontId="64" fillId="0" borderId="58" xfId="22" applyNumberFormat="1" applyFont="1" applyBorder="1" applyAlignment="1">
      <alignment horizontal="center" vertical="center"/>
    </xf>
    <xf numFmtId="0" fontId="64" fillId="0" borderId="26" xfId="22" applyFont="1" applyBorder="1" applyAlignment="1">
      <alignment horizontal="center" vertical="center"/>
    </xf>
    <xf numFmtId="0" fontId="64" fillId="0" borderId="28" xfId="22" applyFont="1" applyBorder="1" applyAlignment="1">
      <alignment horizontal="center" vertical="center"/>
    </xf>
    <xf numFmtId="0" fontId="64" fillId="13" borderId="26" xfId="22" applyFont="1" applyFill="1" applyBorder="1" applyAlignment="1">
      <alignment horizontal="center" vertical="center"/>
    </xf>
    <xf numFmtId="0" fontId="64" fillId="13" borderId="28" xfId="22" applyFont="1" applyFill="1" applyBorder="1" applyAlignment="1">
      <alignment horizontal="center" vertical="center"/>
    </xf>
    <xf numFmtId="4" fontId="69" fillId="5" borderId="56" xfId="22" applyNumberFormat="1" applyFont="1" applyFill="1" applyBorder="1" applyAlignment="1">
      <alignment horizontal="right" vertical="center" wrapText="1"/>
    </xf>
    <xf numFmtId="4" fontId="69" fillId="5" borderId="59" xfId="22" applyNumberFormat="1" applyFont="1" applyFill="1" applyBorder="1" applyAlignment="1">
      <alignment horizontal="right" vertical="center" wrapText="1"/>
    </xf>
    <xf numFmtId="0" fontId="70" fillId="7" borderId="98" xfId="22" applyFont="1" applyFill="1" applyBorder="1" applyAlignment="1">
      <alignment horizontal="center" vertical="center" wrapText="1"/>
    </xf>
    <xf numFmtId="169" fontId="76" fillId="0" borderId="34" xfId="22" applyNumberFormat="1" applyFont="1" applyBorder="1" applyAlignment="1">
      <alignment horizontal="center" vertical="center" wrapText="1"/>
    </xf>
    <xf numFmtId="169" fontId="76" fillId="0" borderId="35" xfId="22" applyNumberFormat="1" applyFont="1" applyBorder="1" applyAlignment="1">
      <alignment horizontal="center" vertical="center" wrapText="1"/>
    </xf>
    <xf numFmtId="169" fontId="76" fillId="0" borderId="36" xfId="22" applyNumberFormat="1" applyFont="1" applyBorder="1" applyAlignment="1">
      <alignment horizontal="center" vertical="center" wrapText="1"/>
    </xf>
    <xf numFmtId="169" fontId="62" fillId="0" borderId="51" xfId="22" applyNumberFormat="1" applyFont="1" applyBorder="1" applyAlignment="1">
      <alignment horizontal="center" vertical="center" wrapText="1"/>
    </xf>
    <xf numFmtId="169" fontId="62" fillId="0" borderId="50" xfId="22" applyNumberFormat="1" applyFont="1" applyBorder="1" applyAlignment="1">
      <alignment horizontal="center" vertical="center" wrapText="1"/>
    </xf>
    <xf numFmtId="0" fontId="69" fillId="0" borderId="26" xfId="22" applyFont="1" applyBorder="1" applyAlignment="1">
      <alignment horizontal="left" vertical="center" wrapText="1"/>
    </xf>
    <xf numFmtId="0" fontId="69" fillId="0" borderId="28" xfId="22" applyFont="1" applyBorder="1" applyAlignment="1">
      <alignment horizontal="left" vertical="center" wrapText="1"/>
    </xf>
    <xf numFmtId="168" fontId="69" fillId="0" borderId="55" xfId="22" applyNumberFormat="1" applyFont="1" applyBorder="1" applyAlignment="1">
      <alignment horizontal="center" vertical="center" wrapText="1"/>
    </xf>
    <xf numFmtId="168" fontId="69" fillId="0" borderId="58" xfId="22" applyNumberFormat="1" applyFont="1" applyBorder="1" applyAlignment="1">
      <alignment horizontal="center" vertical="center" wrapText="1"/>
    </xf>
    <xf numFmtId="0" fontId="69" fillId="0" borderId="26" xfId="22" applyFont="1" applyBorder="1" applyAlignment="1">
      <alignment horizontal="center" vertical="center" wrapText="1"/>
    </xf>
    <xf numFmtId="0" fontId="69" fillId="0" borderId="28" xfId="22" applyFont="1" applyBorder="1" applyAlignment="1">
      <alignment horizontal="center" vertical="center" wrapText="1"/>
    </xf>
    <xf numFmtId="0" fontId="69" fillId="13" borderId="26" xfId="22" applyFont="1" applyFill="1" applyBorder="1" applyAlignment="1">
      <alignment horizontal="center" vertical="center" wrapText="1"/>
    </xf>
    <xf numFmtId="0" fontId="69" fillId="13" borderId="28" xfId="22" applyFont="1" applyFill="1" applyBorder="1" applyAlignment="1">
      <alignment horizontal="center" vertical="center" wrapText="1"/>
    </xf>
    <xf numFmtId="171" fontId="69" fillId="0" borderId="0" xfId="22" applyNumberFormat="1" applyFont="1" applyAlignment="1">
      <alignment horizontal="center" vertical="center" wrapText="1"/>
    </xf>
  </cellXfs>
  <cellStyles count="24">
    <cellStyle name="Hypertextové prepojenie" xfId="1" builtinId="8"/>
    <cellStyle name="Normálna" xfId="0" builtinId="0" customBuiltin="1"/>
    <cellStyle name="Normálna 2" xfId="2" xr:uid="{00000000-0005-0000-0000-000002000000}"/>
    <cellStyle name="Normálna 2 2" xfId="3" xr:uid="{00000000-0005-0000-0000-000003000000}"/>
    <cellStyle name="Normálna 3" xfId="4" xr:uid="{00000000-0005-0000-0000-000004000000}"/>
    <cellStyle name="Normálna 4" xfId="22" xr:uid="{00000000-0005-0000-0000-000005000000}"/>
    <cellStyle name="Normálna 5" xfId="23" xr:uid="{00000000-0005-0000-0000-000006000000}"/>
    <cellStyle name="normálne 2" xfId="5" xr:uid="{00000000-0005-0000-0000-000007000000}"/>
    <cellStyle name="normálne 20" xfId="13" xr:uid="{00000000-0005-0000-0000-000008000000}"/>
    <cellStyle name="normálne 4 10" xfId="18" xr:uid="{00000000-0005-0000-0000-000009000000}"/>
    <cellStyle name="normálne 5" xfId="7" xr:uid="{00000000-0005-0000-0000-00000A000000}"/>
    <cellStyle name="normálne 6" xfId="10" xr:uid="{00000000-0005-0000-0000-00000B000000}"/>
    <cellStyle name="normálne 6 11" xfId="19" xr:uid="{00000000-0005-0000-0000-00000C000000}"/>
    <cellStyle name="normálne 7" xfId="11" xr:uid="{00000000-0005-0000-0000-00000D000000}"/>
    <cellStyle name="normálne 7 13" xfId="20" xr:uid="{00000000-0005-0000-0000-00000E000000}"/>
    <cellStyle name="normálne 9" xfId="21" xr:uid="{00000000-0005-0000-0000-00000F000000}"/>
    <cellStyle name="normálne_Lazaretská-EPS" xfId="6" xr:uid="{00000000-0005-0000-0000-000010000000}"/>
    <cellStyle name="normálne_Ozvučenie E-Satel" xfId="12" xr:uid="{00000000-0005-0000-0000-000011000000}"/>
    <cellStyle name="normálne_Ozvučenie E-Satel 11" xfId="17" xr:uid="{00000000-0005-0000-0000-000012000000}"/>
    <cellStyle name="normálne_Ozvučenie E-Satel 12" xfId="16" xr:uid="{00000000-0005-0000-0000-000013000000}"/>
    <cellStyle name="normálne_Thermia-tender-slaboprúd-uprava" xfId="8" xr:uid="{00000000-0005-0000-0000-000014000000}"/>
    <cellStyle name="normální_List1" xfId="9" xr:uid="{00000000-0005-0000-0000-000015000000}"/>
    <cellStyle name="Standard_EV2001 Euro02" xfId="14" xr:uid="{00000000-0005-0000-0000-000016000000}"/>
    <cellStyle name="Štýl 1" xfId="15" xr:uid="{00000000-0005-0000-0000-000017000000}"/>
  </cellStyles>
  <dxfs count="0"/>
  <tableStyles count="0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emf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</xdr:col>
      <xdr:colOff>95250</xdr:colOff>
      <xdr:row>90</xdr:row>
      <xdr:rowOff>9525</xdr:rowOff>
    </xdr:to>
    <xdr:pic>
      <xdr:nvPicPr>
        <xdr:cNvPr id="2" name="Picture 1" descr="http://www.krugelexim.sk/img/blank.gif">
          <a:extLst>
            <a:ext uri="{FF2B5EF4-FFF2-40B4-BE49-F238E27FC236}">
              <a16:creationId xmlns:a16="http://schemas.microsoft.com/office/drawing/2014/main" id="{714419E1-AA3D-4628-9636-3ECB14529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4850" y="17745075"/>
          <a:ext cx="952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1190625</xdr:colOff>
      <xdr:row>105</xdr:row>
      <xdr:rowOff>114300</xdr:rowOff>
    </xdr:from>
    <xdr:to>
      <xdr:col>1</xdr:col>
      <xdr:colOff>96838</xdr:colOff>
      <xdr:row>105</xdr:row>
      <xdr:rowOff>123825</xdr:rowOff>
    </xdr:to>
    <xdr:pic>
      <xdr:nvPicPr>
        <xdr:cNvPr id="3" name="Picture 1" descr="http://www.krugelexim.sk/img/blank.gif">
          <a:extLst>
            <a:ext uri="{FF2B5EF4-FFF2-40B4-BE49-F238E27FC236}">
              <a16:creationId xmlns:a16="http://schemas.microsoft.com/office/drawing/2014/main" id="{A2EC2918-8EAF-48B4-AACF-4A78DF5EA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4850" y="20716875"/>
          <a:ext cx="96838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95250</xdr:colOff>
      <xdr:row>108</xdr:row>
      <xdr:rowOff>9525</xdr:rowOff>
    </xdr:to>
    <xdr:pic>
      <xdr:nvPicPr>
        <xdr:cNvPr id="4" name="Picture 1" descr="http://www.krugelexim.sk/img/blank.gif">
          <a:extLst>
            <a:ext uri="{FF2B5EF4-FFF2-40B4-BE49-F238E27FC236}">
              <a16:creationId xmlns:a16="http://schemas.microsoft.com/office/drawing/2014/main" id="{8CC2999B-C5C7-47D8-8360-5E714D56D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4850" y="21174075"/>
          <a:ext cx="952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95250</xdr:colOff>
      <xdr:row>108</xdr:row>
      <xdr:rowOff>9525</xdr:rowOff>
    </xdr:to>
    <xdr:pic>
      <xdr:nvPicPr>
        <xdr:cNvPr id="5" name="Picture 1" descr="http://www.krugelexim.sk/img/blank.gif">
          <a:extLst>
            <a:ext uri="{FF2B5EF4-FFF2-40B4-BE49-F238E27FC236}">
              <a16:creationId xmlns:a16="http://schemas.microsoft.com/office/drawing/2014/main" id="{DE39000F-5B25-4A0C-A7BF-5C3FC1AA3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4850" y="21174075"/>
          <a:ext cx="952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95250</xdr:colOff>
      <xdr:row>95</xdr:row>
      <xdr:rowOff>9525</xdr:rowOff>
    </xdr:to>
    <xdr:pic>
      <xdr:nvPicPr>
        <xdr:cNvPr id="6" name="Picture 1" descr="http://www.krugelexim.sk/img/blank.gif">
          <a:extLst>
            <a:ext uri="{FF2B5EF4-FFF2-40B4-BE49-F238E27FC236}">
              <a16:creationId xmlns:a16="http://schemas.microsoft.com/office/drawing/2014/main" id="{FDAFEE07-A848-4CAB-9134-A8A066CFD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4850" y="18697575"/>
          <a:ext cx="952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95250</xdr:colOff>
      <xdr:row>95</xdr:row>
      <xdr:rowOff>9525</xdr:rowOff>
    </xdr:to>
    <xdr:pic>
      <xdr:nvPicPr>
        <xdr:cNvPr id="7" name="Picture 1" descr="http://www.krugelexim.sk/img/blank.gif">
          <a:extLst>
            <a:ext uri="{FF2B5EF4-FFF2-40B4-BE49-F238E27FC236}">
              <a16:creationId xmlns:a16="http://schemas.microsoft.com/office/drawing/2014/main" id="{282A56B5-E825-4F2F-9854-25C9494D0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4850" y="18697575"/>
          <a:ext cx="952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95250</xdr:colOff>
      <xdr:row>108</xdr:row>
      <xdr:rowOff>9525</xdr:rowOff>
    </xdr:to>
    <xdr:pic>
      <xdr:nvPicPr>
        <xdr:cNvPr id="8" name="Picture 1" descr="http://www.krugelexim.sk/img/blank.gif">
          <a:extLst>
            <a:ext uri="{FF2B5EF4-FFF2-40B4-BE49-F238E27FC236}">
              <a16:creationId xmlns:a16="http://schemas.microsoft.com/office/drawing/2014/main" id="{17CC5CB3-7D25-4863-813E-DC8F5EEC4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4850" y="21174075"/>
          <a:ext cx="952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1247775</xdr:colOff>
      <xdr:row>90</xdr:row>
      <xdr:rowOff>95250</xdr:rowOff>
    </xdr:from>
    <xdr:to>
      <xdr:col>1</xdr:col>
      <xdr:colOff>96838</xdr:colOff>
      <xdr:row>90</xdr:row>
      <xdr:rowOff>104775</xdr:rowOff>
    </xdr:to>
    <xdr:pic>
      <xdr:nvPicPr>
        <xdr:cNvPr id="9" name="Picture 1" descr="http://www.krugelexim.sk/img/blank.gif">
          <a:extLst>
            <a:ext uri="{FF2B5EF4-FFF2-40B4-BE49-F238E27FC236}">
              <a16:creationId xmlns:a16="http://schemas.microsoft.com/office/drawing/2014/main" id="{EB29F41C-FF3F-4BD0-B1F9-00B98762B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4850" y="17840325"/>
          <a:ext cx="96838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865909</xdr:colOff>
      <xdr:row>132</xdr:row>
      <xdr:rowOff>0</xdr:rowOff>
    </xdr:from>
    <xdr:to>
      <xdr:col>1</xdr:col>
      <xdr:colOff>94384</xdr:colOff>
      <xdr:row>132</xdr:row>
      <xdr:rowOff>9525</xdr:rowOff>
    </xdr:to>
    <xdr:pic>
      <xdr:nvPicPr>
        <xdr:cNvPr id="10" name="Picture 1" descr="http://www.krugelexim.sk/img/blank.gif">
          <a:extLst>
            <a:ext uri="{FF2B5EF4-FFF2-40B4-BE49-F238E27FC236}">
              <a16:creationId xmlns:a16="http://schemas.microsoft.com/office/drawing/2014/main" id="{A128B404-D9C5-4653-A44E-F014FEBBB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3984" y="25746075"/>
          <a:ext cx="952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95250</xdr:colOff>
      <xdr:row>132</xdr:row>
      <xdr:rowOff>9525</xdr:rowOff>
    </xdr:to>
    <xdr:pic>
      <xdr:nvPicPr>
        <xdr:cNvPr id="11" name="Picture 1" descr="http://www.krugelexim.sk/img/blank.gif">
          <a:extLst>
            <a:ext uri="{FF2B5EF4-FFF2-40B4-BE49-F238E27FC236}">
              <a16:creationId xmlns:a16="http://schemas.microsoft.com/office/drawing/2014/main" id="{D49DC3A9-636A-4077-9079-E241FDBD4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4850" y="25746075"/>
          <a:ext cx="952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95250</xdr:colOff>
      <xdr:row>132</xdr:row>
      <xdr:rowOff>9525</xdr:rowOff>
    </xdr:to>
    <xdr:pic>
      <xdr:nvPicPr>
        <xdr:cNvPr id="12" name="Picture 1" descr="http://www.krugelexim.sk/img/blank.gif">
          <a:extLst>
            <a:ext uri="{FF2B5EF4-FFF2-40B4-BE49-F238E27FC236}">
              <a16:creationId xmlns:a16="http://schemas.microsoft.com/office/drawing/2014/main" id="{7E1E8400-89EE-46B4-8F64-E6F0BFEA0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4850" y="25746075"/>
          <a:ext cx="952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95250</xdr:colOff>
      <xdr:row>132</xdr:row>
      <xdr:rowOff>9525</xdr:rowOff>
    </xdr:to>
    <xdr:pic>
      <xdr:nvPicPr>
        <xdr:cNvPr id="13" name="Picture 1" descr="http://www.krugelexim.sk/img/blank.gif">
          <a:extLst>
            <a:ext uri="{FF2B5EF4-FFF2-40B4-BE49-F238E27FC236}">
              <a16:creationId xmlns:a16="http://schemas.microsoft.com/office/drawing/2014/main" id="{00C3E51C-85B9-44C9-BAE6-DB1A2D279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4850" y="25746075"/>
          <a:ext cx="952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95250</xdr:colOff>
      <xdr:row>132</xdr:row>
      <xdr:rowOff>9525</xdr:rowOff>
    </xdr:to>
    <xdr:pic>
      <xdr:nvPicPr>
        <xdr:cNvPr id="14" name="Picture 1" descr="http://www.krugelexim.sk/img/blank.gif">
          <a:extLst>
            <a:ext uri="{FF2B5EF4-FFF2-40B4-BE49-F238E27FC236}">
              <a16:creationId xmlns:a16="http://schemas.microsoft.com/office/drawing/2014/main" id="{915376C1-30FD-4650-B759-3DBC8509B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4850" y="25746075"/>
          <a:ext cx="952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95250</xdr:colOff>
      <xdr:row>132</xdr:row>
      <xdr:rowOff>9525</xdr:rowOff>
    </xdr:to>
    <xdr:pic>
      <xdr:nvPicPr>
        <xdr:cNvPr id="15" name="Picture 1" descr="http://www.krugelexim.sk/img/blank.gif">
          <a:extLst>
            <a:ext uri="{FF2B5EF4-FFF2-40B4-BE49-F238E27FC236}">
              <a16:creationId xmlns:a16="http://schemas.microsoft.com/office/drawing/2014/main" id="{F3418B29-C9D3-4AF5-80C5-2A0B05A3C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4850" y="25746075"/>
          <a:ext cx="952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95250</xdr:colOff>
      <xdr:row>132</xdr:row>
      <xdr:rowOff>9525</xdr:rowOff>
    </xdr:to>
    <xdr:pic>
      <xdr:nvPicPr>
        <xdr:cNvPr id="16" name="Picture 1" descr="http://www.krugelexim.sk/img/blank.gif">
          <a:extLst>
            <a:ext uri="{FF2B5EF4-FFF2-40B4-BE49-F238E27FC236}">
              <a16:creationId xmlns:a16="http://schemas.microsoft.com/office/drawing/2014/main" id="{AF870324-C176-436C-9B25-4EFE70E6D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4850" y="25746075"/>
          <a:ext cx="952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1333500</xdr:colOff>
      <xdr:row>132</xdr:row>
      <xdr:rowOff>0</xdr:rowOff>
    </xdr:from>
    <xdr:to>
      <xdr:col>1</xdr:col>
      <xdr:colOff>93663</xdr:colOff>
      <xdr:row>132</xdr:row>
      <xdr:rowOff>12123</xdr:rowOff>
    </xdr:to>
    <xdr:pic>
      <xdr:nvPicPr>
        <xdr:cNvPr id="17" name="Picture 1" descr="http://www.krugelexim.sk/img/blank.gif">
          <a:extLst>
            <a:ext uri="{FF2B5EF4-FFF2-40B4-BE49-F238E27FC236}">
              <a16:creationId xmlns:a16="http://schemas.microsoft.com/office/drawing/2014/main" id="{690F2283-3B70-4E52-9DAB-67C50B2C1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4850" y="25746075"/>
          <a:ext cx="93663" cy="12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1521703</xdr:colOff>
      <xdr:row>156</xdr:row>
      <xdr:rowOff>0</xdr:rowOff>
    </xdr:from>
    <xdr:ext cx="194454" cy="255112"/>
    <xdr:sp macro="" textlink="">
      <xdr:nvSpPr>
        <xdr:cNvPr id="18" name="BlokTextu 17">
          <a:extLst>
            <a:ext uri="{FF2B5EF4-FFF2-40B4-BE49-F238E27FC236}">
              <a16:creationId xmlns:a16="http://schemas.microsoft.com/office/drawing/2014/main" id="{8AB46DC5-2371-4645-9CC9-2D2352F8C672}"/>
            </a:ext>
          </a:extLst>
        </xdr:cNvPr>
        <xdr:cNvSpPr txBox="1"/>
      </xdr:nvSpPr>
      <xdr:spPr>
        <a:xfrm>
          <a:off x="2226553" y="3071812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156</xdr:row>
      <xdr:rowOff>0</xdr:rowOff>
    </xdr:from>
    <xdr:ext cx="194454" cy="255788"/>
    <xdr:sp macro="" textlink="">
      <xdr:nvSpPr>
        <xdr:cNvPr id="19" name="BlokTextu 18">
          <a:extLst>
            <a:ext uri="{FF2B5EF4-FFF2-40B4-BE49-F238E27FC236}">
              <a16:creationId xmlns:a16="http://schemas.microsoft.com/office/drawing/2014/main" id="{B30315C2-AE73-4762-A818-5361821DA036}"/>
            </a:ext>
          </a:extLst>
        </xdr:cNvPr>
        <xdr:cNvSpPr txBox="1"/>
      </xdr:nvSpPr>
      <xdr:spPr>
        <a:xfrm>
          <a:off x="2226553" y="30718125"/>
          <a:ext cx="194454" cy="2557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807328</xdr:colOff>
      <xdr:row>156</xdr:row>
      <xdr:rowOff>0</xdr:rowOff>
    </xdr:from>
    <xdr:ext cx="194454" cy="255112"/>
    <xdr:sp macro="" textlink="">
      <xdr:nvSpPr>
        <xdr:cNvPr id="20" name="BlokTextu 19">
          <a:extLst>
            <a:ext uri="{FF2B5EF4-FFF2-40B4-BE49-F238E27FC236}">
              <a16:creationId xmlns:a16="http://schemas.microsoft.com/office/drawing/2014/main" id="{E9E98349-D10B-4FD4-9977-F5ECBBF1D25E}"/>
            </a:ext>
          </a:extLst>
        </xdr:cNvPr>
        <xdr:cNvSpPr txBox="1"/>
      </xdr:nvSpPr>
      <xdr:spPr>
        <a:xfrm>
          <a:off x="702553" y="3071812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807328</xdr:colOff>
      <xdr:row>156</xdr:row>
      <xdr:rowOff>0</xdr:rowOff>
    </xdr:from>
    <xdr:ext cx="194454" cy="255112"/>
    <xdr:sp macro="" textlink="">
      <xdr:nvSpPr>
        <xdr:cNvPr id="21" name="BlokTextu 20">
          <a:extLst>
            <a:ext uri="{FF2B5EF4-FFF2-40B4-BE49-F238E27FC236}">
              <a16:creationId xmlns:a16="http://schemas.microsoft.com/office/drawing/2014/main" id="{5C210A03-34EA-4EE8-AA05-1E7EAF06A601}"/>
            </a:ext>
          </a:extLst>
        </xdr:cNvPr>
        <xdr:cNvSpPr txBox="1"/>
      </xdr:nvSpPr>
      <xdr:spPr>
        <a:xfrm>
          <a:off x="702553" y="3071812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807328</xdr:colOff>
      <xdr:row>156</xdr:row>
      <xdr:rowOff>0</xdr:rowOff>
    </xdr:from>
    <xdr:ext cx="194454" cy="255112"/>
    <xdr:sp macro="" textlink="">
      <xdr:nvSpPr>
        <xdr:cNvPr id="22" name="BlokTextu 21">
          <a:extLst>
            <a:ext uri="{FF2B5EF4-FFF2-40B4-BE49-F238E27FC236}">
              <a16:creationId xmlns:a16="http://schemas.microsoft.com/office/drawing/2014/main" id="{E79D2C83-F470-4077-BAFE-F84373704CE8}"/>
            </a:ext>
          </a:extLst>
        </xdr:cNvPr>
        <xdr:cNvSpPr txBox="1"/>
      </xdr:nvSpPr>
      <xdr:spPr>
        <a:xfrm>
          <a:off x="702553" y="3071812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156</xdr:row>
      <xdr:rowOff>0</xdr:rowOff>
    </xdr:from>
    <xdr:ext cx="194454" cy="255788"/>
    <xdr:sp macro="" textlink="">
      <xdr:nvSpPr>
        <xdr:cNvPr id="23" name="BlokTextu 22">
          <a:extLst>
            <a:ext uri="{FF2B5EF4-FFF2-40B4-BE49-F238E27FC236}">
              <a16:creationId xmlns:a16="http://schemas.microsoft.com/office/drawing/2014/main" id="{B1E45D18-5594-4EAB-AC1B-A5A6F5425AC9}"/>
            </a:ext>
          </a:extLst>
        </xdr:cNvPr>
        <xdr:cNvSpPr txBox="1"/>
      </xdr:nvSpPr>
      <xdr:spPr>
        <a:xfrm>
          <a:off x="2226553" y="30718125"/>
          <a:ext cx="194454" cy="2557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156</xdr:row>
      <xdr:rowOff>0</xdr:rowOff>
    </xdr:from>
    <xdr:ext cx="194454" cy="255788"/>
    <xdr:sp macro="" textlink="">
      <xdr:nvSpPr>
        <xdr:cNvPr id="24" name="BlokTextu 23">
          <a:extLst>
            <a:ext uri="{FF2B5EF4-FFF2-40B4-BE49-F238E27FC236}">
              <a16:creationId xmlns:a16="http://schemas.microsoft.com/office/drawing/2014/main" id="{C3732666-E604-478A-9944-9FCC4962D9F3}"/>
            </a:ext>
          </a:extLst>
        </xdr:cNvPr>
        <xdr:cNvSpPr txBox="1"/>
      </xdr:nvSpPr>
      <xdr:spPr>
        <a:xfrm>
          <a:off x="2226553" y="30718125"/>
          <a:ext cx="194454" cy="2557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156</xdr:row>
      <xdr:rowOff>0</xdr:rowOff>
    </xdr:from>
    <xdr:ext cx="194454" cy="255788"/>
    <xdr:sp macro="" textlink="">
      <xdr:nvSpPr>
        <xdr:cNvPr id="25" name="BlokTextu 24">
          <a:extLst>
            <a:ext uri="{FF2B5EF4-FFF2-40B4-BE49-F238E27FC236}">
              <a16:creationId xmlns:a16="http://schemas.microsoft.com/office/drawing/2014/main" id="{962DA7B9-6A36-4A5B-88DB-E350FA9C7EFB}"/>
            </a:ext>
          </a:extLst>
        </xdr:cNvPr>
        <xdr:cNvSpPr txBox="1"/>
      </xdr:nvSpPr>
      <xdr:spPr>
        <a:xfrm>
          <a:off x="2226553" y="30718125"/>
          <a:ext cx="194454" cy="2557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156</xdr:row>
      <xdr:rowOff>0</xdr:rowOff>
    </xdr:from>
    <xdr:ext cx="194454" cy="255788"/>
    <xdr:sp macro="" textlink="">
      <xdr:nvSpPr>
        <xdr:cNvPr id="26" name="BlokTextu 25">
          <a:extLst>
            <a:ext uri="{FF2B5EF4-FFF2-40B4-BE49-F238E27FC236}">
              <a16:creationId xmlns:a16="http://schemas.microsoft.com/office/drawing/2014/main" id="{5C0F9514-F30E-41EC-8689-49FEF970C3C1}"/>
            </a:ext>
          </a:extLst>
        </xdr:cNvPr>
        <xdr:cNvSpPr txBox="1"/>
      </xdr:nvSpPr>
      <xdr:spPr>
        <a:xfrm>
          <a:off x="2226553" y="30718125"/>
          <a:ext cx="194454" cy="2557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156</xdr:row>
      <xdr:rowOff>0</xdr:rowOff>
    </xdr:from>
    <xdr:ext cx="194454" cy="255788"/>
    <xdr:sp macro="" textlink="">
      <xdr:nvSpPr>
        <xdr:cNvPr id="27" name="BlokTextu 26">
          <a:extLst>
            <a:ext uri="{FF2B5EF4-FFF2-40B4-BE49-F238E27FC236}">
              <a16:creationId xmlns:a16="http://schemas.microsoft.com/office/drawing/2014/main" id="{E27CD59E-7545-497A-8C84-7EF67190433D}"/>
            </a:ext>
          </a:extLst>
        </xdr:cNvPr>
        <xdr:cNvSpPr txBox="1"/>
      </xdr:nvSpPr>
      <xdr:spPr>
        <a:xfrm>
          <a:off x="2226553" y="30718125"/>
          <a:ext cx="194454" cy="2557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156</xdr:row>
      <xdr:rowOff>0</xdr:rowOff>
    </xdr:from>
    <xdr:ext cx="194454" cy="255788"/>
    <xdr:sp macro="" textlink="">
      <xdr:nvSpPr>
        <xdr:cNvPr id="28" name="BlokTextu 27">
          <a:extLst>
            <a:ext uri="{FF2B5EF4-FFF2-40B4-BE49-F238E27FC236}">
              <a16:creationId xmlns:a16="http://schemas.microsoft.com/office/drawing/2014/main" id="{EB0EA8DB-A1D7-40A6-A414-8C8A6895D904}"/>
            </a:ext>
          </a:extLst>
        </xdr:cNvPr>
        <xdr:cNvSpPr txBox="1"/>
      </xdr:nvSpPr>
      <xdr:spPr>
        <a:xfrm>
          <a:off x="2226553" y="30718125"/>
          <a:ext cx="194454" cy="2557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156</xdr:row>
      <xdr:rowOff>0</xdr:rowOff>
    </xdr:from>
    <xdr:ext cx="194454" cy="255788"/>
    <xdr:sp macro="" textlink="">
      <xdr:nvSpPr>
        <xdr:cNvPr id="29" name="BlokTextu 28">
          <a:extLst>
            <a:ext uri="{FF2B5EF4-FFF2-40B4-BE49-F238E27FC236}">
              <a16:creationId xmlns:a16="http://schemas.microsoft.com/office/drawing/2014/main" id="{AD7F0EA9-2BD0-4C18-96DE-E14B19B54A63}"/>
            </a:ext>
          </a:extLst>
        </xdr:cNvPr>
        <xdr:cNvSpPr txBox="1"/>
      </xdr:nvSpPr>
      <xdr:spPr>
        <a:xfrm>
          <a:off x="2226553" y="30718125"/>
          <a:ext cx="194454" cy="2557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156</xdr:row>
      <xdr:rowOff>0</xdr:rowOff>
    </xdr:from>
    <xdr:ext cx="194454" cy="255788"/>
    <xdr:sp macro="" textlink="">
      <xdr:nvSpPr>
        <xdr:cNvPr id="30" name="BlokTextu 29">
          <a:extLst>
            <a:ext uri="{FF2B5EF4-FFF2-40B4-BE49-F238E27FC236}">
              <a16:creationId xmlns:a16="http://schemas.microsoft.com/office/drawing/2014/main" id="{B7A14C97-3BEC-4FF7-A123-792791E303DE}"/>
            </a:ext>
          </a:extLst>
        </xdr:cNvPr>
        <xdr:cNvSpPr txBox="1"/>
      </xdr:nvSpPr>
      <xdr:spPr>
        <a:xfrm>
          <a:off x="2226553" y="30718125"/>
          <a:ext cx="194454" cy="2557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156</xdr:row>
      <xdr:rowOff>0</xdr:rowOff>
    </xdr:from>
    <xdr:ext cx="194454" cy="255788"/>
    <xdr:sp macro="" textlink="">
      <xdr:nvSpPr>
        <xdr:cNvPr id="31" name="BlokTextu 30">
          <a:extLst>
            <a:ext uri="{FF2B5EF4-FFF2-40B4-BE49-F238E27FC236}">
              <a16:creationId xmlns:a16="http://schemas.microsoft.com/office/drawing/2014/main" id="{03A0C46D-9FB7-4B85-86BB-384B742636B6}"/>
            </a:ext>
          </a:extLst>
        </xdr:cNvPr>
        <xdr:cNvSpPr txBox="1"/>
      </xdr:nvSpPr>
      <xdr:spPr>
        <a:xfrm>
          <a:off x="2226553" y="30718125"/>
          <a:ext cx="194454" cy="2557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807328</xdr:colOff>
      <xdr:row>156</xdr:row>
      <xdr:rowOff>0</xdr:rowOff>
    </xdr:from>
    <xdr:ext cx="194454" cy="255112"/>
    <xdr:sp macro="" textlink="">
      <xdr:nvSpPr>
        <xdr:cNvPr id="32" name="BlokTextu 31">
          <a:extLst>
            <a:ext uri="{FF2B5EF4-FFF2-40B4-BE49-F238E27FC236}">
              <a16:creationId xmlns:a16="http://schemas.microsoft.com/office/drawing/2014/main" id="{B7B3851F-A50B-4622-99F7-C55B4F1D0F7A}"/>
            </a:ext>
          </a:extLst>
        </xdr:cNvPr>
        <xdr:cNvSpPr txBox="1"/>
      </xdr:nvSpPr>
      <xdr:spPr>
        <a:xfrm>
          <a:off x="702553" y="3071812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156</xdr:row>
      <xdr:rowOff>0</xdr:rowOff>
    </xdr:from>
    <xdr:ext cx="194454" cy="255112"/>
    <xdr:sp macro="" textlink="">
      <xdr:nvSpPr>
        <xdr:cNvPr id="33" name="BlokTextu 32">
          <a:extLst>
            <a:ext uri="{FF2B5EF4-FFF2-40B4-BE49-F238E27FC236}">
              <a16:creationId xmlns:a16="http://schemas.microsoft.com/office/drawing/2014/main" id="{8ADC576E-EC9A-4B70-8D5C-EB902EE797DE}"/>
            </a:ext>
          </a:extLst>
        </xdr:cNvPr>
        <xdr:cNvSpPr txBox="1"/>
      </xdr:nvSpPr>
      <xdr:spPr>
        <a:xfrm>
          <a:off x="2226553" y="3071812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156</xdr:row>
      <xdr:rowOff>0</xdr:rowOff>
    </xdr:from>
    <xdr:ext cx="194454" cy="255112"/>
    <xdr:sp macro="" textlink="">
      <xdr:nvSpPr>
        <xdr:cNvPr id="34" name="BlokTextu 33">
          <a:extLst>
            <a:ext uri="{FF2B5EF4-FFF2-40B4-BE49-F238E27FC236}">
              <a16:creationId xmlns:a16="http://schemas.microsoft.com/office/drawing/2014/main" id="{F45F4518-E817-4669-B580-47D7695418E8}"/>
            </a:ext>
          </a:extLst>
        </xdr:cNvPr>
        <xdr:cNvSpPr txBox="1"/>
      </xdr:nvSpPr>
      <xdr:spPr>
        <a:xfrm>
          <a:off x="2226553" y="3071812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156</xdr:row>
      <xdr:rowOff>0</xdr:rowOff>
    </xdr:from>
    <xdr:ext cx="194454" cy="255112"/>
    <xdr:sp macro="" textlink="">
      <xdr:nvSpPr>
        <xdr:cNvPr id="35" name="BlokTextu 34">
          <a:extLst>
            <a:ext uri="{FF2B5EF4-FFF2-40B4-BE49-F238E27FC236}">
              <a16:creationId xmlns:a16="http://schemas.microsoft.com/office/drawing/2014/main" id="{5F0AFFEC-7EAB-4BC0-ACA3-AD50C4AB3BCC}"/>
            </a:ext>
          </a:extLst>
        </xdr:cNvPr>
        <xdr:cNvSpPr txBox="1"/>
      </xdr:nvSpPr>
      <xdr:spPr>
        <a:xfrm>
          <a:off x="2226553" y="3071812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807328</xdr:colOff>
      <xdr:row>156</xdr:row>
      <xdr:rowOff>0</xdr:rowOff>
    </xdr:from>
    <xdr:ext cx="194454" cy="255112"/>
    <xdr:sp macro="" textlink="">
      <xdr:nvSpPr>
        <xdr:cNvPr id="36" name="BlokTextu 35">
          <a:extLst>
            <a:ext uri="{FF2B5EF4-FFF2-40B4-BE49-F238E27FC236}">
              <a16:creationId xmlns:a16="http://schemas.microsoft.com/office/drawing/2014/main" id="{31ED5424-0A86-4B11-9186-0FA15D6428A9}"/>
            </a:ext>
          </a:extLst>
        </xdr:cNvPr>
        <xdr:cNvSpPr txBox="1"/>
      </xdr:nvSpPr>
      <xdr:spPr>
        <a:xfrm>
          <a:off x="702553" y="3071812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807328</xdr:colOff>
      <xdr:row>156</xdr:row>
      <xdr:rowOff>0</xdr:rowOff>
    </xdr:from>
    <xdr:ext cx="194454" cy="255112"/>
    <xdr:sp macro="" textlink="">
      <xdr:nvSpPr>
        <xdr:cNvPr id="37" name="BlokTextu 36">
          <a:extLst>
            <a:ext uri="{FF2B5EF4-FFF2-40B4-BE49-F238E27FC236}">
              <a16:creationId xmlns:a16="http://schemas.microsoft.com/office/drawing/2014/main" id="{AFBD935E-1C61-42C4-A755-80A878980B3A}"/>
            </a:ext>
          </a:extLst>
        </xdr:cNvPr>
        <xdr:cNvSpPr txBox="1"/>
      </xdr:nvSpPr>
      <xdr:spPr>
        <a:xfrm>
          <a:off x="702553" y="3071812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807328</xdr:colOff>
      <xdr:row>156</xdr:row>
      <xdr:rowOff>0</xdr:rowOff>
    </xdr:from>
    <xdr:ext cx="194454" cy="255112"/>
    <xdr:sp macro="" textlink="">
      <xdr:nvSpPr>
        <xdr:cNvPr id="38" name="BlokTextu 37">
          <a:extLst>
            <a:ext uri="{FF2B5EF4-FFF2-40B4-BE49-F238E27FC236}">
              <a16:creationId xmlns:a16="http://schemas.microsoft.com/office/drawing/2014/main" id="{D35C629E-CC07-4023-985B-DCCF1D35CFB9}"/>
            </a:ext>
          </a:extLst>
        </xdr:cNvPr>
        <xdr:cNvSpPr txBox="1"/>
      </xdr:nvSpPr>
      <xdr:spPr>
        <a:xfrm>
          <a:off x="702553" y="3071812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807328</xdr:colOff>
      <xdr:row>156</xdr:row>
      <xdr:rowOff>0</xdr:rowOff>
    </xdr:from>
    <xdr:ext cx="194454" cy="255112"/>
    <xdr:sp macro="" textlink="">
      <xdr:nvSpPr>
        <xdr:cNvPr id="39" name="BlokTextu 38">
          <a:extLst>
            <a:ext uri="{FF2B5EF4-FFF2-40B4-BE49-F238E27FC236}">
              <a16:creationId xmlns:a16="http://schemas.microsoft.com/office/drawing/2014/main" id="{0DB476F6-5D32-44B6-9F08-235A5B9C4F2B}"/>
            </a:ext>
          </a:extLst>
        </xdr:cNvPr>
        <xdr:cNvSpPr txBox="1"/>
      </xdr:nvSpPr>
      <xdr:spPr>
        <a:xfrm>
          <a:off x="702553" y="3071812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807328</xdr:colOff>
      <xdr:row>156</xdr:row>
      <xdr:rowOff>0</xdr:rowOff>
    </xdr:from>
    <xdr:ext cx="194454" cy="255112"/>
    <xdr:sp macro="" textlink="">
      <xdr:nvSpPr>
        <xdr:cNvPr id="40" name="BlokTextu 39">
          <a:extLst>
            <a:ext uri="{FF2B5EF4-FFF2-40B4-BE49-F238E27FC236}">
              <a16:creationId xmlns:a16="http://schemas.microsoft.com/office/drawing/2014/main" id="{407B9616-20DD-43DD-926F-19E305334C37}"/>
            </a:ext>
          </a:extLst>
        </xdr:cNvPr>
        <xdr:cNvSpPr txBox="1"/>
      </xdr:nvSpPr>
      <xdr:spPr>
        <a:xfrm>
          <a:off x="702553" y="3071812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807328</xdr:colOff>
      <xdr:row>156</xdr:row>
      <xdr:rowOff>0</xdr:rowOff>
    </xdr:from>
    <xdr:ext cx="194454" cy="255112"/>
    <xdr:sp macro="" textlink="">
      <xdr:nvSpPr>
        <xdr:cNvPr id="41" name="BlokTextu 40">
          <a:extLst>
            <a:ext uri="{FF2B5EF4-FFF2-40B4-BE49-F238E27FC236}">
              <a16:creationId xmlns:a16="http://schemas.microsoft.com/office/drawing/2014/main" id="{9ED4E944-3DE5-416B-837F-0068A062DF35}"/>
            </a:ext>
          </a:extLst>
        </xdr:cNvPr>
        <xdr:cNvSpPr txBox="1"/>
      </xdr:nvSpPr>
      <xdr:spPr>
        <a:xfrm>
          <a:off x="702553" y="3071812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807328</xdr:colOff>
      <xdr:row>156</xdr:row>
      <xdr:rowOff>0</xdr:rowOff>
    </xdr:from>
    <xdr:ext cx="194454" cy="255112"/>
    <xdr:sp macro="" textlink="">
      <xdr:nvSpPr>
        <xdr:cNvPr id="42" name="BlokTextu 41">
          <a:extLst>
            <a:ext uri="{FF2B5EF4-FFF2-40B4-BE49-F238E27FC236}">
              <a16:creationId xmlns:a16="http://schemas.microsoft.com/office/drawing/2014/main" id="{9E5C4424-6C24-484B-B65D-89A86F1AD490}"/>
            </a:ext>
          </a:extLst>
        </xdr:cNvPr>
        <xdr:cNvSpPr txBox="1"/>
      </xdr:nvSpPr>
      <xdr:spPr>
        <a:xfrm>
          <a:off x="702553" y="3071812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807328</xdr:colOff>
      <xdr:row>156</xdr:row>
      <xdr:rowOff>0</xdr:rowOff>
    </xdr:from>
    <xdr:ext cx="194454" cy="255112"/>
    <xdr:sp macro="" textlink="">
      <xdr:nvSpPr>
        <xdr:cNvPr id="43" name="BlokTextu 42">
          <a:extLst>
            <a:ext uri="{FF2B5EF4-FFF2-40B4-BE49-F238E27FC236}">
              <a16:creationId xmlns:a16="http://schemas.microsoft.com/office/drawing/2014/main" id="{6BBD8642-5E98-4AAC-A98F-D037B473B5C2}"/>
            </a:ext>
          </a:extLst>
        </xdr:cNvPr>
        <xdr:cNvSpPr txBox="1"/>
      </xdr:nvSpPr>
      <xdr:spPr>
        <a:xfrm>
          <a:off x="702553" y="3071812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807328</xdr:colOff>
      <xdr:row>156</xdr:row>
      <xdr:rowOff>0</xdr:rowOff>
    </xdr:from>
    <xdr:ext cx="194454" cy="255112"/>
    <xdr:sp macro="" textlink="">
      <xdr:nvSpPr>
        <xdr:cNvPr id="44" name="BlokTextu 43">
          <a:extLst>
            <a:ext uri="{FF2B5EF4-FFF2-40B4-BE49-F238E27FC236}">
              <a16:creationId xmlns:a16="http://schemas.microsoft.com/office/drawing/2014/main" id="{8DB12AD0-B35F-44D3-B1A2-1E4456F52614}"/>
            </a:ext>
          </a:extLst>
        </xdr:cNvPr>
        <xdr:cNvSpPr txBox="1"/>
      </xdr:nvSpPr>
      <xdr:spPr>
        <a:xfrm>
          <a:off x="702553" y="3071812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twoCellAnchor editAs="oneCell">
    <xdr:from>
      <xdr:col>0</xdr:col>
      <xdr:colOff>704313</xdr:colOff>
      <xdr:row>158</xdr:row>
      <xdr:rowOff>0</xdr:rowOff>
    </xdr:from>
    <xdr:to>
      <xdr:col>0</xdr:col>
      <xdr:colOff>704313</xdr:colOff>
      <xdr:row>158</xdr:row>
      <xdr:rowOff>0</xdr:rowOff>
    </xdr:to>
    <xdr:pic>
      <xdr:nvPicPr>
        <xdr:cNvPr id="45" name="Picture 12" descr="EN 54-16 m">
          <a:extLst>
            <a:ext uri="{FF2B5EF4-FFF2-40B4-BE49-F238E27FC236}">
              <a16:creationId xmlns:a16="http://schemas.microsoft.com/office/drawing/2014/main" id="{73A480F0-B261-43C6-86B0-D98001A79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4313" y="31099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158</xdr:row>
      <xdr:rowOff>0</xdr:rowOff>
    </xdr:from>
    <xdr:to>
      <xdr:col>0</xdr:col>
      <xdr:colOff>704313</xdr:colOff>
      <xdr:row>158</xdr:row>
      <xdr:rowOff>0</xdr:rowOff>
    </xdr:to>
    <xdr:pic>
      <xdr:nvPicPr>
        <xdr:cNvPr id="46" name="Picture 32">
          <a:extLst>
            <a:ext uri="{FF2B5EF4-FFF2-40B4-BE49-F238E27FC236}">
              <a16:creationId xmlns:a16="http://schemas.microsoft.com/office/drawing/2014/main" id="{03616235-9CD9-4656-8244-1EC87CA41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04313" y="31099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85725</xdr:colOff>
      <xdr:row>158</xdr:row>
      <xdr:rowOff>0</xdr:rowOff>
    </xdr:from>
    <xdr:to>
      <xdr:col>3</xdr:col>
      <xdr:colOff>314325</xdr:colOff>
      <xdr:row>158</xdr:row>
      <xdr:rowOff>0</xdr:rowOff>
    </xdr:to>
    <xdr:pic>
      <xdr:nvPicPr>
        <xdr:cNvPr id="47" name="Picture 33" descr="EN 54-24">
          <a:extLst>
            <a:ext uri="{FF2B5EF4-FFF2-40B4-BE49-F238E27FC236}">
              <a16:creationId xmlns:a16="http://schemas.microsoft.com/office/drawing/2014/main" id="{6B0A21F6-84B0-4D23-BADB-BF9B40606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715000" y="31099125"/>
          <a:ext cx="228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158</xdr:row>
      <xdr:rowOff>0</xdr:rowOff>
    </xdr:from>
    <xdr:to>
      <xdr:col>0</xdr:col>
      <xdr:colOff>704313</xdr:colOff>
      <xdr:row>158</xdr:row>
      <xdr:rowOff>0</xdr:rowOff>
    </xdr:to>
    <xdr:pic>
      <xdr:nvPicPr>
        <xdr:cNvPr id="48" name="Picture 39" descr="PC1867FC">
          <a:extLst>
            <a:ext uri="{FF2B5EF4-FFF2-40B4-BE49-F238E27FC236}">
              <a16:creationId xmlns:a16="http://schemas.microsoft.com/office/drawing/2014/main" id="{99ADC246-42F3-4C35-BDED-D46E23C62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lum bright="6000"/>
        </a:blip>
        <a:srcRect t="16498" b="16699"/>
        <a:stretch>
          <a:fillRect/>
        </a:stretch>
      </xdr:blipFill>
      <xdr:spPr bwMode="auto">
        <a:xfrm>
          <a:off x="704313" y="31099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158</xdr:row>
      <xdr:rowOff>0</xdr:rowOff>
    </xdr:from>
    <xdr:to>
      <xdr:col>3</xdr:col>
      <xdr:colOff>304800</xdr:colOff>
      <xdr:row>158</xdr:row>
      <xdr:rowOff>0</xdr:rowOff>
    </xdr:to>
    <xdr:pic>
      <xdr:nvPicPr>
        <xdr:cNvPr id="49" name="Picture 150" descr="EN 54-24">
          <a:extLst>
            <a:ext uri="{FF2B5EF4-FFF2-40B4-BE49-F238E27FC236}">
              <a16:creationId xmlns:a16="http://schemas.microsoft.com/office/drawing/2014/main" id="{338D4A7F-92E7-4A76-9535-AAA90F025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667375" y="310991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158</xdr:row>
      <xdr:rowOff>0</xdr:rowOff>
    </xdr:from>
    <xdr:to>
      <xdr:col>0</xdr:col>
      <xdr:colOff>704313</xdr:colOff>
      <xdr:row>158</xdr:row>
      <xdr:rowOff>0</xdr:rowOff>
    </xdr:to>
    <xdr:pic>
      <xdr:nvPicPr>
        <xdr:cNvPr id="50" name="Picture 39" descr="PC1867FC">
          <a:extLst>
            <a:ext uri="{FF2B5EF4-FFF2-40B4-BE49-F238E27FC236}">
              <a16:creationId xmlns:a16="http://schemas.microsoft.com/office/drawing/2014/main" id="{7CD15C0A-8662-4496-BD69-93B528D37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lum bright="6000"/>
        </a:blip>
        <a:srcRect t="16498" b="16699"/>
        <a:stretch>
          <a:fillRect/>
        </a:stretch>
      </xdr:blipFill>
      <xdr:spPr bwMode="auto">
        <a:xfrm>
          <a:off x="704313" y="31099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158</xdr:row>
      <xdr:rowOff>0</xdr:rowOff>
    </xdr:from>
    <xdr:to>
      <xdr:col>3</xdr:col>
      <xdr:colOff>304800</xdr:colOff>
      <xdr:row>158</xdr:row>
      <xdr:rowOff>0</xdr:rowOff>
    </xdr:to>
    <xdr:pic>
      <xdr:nvPicPr>
        <xdr:cNvPr id="51" name="Picture 150" descr="EN 54-24">
          <a:extLst>
            <a:ext uri="{FF2B5EF4-FFF2-40B4-BE49-F238E27FC236}">
              <a16:creationId xmlns:a16="http://schemas.microsoft.com/office/drawing/2014/main" id="{C8DB5FC3-D4D8-4FAF-B087-57C3F7FFC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667375" y="310991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158</xdr:row>
      <xdr:rowOff>0</xdr:rowOff>
    </xdr:from>
    <xdr:to>
      <xdr:col>0</xdr:col>
      <xdr:colOff>704313</xdr:colOff>
      <xdr:row>158</xdr:row>
      <xdr:rowOff>0</xdr:rowOff>
    </xdr:to>
    <xdr:pic>
      <xdr:nvPicPr>
        <xdr:cNvPr id="52" name="Picture 157" descr="pc1869">
          <a:extLst>
            <a:ext uri="{FF2B5EF4-FFF2-40B4-BE49-F238E27FC236}">
              <a16:creationId xmlns:a16="http://schemas.microsoft.com/office/drawing/2014/main" id="{57AE0CDB-D71B-466B-8B8E-5DB13C138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 l="12329" t="26315" r="11873" b="25589"/>
        <a:stretch>
          <a:fillRect/>
        </a:stretch>
      </xdr:blipFill>
      <xdr:spPr bwMode="auto">
        <a:xfrm>
          <a:off x="704313" y="31099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57150</xdr:colOff>
      <xdr:row>158</xdr:row>
      <xdr:rowOff>0</xdr:rowOff>
    </xdr:from>
    <xdr:to>
      <xdr:col>3</xdr:col>
      <xdr:colOff>304800</xdr:colOff>
      <xdr:row>158</xdr:row>
      <xdr:rowOff>0</xdr:rowOff>
    </xdr:to>
    <xdr:pic>
      <xdr:nvPicPr>
        <xdr:cNvPr id="53" name="Picture 158" descr="EN 54-24">
          <a:extLst>
            <a:ext uri="{FF2B5EF4-FFF2-40B4-BE49-F238E27FC236}">
              <a16:creationId xmlns:a16="http://schemas.microsoft.com/office/drawing/2014/main" id="{2AE2F522-BD2A-441E-B722-3FDE8F73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5686425" y="3109912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161925</xdr:colOff>
      <xdr:row>158</xdr:row>
      <xdr:rowOff>0</xdr:rowOff>
    </xdr:from>
    <xdr:to>
      <xdr:col>3</xdr:col>
      <xdr:colOff>333375</xdr:colOff>
      <xdr:row>158</xdr:row>
      <xdr:rowOff>0</xdr:rowOff>
    </xdr:to>
    <xdr:pic>
      <xdr:nvPicPr>
        <xdr:cNvPr id="54" name="Picture 150" descr="EN 54-24">
          <a:extLst>
            <a:ext uri="{FF2B5EF4-FFF2-40B4-BE49-F238E27FC236}">
              <a16:creationId xmlns:a16="http://schemas.microsoft.com/office/drawing/2014/main" id="{8E9B9D07-155C-4B28-8E46-2351F95F1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791200" y="310991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158</xdr:row>
      <xdr:rowOff>0</xdr:rowOff>
    </xdr:from>
    <xdr:to>
      <xdr:col>0</xdr:col>
      <xdr:colOff>704313</xdr:colOff>
      <xdr:row>158</xdr:row>
      <xdr:rowOff>28575</xdr:rowOff>
    </xdr:to>
    <xdr:pic>
      <xdr:nvPicPr>
        <xdr:cNvPr id="55" name="Obrázek 18" descr="MX 3250 m.jpg">
          <a:extLst>
            <a:ext uri="{FF2B5EF4-FFF2-40B4-BE49-F238E27FC236}">
              <a16:creationId xmlns:a16="http://schemas.microsoft.com/office/drawing/2014/main" id="{EC483632-8C8A-43CE-BBFC-37F40D5AD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04313" y="310991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447675</xdr:colOff>
      <xdr:row>158</xdr:row>
      <xdr:rowOff>0</xdr:rowOff>
    </xdr:from>
    <xdr:to>
      <xdr:col>3</xdr:col>
      <xdr:colOff>447675</xdr:colOff>
      <xdr:row>158</xdr:row>
      <xdr:rowOff>0</xdr:rowOff>
    </xdr:to>
    <xdr:pic>
      <xdr:nvPicPr>
        <xdr:cNvPr id="56" name="Obrázek 19" descr="BM 3804 m.jpg">
          <a:extLst>
            <a:ext uri="{FF2B5EF4-FFF2-40B4-BE49-F238E27FC236}">
              <a16:creationId xmlns:a16="http://schemas.microsoft.com/office/drawing/2014/main" id="{DEF594E0-113E-4A31-8D0F-65ED5C7A8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076950" y="31099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158</xdr:row>
      <xdr:rowOff>0</xdr:rowOff>
    </xdr:from>
    <xdr:to>
      <xdr:col>0</xdr:col>
      <xdr:colOff>704313</xdr:colOff>
      <xdr:row>158</xdr:row>
      <xdr:rowOff>0</xdr:rowOff>
    </xdr:to>
    <xdr:pic>
      <xdr:nvPicPr>
        <xdr:cNvPr id="57" name="Picture 165">
          <a:extLst>
            <a:ext uri="{FF2B5EF4-FFF2-40B4-BE49-F238E27FC236}">
              <a16:creationId xmlns:a16="http://schemas.microsoft.com/office/drawing/2014/main" id="{0201E110-1D29-4D4F-A055-780AE8C62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04313" y="31099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158</xdr:row>
      <xdr:rowOff>0</xdr:rowOff>
    </xdr:from>
    <xdr:to>
      <xdr:col>0</xdr:col>
      <xdr:colOff>323850</xdr:colOff>
      <xdr:row>158</xdr:row>
      <xdr:rowOff>0</xdr:rowOff>
    </xdr:to>
    <xdr:pic>
      <xdr:nvPicPr>
        <xdr:cNvPr id="58" name="Obrázok 93" descr="MC 4064.jpg">
          <a:extLst>
            <a:ext uri="{FF2B5EF4-FFF2-40B4-BE49-F238E27FC236}">
              <a16:creationId xmlns:a16="http://schemas.microsoft.com/office/drawing/2014/main" id="{6FC37B18-FC35-4A13-AF6C-B6B294147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 l="2904" t="19032" r="2258" b="16129"/>
        <a:stretch>
          <a:fillRect/>
        </a:stretch>
      </xdr:blipFill>
      <xdr:spPr bwMode="auto">
        <a:xfrm>
          <a:off x="123825" y="31099125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158</xdr:row>
      <xdr:rowOff>0</xdr:rowOff>
    </xdr:from>
    <xdr:to>
      <xdr:col>0</xdr:col>
      <xdr:colOff>704313</xdr:colOff>
      <xdr:row>158</xdr:row>
      <xdr:rowOff>0</xdr:rowOff>
    </xdr:to>
    <xdr:pic>
      <xdr:nvPicPr>
        <xdr:cNvPr id="59" name="Obrázek 20" descr="AC BAT 18 str.jpg">
          <a:extLst>
            <a:ext uri="{FF2B5EF4-FFF2-40B4-BE49-F238E27FC236}">
              <a16:creationId xmlns:a16="http://schemas.microsoft.com/office/drawing/2014/main" id="{7E596890-746D-4486-BABD-A48E50F44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704313" y="31099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158</xdr:row>
      <xdr:rowOff>0</xdr:rowOff>
    </xdr:from>
    <xdr:to>
      <xdr:col>0</xdr:col>
      <xdr:colOff>704313</xdr:colOff>
      <xdr:row>158</xdr:row>
      <xdr:rowOff>28575</xdr:rowOff>
    </xdr:to>
    <xdr:pic>
      <xdr:nvPicPr>
        <xdr:cNvPr id="60" name="Picture 179" descr="bs_1030w">
          <a:extLst>
            <a:ext uri="{FF2B5EF4-FFF2-40B4-BE49-F238E27FC236}">
              <a16:creationId xmlns:a16="http://schemas.microsoft.com/office/drawing/2014/main" id="{E60D1F92-6A81-40B3-827C-5E0E8F420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04313" y="310991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807328</xdr:colOff>
      <xdr:row>156</xdr:row>
      <xdr:rowOff>0</xdr:rowOff>
    </xdr:from>
    <xdr:ext cx="194454" cy="255112"/>
    <xdr:sp macro="" textlink="">
      <xdr:nvSpPr>
        <xdr:cNvPr id="61" name="BlokTextu 60">
          <a:extLst>
            <a:ext uri="{FF2B5EF4-FFF2-40B4-BE49-F238E27FC236}">
              <a16:creationId xmlns:a16="http://schemas.microsoft.com/office/drawing/2014/main" id="{D47F5182-F977-403A-8F1F-FD5F148ED74D}"/>
            </a:ext>
          </a:extLst>
        </xdr:cNvPr>
        <xdr:cNvSpPr txBox="1"/>
      </xdr:nvSpPr>
      <xdr:spPr>
        <a:xfrm>
          <a:off x="702553" y="3071812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807328</xdr:colOff>
      <xdr:row>156</xdr:row>
      <xdr:rowOff>0</xdr:rowOff>
    </xdr:from>
    <xdr:ext cx="194454" cy="255112"/>
    <xdr:sp macro="" textlink="">
      <xdr:nvSpPr>
        <xdr:cNvPr id="62" name="BlokTextu 61">
          <a:extLst>
            <a:ext uri="{FF2B5EF4-FFF2-40B4-BE49-F238E27FC236}">
              <a16:creationId xmlns:a16="http://schemas.microsoft.com/office/drawing/2014/main" id="{4914E691-8770-4E9F-8FF9-B1E4E9DB6EE4}"/>
            </a:ext>
          </a:extLst>
        </xdr:cNvPr>
        <xdr:cNvSpPr txBox="1"/>
      </xdr:nvSpPr>
      <xdr:spPr>
        <a:xfrm>
          <a:off x="702553" y="3071812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807328</xdr:colOff>
      <xdr:row>156</xdr:row>
      <xdr:rowOff>0</xdr:rowOff>
    </xdr:from>
    <xdr:ext cx="194454" cy="255112"/>
    <xdr:sp macro="" textlink="">
      <xdr:nvSpPr>
        <xdr:cNvPr id="63" name="BlokTextu 62">
          <a:extLst>
            <a:ext uri="{FF2B5EF4-FFF2-40B4-BE49-F238E27FC236}">
              <a16:creationId xmlns:a16="http://schemas.microsoft.com/office/drawing/2014/main" id="{7B9118E4-79C5-4F51-9346-7DB7ADFA3F50}"/>
            </a:ext>
          </a:extLst>
        </xdr:cNvPr>
        <xdr:cNvSpPr txBox="1"/>
      </xdr:nvSpPr>
      <xdr:spPr>
        <a:xfrm>
          <a:off x="702553" y="3071812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twoCellAnchor editAs="oneCell">
    <xdr:from>
      <xdr:col>3</xdr:col>
      <xdr:colOff>447675</xdr:colOff>
      <xdr:row>158</xdr:row>
      <xdr:rowOff>0</xdr:rowOff>
    </xdr:from>
    <xdr:to>
      <xdr:col>3</xdr:col>
      <xdr:colOff>447675</xdr:colOff>
      <xdr:row>158</xdr:row>
      <xdr:rowOff>0</xdr:rowOff>
    </xdr:to>
    <xdr:pic>
      <xdr:nvPicPr>
        <xdr:cNvPr id="64" name="Obrázek 19" descr="BM 3804 m.jpg">
          <a:extLst>
            <a:ext uri="{FF2B5EF4-FFF2-40B4-BE49-F238E27FC236}">
              <a16:creationId xmlns:a16="http://schemas.microsoft.com/office/drawing/2014/main" id="{46EC7A94-229D-4A86-9045-5C0AE3A65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076950" y="31099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447675</xdr:colOff>
      <xdr:row>158</xdr:row>
      <xdr:rowOff>0</xdr:rowOff>
    </xdr:from>
    <xdr:to>
      <xdr:col>3</xdr:col>
      <xdr:colOff>447675</xdr:colOff>
      <xdr:row>158</xdr:row>
      <xdr:rowOff>0</xdr:rowOff>
    </xdr:to>
    <xdr:pic>
      <xdr:nvPicPr>
        <xdr:cNvPr id="65" name="Obrázek 19" descr="BM 3804 m.jpg">
          <a:extLst>
            <a:ext uri="{FF2B5EF4-FFF2-40B4-BE49-F238E27FC236}">
              <a16:creationId xmlns:a16="http://schemas.microsoft.com/office/drawing/2014/main" id="{0E2F7521-7570-4482-8022-1E78367B7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076950" y="31099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447675</xdr:colOff>
      <xdr:row>158</xdr:row>
      <xdr:rowOff>0</xdr:rowOff>
    </xdr:from>
    <xdr:to>
      <xdr:col>3</xdr:col>
      <xdr:colOff>447675</xdr:colOff>
      <xdr:row>158</xdr:row>
      <xdr:rowOff>0</xdr:rowOff>
    </xdr:to>
    <xdr:pic>
      <xdr:nvPicPr>
        <xdr:cNvPr id="66" name="Obrázek 19" descr="BM 3804 m.jpg">
          <a:extLst>
            <a:ext uri="{FF2B5EF4-FFF2-40B4-BE49-F238E27FC236}">
              <a16:creationId xmlns:a16="http://schemas.microsoft.com/office/drawing/2014/main" id="{655EBFE3-68A6-43BD-B24A-260582BD3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076950" y="31099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158</xdr:row>
      <xdr:rowOff>0</xdr:rowOff>
    </xdr:from>
    <xdr:to>
      <xdr:col>1</xdr:col>
      <xdr:colOff>266700</xdr:colOff>
      <xdr:row>158</xdr:row>
      <xdr:rowOff>0</xdr:rowOff>
    </xdr:to>
    <xdr:pic>
      <xdr:nvPicPr>
        <xdr:cNvPr id="67" name="Picture 134" descr="CD-110T">
          <a:extLst>
            <a:ext uri="{FF2B5EF4-FFF2-40B4-BE49-F238E27FC236}">
              <a16:creationId xmlns:a16="http://schemas.microsoft.com/office/drawing/2014/main" id="{FE8769B6-F7E0-4CB5-9827-DD47725BB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95250" y="31099125"/>
          <a:ext cx="876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1123950</xdr:colOff>
      <xdr:row>158</xdr:row>
      <xdr:rowOff>0</xdr:rowOff>
    </xdr:from>
    <xdr:to>
      <xdr:col>1</xdr:col>
      <xdr:colOff>455613</xdr:colOff>
      <xdr:row>158</xdr:row>
      <xdr:rowOff>0</xdr:rowOff>
    </xdr:to>
    <xdr:pic>
      <xdr:nvPicPr>
        <xdr:cNvPr id="68" name="Picture 12" descr="EN 54-16 m">
          <a:extLst>
            <a:ext uri="{FF2B5EF4-FFF2-40B4-BE49-F238E27FC236}">
              <a16:creationId xmlns:a16="http://schemas.microsoft.com/office/drawing/2014/main" id="{54B0DD61-21DF-4098-83D6-67B440B8C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4850" y="31099125"/>
          <a:ext cx="45561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447675</xdr:colOff>
      <xdr:row>158</xdr:row>
      <xdr:rowOff>0</xdr:rowOff>
    </xdr:from>
    <xdr:to>
      <xdr:col>3</xdr:col>
      <xdr:colOff>447675</xdr:colOff>
      <xdr:row>158</xdr:row>
      <xdr:rowOff>0</xdr:rowOff>
    </xdr:to>
    <xdr:pic>
      <xdr:nvPicPr>
        <xdr:cNvPr id="69" name="Obrázek 19" descr="BM 3804 m.jpg">
          <a:extLst>
            <a:ext uri="{FF2B5EF4-FFF2-40B4-BE49-F238E27FC236}">
              <a16:creationId xmlns:a16="http://schemas.microsoft.com/office/drawing/2014/main" id="{F8950649-EC70-430E-B006-2500EEB0A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076950" y="31099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447675</xdr:colOff>
      <xdr:row>158</xdr:row>
      <xdr:rowOff>0</xdr:rowOff>
    </xdr:from>
    <xdr:to>
      <xdr:col>3</xdr:col>
      <xdr:colOff>447675</xdr:colOff>
      <xdr:row>158</xdr:row>
      <xdr:rowOff>0</xdr:rowOff>
    </xdr:to>
    <xdr:pic>
      <xdr:nvPicPr>
        <xdr:cNvPr id="70" name="Obrázek 19" descr="BM 3804 m.jpg">
          <a:extLst>
            <a:ext uri="{FF2B5EF4-FFF2-40B4-BE49-F238E27FC236}">
              <a16:creationId xmlns:a16="http://schemas.microsoft.com/office/drawing/2014/main" id="{5C662F61-0855-4930-9ED1-70E97CFFA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076950" y="31099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95250</xdr:colOff>
      <xdr:row>156</xdr:row>
      <xdr:rowOff>9525</xdr:rowOff>
    </xdr:to>
    <xdr:pic>
      <xdr:nvPicPr>
        <xdr:cNvPr id="71" name="Picture 1" descr="http://www.krugelexim.sk/img/blank.gif">
          <a:extLst>
            <a:ext uri="{FF2B5EF4-FFF2-40B4-BE49-F238E27FC236}">
              <a16:creationId xmlns:a16="http://schemas.microsoft.com/office/drawing/2014/main" id="{B9D1501D-5F9D-4775-83C1-48EE676A9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4850" y="30718125"/>
          <a:ext cx="952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158</xdr:row>
      <xdr:rowOff>0</xdr:rowOff>
    </xdr:from>
    <xdr:to>
      <xdr:col>1</xdr:col>
      <xdr:colOff>95250</xdr:colOff>
      <xdr:row>158</xdr:row>
      <xdr:rowOff>9525</xdr:rowOff>
    </xdr:to>
    <xdr:pic>
      <xdr:nvPicPr>
        <xdr:cNvPr id="72" name="Picture 1" descr="http://www.krugelexim.sk/img/blank.gif">
          <a:extLst>
            <a:ext uri="{FF2B5EF4-FFF2-40B4-BE49-F238E27FC236}">
              <a16:creationId xmlns:a16="http://schemas.microsoft.com/office/drawing/2014/main" id="{F5845F14-D008-4715-B42D-D66860D4B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4850" y="31099125"/>
          <a:ext cx="952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158</xdr:row>
      <xdr:rowOff>0</xdr:rowOff>
    </xdr:from>
    <xdr:to>
      <xdr:col>1</xdr:col>
      <xdr:colOff>95250</xdr:colOff>
      <xdr:row>158</xdr:row>
      <xdr:rowOff>9525</xdr:rowOff>
    </xdr:to>
    <xdr:pic>
      <xdr:nvPicPr>
        <xdr:cNvPr id="73" name="Picture 1" descr="http://www.krugelexim.sk/img/blank.gif">
          <a:extLst>
            <a:ext uri="{FF2B5EF4-FFF2-40B4-BE49-F238E27FC236}">
              <a16:creationId xmlns:a16="http://schemas.microsoft.com/office/drawing/2014/main" id="{08A39D6E-3BC4-4E9D-8C67-F390A0EE8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4850" y="31099125"/>
          <a:ext cx="952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1521703</xdr:colOff>
      <xdr:row>156</xdr:row>
      <xdr:rowOff>0</xdr:rowOff>
    </xdr:from>
    <xdr:ext cx="194454" cy="255463"/>
    <xdr:sp macro="" textlink="">
      <xdr:nvSpPr>
        <xdr:cNvPr id="74" name="BlokTextu 73">
          <a:extLst>
            <a:ext uri="{FF2B5EF4-FFF2-40B4-BE49-F238E27FC236}">
              <a16:creationId xmlns:a16="http://schemas.microsoft.com/office/drawing/2014/main" id="{7728874C-8F0D-460B-A075-A696222C0543}"/>
            </a:ext>
          </a:extLst>
        </xdr:cNvPr>
        <xdr:cNvSpPr txBox="1"/>
      </xdr:nvSpPr>
      <xdr:spPr>
        <a:xfrm>
          <a:off x="2226553" y="30718125"/>
          <a:ext cx="194454" cy="2554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156</xdr:row>
      <xdr:rowOff>0</xdr:rowOff>
    </xdr:from>
    <xdr:ext cx="194454" cy="256139"/>
    <xdr:sp macro="" textlink="">
      <xdr:nvSpPr>
        <xdr:cNvPr id="75" name="BlokTextu 74">
          <a:extLst>
            <a:ext uri="{FF2B5EF4-FFF2-40B4-BE49-F238E27FC236}">
              <a16:creationId xmlns:a16="http://schemas.microsoft.com/office/drawing/2014/main" id="{B9041E0F-F1EE-46AB-B10F-F2B46AF4DC66}"/>
            </a:ext>
          </a:extLst>
        </xdr:cNvPr>
        <xdr:cNvSpPr txBox="1"/>
      </xdr:nvSpPr>
      <xdr:spPr>
        <a:xfrm>
          <a:off x="2226553" y="30718125"/>
          <a:ext cx="194454" cy="2561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807328</xdr:colOff>
      <xdr:row>156</xdr:row>
      <xdr:rowOff>0</xdr:rowOff>
    </xdr:from>
    <xdr:ext cx="194454" cy="255463"/>
    <xdr:sp macro="" textlink="">
      <xdr:nvSpPr>
        <xdr:cNvPr id="76" name="BlokTextu 75">
          <a:extLst>
            <a:ext uri="{FF2B5EF4-FFF2-40B4-BE49-F238E27FC236}">
              <a16:creationId xmlns:a16="http://schemas.microsoft.com/office/drawing/2014/main" id="{F6EDB9B7-264B-44E8-94DB-1488ADB718DB}"/>
            </a:ext>
          </a:extLst>
        </xdr:cNvPr>
        <xdr:cNvSpPr txBox="1"/>
      </xdr:nvSpPr>
      <xdr:spPr>
        <a:xfrm>
          <a:off x="702553" y="30718125"/>
          <a:ext cx="194454" cy="2554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807328</xdr:colOff>
      <xdr:row>156</xdr:row>
      <xdr:rowOff>0</xdr:rowOff>
    </xdr:from>
    <xdr:ext cx="194454" cy="255463"/>
    <xdr:sp macro="" textlink="">
      <xdr:nvSpPr>
        <xdr:cNvPr id="77" name="BlokTextu 76">
          <a:extLst>
            <a:ext uri="{FF2B5EF4-FFF2-40B4-BE49-F238E27FC236}">
              <a16:creationId xmlns:a16="http://schemas.microsoft.com/office/drawing/2014/main" id="{954931C1-3744-478C-9E1A-B2AB84E31472}"/>
            </a:ext>
          </a:extLst>
        </xdr:cNvPr>
        <xdr:cNvSpPr txBox="1"/>
      </xdr:nvSpPr>
      <xdr:spPr>
        <a:xfrm>
          <a:off x="702553" y="30718125"/>
          <a:ext cx="194454" cy="2554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807328</xdr:colOff>
      <xdr:row>156</xdr:row>
      <xdr:rowOff>0</xdr:rowOff>
    </xdr:from>
    <xdr:ext cx="194454" cy="255463"/>
    <xdr:sp macro="" textlink="">
      <xdr:nvSpPr>
        <xdr:cNvPr id="78" name="BlokTextu 77">
          <a:extLst>
            <a:ext uri="{FF2B5EF4-FFF2-40B4-BE49-F238E27FC236}">
              <a16:creationId xmlns:a16="http://schemas.microsoft.com/office/drawing/2014/main" id="{39C142D3-7E38-49B8-9BD5-2FF007A7AE72}"/>
            </a:ext>
          </a:extLst>
        </xdr:cNvPr>
        <xdr:cNvSpPr txBox="1"/>
      </xdr:nvSpPr>
      <xdr:spPr>
        <a:xfrm>
          <a:off x="702553" y="30718125"/>
          <a:ext cx="194454" cy="2554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156</xdr:row>
      <xdr:rowOff>0</xdr:rowOff>
    </xdr:from>
    <xdr:ext cx="194454" cy="256139"/>
    <xdr:sp macro="" textlink="">
      <xdr:nvSpPr>
        <xdr:cNvPr id="79" name="BlokTextu 78">
          <a:extLst>
            <a:ext uri="{FF2B5EF4-FFF2-40B4-BE49-F238E27FC236}">
              <a16:creationId xmlns:a16="http://schemas.microsoft.com/office/drawing/2014/main" id="{C38CDC02-4F06-4D7A-889E-719FDBA840B4}"/>
            </a:ext>
          </a:extLst>
        </xdr:cNvPr>
        <xdr:cNvSpPr txBox="1"/>
      </xdr:nvSpPr>
      <xdr:spPr>
        <a:xfrm>
          <a:off x="2226553" y="30718125"/>
          <a:ext cx="194454" cy="2561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156</xdr:row>
      <xdr:rowOff>0</xdr:rowOff>
    </xdr:from>
    <xdr:ext cx="194454" cy="256139"/>
    <xdr:sp macro="" textlink="">
      <xdr:nvSpPr>
        <xdr:cNvPr id="80" name="BlokTextu 79">
          <a:extLst>
            <a:ext uri="{FF2B5EF4-FFF2-40B4-BE49-F238E27FC236}">
              <a16:creationId xmlns:a16="http://schemas.microsoft.com/office/drawing/2014/main" id="{DABE7FDC-54E7-4AB7-B503-EE4684178858}"/>
            </a:ext>
          </a:extLst>
        </xdr:cNvPr>
        <xdr:cNvSpPr txBox="1"/>
      </xdr:nvSpPr>
      <xdr:spPr>
        <a:xfrm>
          <a:off x="2226553" y="30718125"/>
          <a:ext cx="194454" cy="2561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156</xdr:row>
      <xdr:rowOff>0</xdr:rowOff>
    </xdr:from>
    <xdr:ext cx="194454" cy="256139"/>
    <xdr:sp macro="" textlink="">
      <xdr:nvSpPr>
        <xdr:cNvPr id="81" name="BlokTextu 80">
          <a:extLst>
            <a:ext uri="{FF2B5EF4-FFF2-40B4-BE49-F238E27FC236}">
              <a16:creationId xmlns:a16="http://schemas.microsoft.com/office/drawing/2014/main" id="{0FABE083-D58B-4F38-A761-39B2488619EA}"/>
            </a:ext>
          </a:extLst>
        </xdr:cNvPr>
        <xdr:cNvSpPr txBox="1"/>
      </xdr:nvSpPr>
      <xdr:spPr>
        <a:xfrm>
          <a:off x="2226553" y="30718125"/>
          <a:ext cx="194454" cy="2561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156</xdr:row>
      <xdr:rowOff>0</xdr:rowOff>
    </xdr:from>
    <xdr:ext cx="194454" cy="256139"/>
    <xdr:sp macro="" textlink="">
      <xdr:nvSpPr>
        <xdr:cNvPr id="82" name="BlokTextu 81">
          <a:extLst>
            <a:ext uri="{FF2B5EF4-FFF2-40B4-BE49-F238E27FC236}">
              <a16:creationId xmlns:a16="http://schemas.microsoft.com/office/drawing/2014/main" id="{7D95B0D5-84B0-4CF5-944B-7ECC159DA0B5}"/>
            </a:ext>
          </a:extLst>
        </xdr:cNvPr>
        <xdr:cNvSpPr txBox="1"/>
      </xdr:nvSpPr>
      <xdr:spPr>
        <a:xfrm>
          <a:off x="2226553" y="30718125"/>
          <a:ext cx="194454" cy="2561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156</xdr:row>
      <xdr:rowOff>0</xdr:rowOff>
    </xdr:from>
    <xdr:ext cx="194454" cy="256139"/>
    <xdr:sp macro="" textlink="">
      <xdr:nvSpPr>
        <xdr:cNvPr id="83" name="BlokTextu 82">
          <a:extLst>
            <a:ext uri="{FF2B5EF4-FFF2-40B4-BE49-F238E27FC236}">
              <a16:creationId xmlns:a16="http://schemas.microsoft.com/office/drawing/2014/main" id="{3D381B8E-F0F2-4227-987E-E00BE3195E07}"/>
            </a:ext>
          </a:extLst>
        </xdr:cNvPr>
        <xdr:cNvSpPr txBox="1"/>
      </xdr:nvSpPr>
      <xdr:spPr>
        <a:xfrm>
          <a:off x="2226553" y="30718125"/>
          <a:ext cx="194454" cy="2561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156</xdr:row>
      <xdr:rowOff>0</xdr:rowOff>
    </xdr:from>
    <xdr:ext cx="194454" cy="256139"/>
    <xdr:sp macro="" textlink="">
      <xdr:nvSpPr>
        <xdr:cNvPr id="84" name="BlokTextu 83">
          <a:extLst>
            <a:ext uri="{FF2B5EF4-FFF2-40B4-BE49-F238E27FC236}">
              <a16:creationId xmlns:a16="http://schemas.microsoft.com/office/drawing/2014/main" id="{046E217F-1FC9-455E-8E06-B0D69F1ABE52}"/>
            </a:ext>
          </a:extLst>
        </xdr:cNvPr>
        <xdr:cNvSpPr txBox="1"/>
      </xdr:nvSpPr>
      <xdr:spPr>
        <a:xfrm>
          <a:off x="2226553" y="30718125"/>
          <a:ext cx="194454" cy="2561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156</xdr:row>
      <xdr:rowOff>0</xdr:rowOff>
    </xdr:from>
    <xdr:ext cx="194454" cy="256139"/>
    <xdr:sp macro="" textlink="">
      <xdr:nvSpPr>
        <xdr:cNvPr id="85" name="BlokTextu 84">
          <a:extLst>
            <a:ext uri="{FF2B5EF4-FFF2-40B4-BE49-F238E27FC236}">
              <a16:creationId xmlns:a16="http://schemas.microsoft.com/office/drawing/2014/main" id="{9A97F81B-E12C-472E-9538-82CEDFC1DC77}"/>
            </a:ext>
          </a:extLst>
        </xdr:cNvPr>
        <xdr:cNvSpPr txBox="1"/>
      </xdr:nvSpPr>
      <xdr:spPr>
        <a:xfrm>
          <a:off x="2226553" y="30718125"/>
          <a:ext cx="194454" cy="2561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156</xdr:row>
      <xdr:rowOff>0</xdr:rowOff>
    </xdr:from>
    <xdr:ext cx="194454" cy="256139"/>
    <xdr:sp macro="" textlink="">
      <xdr:nvSpPr>
        <xdr:cNvPr id="86" name="BlokTextu 85">
          <a:extLst>
            <a:ext uri="{FF2B5EF4-FFF2-40B4-BE49-F238E27FC236}">
              <a16:creationId xmlns:a16="http://schemas.microsoft.com/office/drawing/2014/main" id="{CD3BDFCB-4A34-4F5C-A229-D855926137D3}"/>
            </a:ext>
          </a:extLst>
        </xdr:cNvPr>
        <xdr:cNvSpPr txBox="1"/>
      </xdr:nvSpPr>
      <xdr:spPr>
        <a:xfrm>
          <a:off x="2226553" y="30718125"/>
          <a:ext cx="194454" cy="2561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156</xdr:row>
      <xdr:rowOff>0</xdr:rowOff>
    </xdr:from>
    <xdr:ext cx="194454" cy="256139"/>
    <xdr:sp macro="" textlink="">
      <xdr:nvSpPr>
        <xdr:cNvPr id="87" name="BlokTextu 86">
          <a:extLst>
            <a:ext uri="{FF2B5EF4-FFF2-40B4-BE49-F238E27FC236}">
              <a16:creationId xmlns:a16="http://schemas.microsoft.com/office/drawing/2014/main" id="{CADFA90B-058B-46AE-A5CE-BD640027DC0E}"/>
            </a:ext>
          </a:extLst>
        </xdr:cNvPr>
        <xdr:cNvSpPr txBox="1"/>
      </xdr:nvSpPr>
      <xdr:spPr>
        <a:xfrm>
          <a:off x="2226553" y="30718125"/>
          <a:ext cx="194454" cy="2561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807328</xdr:colOff>
      <xdr:row>156</xdr:row>
      <xdr:rowOff>0</xdr:rowOff>
    </xdr:from>
    <xdr:ext cx="194454" cy="255463"/>
    <xdr:sp macro="" textlink="">
      <xdr:nvSpPr>
        <xdr:cNvPr id="88" name="BlokTextu 87">
          <a:extLst>
            <a:ext uri="{FF2B5EF4-FFF2-40B4-BE49-F238E27FC236}">
              <a16:creationId xmlns:a16="http://schemas.microsoft.com/office/drawing/2014/main" id="{28A22BF6-CCDE-4490-A916-E792BE7FAD83}"/>
            </a:ext>
          </a:extLst>
        </xdr:cNvPr>
        <xdr:cNvSpPr txBox="1"/>
      </xdr:nvSpPr>
      <xdr:spPr>
        <a:xfrm>
          <a:off x="702553" y="30718125"/>
          <a:ext cx="194454" cy="2554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156</xdr:row>
      <xdr:rowOff>0</xdr:rowOff>
    </xdr:from>
    <xdr:ext cx="194454" cy="255463"/>
    <xdr:sp macro="" textlink="">
      <xdr:nvSpPr>
        <xdr:cNvPr id="89" name="BlokTextu 88">
          <a:extLst>
            <a:ext uri="{FF2B5EF4-FFF2-40B4-BE49-F238E27FC236}">
              <a16:creationId xmlns:a16="http://schemas.microsoft.com/office/drawing/2014/main" id="{77F21CD0-6516-4845-8E2E-ABD6CA027D42}"/>
            </a:ext>
          </a:extLst>
        </xdr:cNvPr>
        <xdr:cNvSpPr txBox="1"/>
      </xdr:nvSpPr>
      <xdr:spPr>
        <a:xfrm>
          <a:off x="2226553" y="30718125"/>
          <a:ext cx="194454" cy="2554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156</xdr:row>
      <xdr:rowOff>0</xdr:rowOff>
    </xdr:from>
    <xdr:ext cx="194454" cy="255463"/>
    <xdr:sp macro="" textlink="">
      <xdr:nvSpPr>
        <xdr:cNvPr id="90" name="BlokTextu 89">
          <a:extLst>
            <a:ext uri="{FF2B5EF4-FFF2-40B4-BE49-F238E27FC236}">
              <a16:creationId xmlns:a16="http://schemas.microsoft.com/office/drawing/2014/main" id="{5598E726-9113-4BA8-A0F8-3AA28D8CBDF5}"/>
            </a:ext>
          </a:extLst>
        </xdr:cNvPr>
        <xdr:cNvSpPr txBox="1"/>
      </xdr:nvSpPr>
      <xdr:spPr>
        <a:xfrm>
          <a:off x="2226553" y="30718125"/>
          <a:ext cx="194454" cy="2554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156</xdr:row>
      <xdr:rowOff>0</xdr:rowOff>
    </xdr:from>
    <xdr:ext cx="194454" cy="255463"/>
    <xdr:sp macro="" textlink="">
      <xdr:nvSpPr>
        <xdr:cNvPr id="91" name="BlokTextu 90">
          <a:extLst>
            <a:ext uri="{FF2B5EF4-FFF2-40B4-BE49-F238E27FC236}">
              <a16:creationId xmlns:a16="http://schemas.microsoft.com/office/drawing/2014/main" id="{64485128-EC73-4FEE-8A9C-8446162CDD29}"/>
            </a:ext>
          </a:extLst>
        </xdr:cNvPr>
        <xdr:cNvSpPr txBox="1"/>
      </xdr:nvSpPr>
      <xdr:spPr>
        <a:xfrm>
          <a:off x="2226553" y="30718125"/>
          <a:ext cx="194454" cy="2554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807328</xdr:colOff>
      <xdr:row>156</xdr:row>
      <xdr:rowOff>0</xdr:rowOff>
    </xdr:from>
    <xdr:ext cx="194454" cy="255463"/>
    <xdr:sp macro="" textlink="">
      <xdr:nvSpPr>
        <xdr:cNvPr id="92" name="BlokTextu 91">
          <a:extLst>
            <a:ext uri="{FF2B5EF4-FFF2-40B4-BE49-F238E27FC236}">
              <a16:creationId xmlns:a16="http://schemas.microsoft.com/office/drawing/2014/main" id="{6F44AF17-62A0-4F10-B424-96C7D74E82BF}"/>
            </a:ext>
          </a:extLst>
        </xdr:cNvPr>
        <xdr:cNvSpPr txBox="1"/>
      </xdr:nvSpPr>
      <xdr:spPr>
        <a:xfrm>
          <a:off x="702553" y="30718125"/>
          <a:ext cx="194454" cy="2554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807328</xdr:colOff>
      <xdr:row>156</xdr:row>
      <xdr:rowOff>0</xdr:rowOff>
    </xdr:from>
    <xdr:ext cx="194454" cy="255463"/>
    <xdr:sp macro="" textlink="">
      <xdr:nvSpPr>
        <xdr:cNvPr id="93" name="BlokTextu 92">
          <a:extLst>
            <a:ext uri="{FF2B5EF4-FFF2-40B4-BE49-F238E27FC236}">
              <a16:creationId xmlns:a16="http://schemas.microsoft.com/office/drawing/2014/main" id="{7686D6E6-DC45-43AB-A200-A2DBDD0B0296}"/>
            </a:ext>
          </a:extLst>
        </xdr:cNvPr>
        <xdr:cNvSpPr txBox="1"/>
      </xdr:nvSpPr>
      <xdr:spPr>
        <a:xfrm>
          <a:off x="702553" y="30718125"/>
          <a:ext cx="194454" cy="2554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807328</xdr:colOff>
      <xdr:row>156</xdr:row>
      <xdr:rowOff>0</xdr:rowOff>
    </xdr:from>
    <xdr:ext cx="194454" cy="255463"/>
    <xdr:sp macro="" textlink="">
      <xdr:nvSpPr>
        <xdr:cNvPr id="94" name="BlokTextu 93">
          <a:extLst>
            <a:ext uri="{FF2B5EF4-FFF2-40B4-BE49-F238E27FC236}">
              <a16:creationId xmlns:a16="http://schemas.microsoft.com/office/drawing/2014/main" id="{13E45170-9479-4703-8825-D4978BADFF91}"/>
            </a:ext>
          </a:extLst>
        </xdr:cNvPr>
        <xdr:cNvSpPr txBox="1"/>
      </xdr:nvSpPr>
      <xdr:spPr>
        <a:xfrm>
          <a:off x="702553" y="30718125"/>
          <a:ext cx="194454" cy="2554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807328</xdr:colOff>
      <xdr:row>156</xdr:row>
      <xdr:rowOff>0</xdr:rowOff>
    </xdr:from>
    <xdr:ext cx="194454" cy="255463"/>
    <xdr:sp macro="" textlink="">
      <xdr:nvSpPr>
        <xdr:cNvPr id="95" name="BlokTextu 94">
          <a:extLst>
            <a:ext uri="{FF2B5EF4-FFF2-40B4-BE49-F238E27FC236}">
              <a16:creationId xmlns:a16="http://schemas.microsoft.com/office/drawing/2014/main" id="{A03F49ED-24DE-4BE4-A295-D5995B43FE5C}"/>
            </a:ext>
          </a:extLst>
        </xdr:cNvPr>
        <xdr:cNvSpPr txBox="1"/>
      </xdr:nvSpPr>
      <xdr:spPr>
        <a:xfrm>
          <a:off x="702553" y="30718125"/>
          <a:ext cx="194454" cy="2554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807328</xdr:colOff>
      <xdr:row>156</xdr:row>
      <xdr:rowOff>0</xdr:rowOff>
    </xdr:from>
    <xdr:ext cx="194454" cy="255463"/>
    <xdr:sp macro="" textlink="">
      <xdr:nvSpPr>
        <xdr:cNvPr id="96" name="BlokTextu 95">
          <a:extLst>
            <a:ext uri="{FF2B5EF4-FFF2-40B4-BE49-F238E27FC236}">
              <a16:creationId xmlns:a16="http://schemas.microsoft.com/office/drawing/2014/main" id="{9FFC976D-BEAC-4FF8-B21F-F1DB8D71868C}"/>
            </a:ext>
          </a:extLst>
        </xdr:cNvPr>
        <xdr:cNvSpPr txBox="1"/>
      </xdr:nvSpPr>
      <xdr:spPr>
        <a:xfrm>
          <a:off x="702553" y="30718125"/>
          <a:ext cx="194454" cy="2554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807328</xdr:colOff>
      <xdr:row>156</xdr:row>
      <xdr:rowOff>0</xdr:rowOff>
    </xdr:from>
    <xdr:ext cx="194454" cy="255463"/>
    <xdr:sp macro="" textlink="">
      <xdr:nvSpPr>
        <xdr:cNvPr id="97" name="BlokTextu 96">
          <a:extLst>
            <a:ext uri="{FF2B5EF4-FFF2-40B4-BE49-F238E27FC236}">
              <a16:creationId xmlns:a16="http://schemas.microsoft.com/office/drawing/2014/main" id="{D15BBE44-63E6-4912-9A09-BF9BDF7DBD2D}"/>
            </a:ext>
          </a:extLst>
        </xdr:cNvPr>
        <xdr:cNvSpPr txBox="1"/>
      </xdr:nvSpPr>
      <xdr:spPr>
        <a:xfrm>
          <a:off x="702553" y="30718125"/>
          <a:ext cx="194454" cy="2554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807328</xdr:colOff>
      <xdr:row>156</xdr:row>
      <xdr:rowOff>0</xdr:rowOff>
    </xdr:from>
    <xdr:ext cx="194454" cy="255463"/>
    <xdr:sp macro="" textlink="">
      <xdr:nvSpPr>
        <xdr:cNvPr id="98" name="BlokTextu 97">
          <a:extLst>
            <a:ext uri="{FF2B5EF4-FFF2-40B4-BE49-F238E27FC236}">
              <a16:creationId xmlns:a16="http://schemas.microsoft.com/office/drawing/2014/main" id="{247CF257-8A35-4D39-8F1E-FD57078DD5F6}"/>
            </a:ext>
          </a:extLst>
        </xdr:cNvPr>
        <xdr:cNvSpPr txBox="1"/>
      </xdr:nvSpPr>
      <xdr:spPr>
        <a:xfrm>
          <a:off x="702553" y="30718125"/>
          <a:ext cx="194454" cy="2554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807328</xdr:colOff>
      <xdr:row>156</xdr:row>
      <xdr:rowOff>0</xdr:rowOff>
    </xdr:from>
    <xdr:ext cx="194454" cy="255463"/>
    <xdr:sp macro="" textlink="">
      <xdr:nvSpPr>
        <xdr:cNvPr id="99" name="BlokTextu 98">
          <a:extLst>
            <a:ext uri="{FF2B5EF4-FFF2-40B4-BE49-F238E27FC236}">
              <a16:creationId xmlns:a16="http://schemas.microsoft.com/office/drawing/2014/main" id="{D6E33AB3-673A-4F14-8360-9D2B076D7F84}"/>
            </a:ext>
          </a:extLst>
        </xdr:cNvPr>
        <xdr:cNvSpPr txBox="1"/>
      </xdr:nvSpPr>
      <xdr:spPr>
        <a:xfrm>
          <a:off x="702553" y="30718125"/>
          <a:ext cx="194454" cy="2554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807328</xdr:colOff>
      <xdr:row>156</xdr:row>
      <xdr:rowOff>0</xdr:rowOff>
    </xdr:from>
    <xdr:ext cx="194454" cy="255463"/>
    <xdr:sp macro="" textlink="">
      <xdr:nvSpPr>
        <xdr:cNvPr id="100" name="BlokTextu 99">
          <a:extLst>
            <a:ext uri="{FF2B5EF4-FFF2-40B4-BE49-F238E27FC236}">
              <a16:creationId xmlns:a16="http://schemas.microsoft.com/office/drawing/2014/main" id="{111FAADD-D2E3-4D92-A179-D2D7AAA63EB9}"/>
            </a:ext>
          </a:extLst>
        </xdr:cNvPr>
        <xdr:cNvSpPr txBox="1"/>
      </xdr:nvSpPr>
      <xdr:spPr>
        <a:xfrm>
          <a:off x="702553" y="30718125"/>
          <a:ext cx="194454" cy="2554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twoCellAnchor editAs="oneCell">
    <xdr:from>
      <xdr:col>0</xdr:col>
      <xdr:colOff>704313</xdr:colOff>
      <xdr:row>166</xdr:row>
      <xdr:rowOff>0</xdr:rowOff>
    </xdr:from>
    <xdr:to>
      <xdr:col>0</xdr:col>
      <xdr:colOff>704313</xdr:colOff>
      <xdr:row>166</xdr:row>
      <xdr:rowOff>0</xdr:rowOff>
    </xdr:to>
    <xdr:pic>
      <xdr:nvPicPr>
        <xdr:cNvPr id="101" name="Picture 12" descr="EN 54-16 m">
          <a:extLst>
            <a:ext uri="{FF2B5EF4-FFF2-40B4-BE49-F238E27FC236}">
              <a16:creationId xmlns:a16="http://schemas.microsoft.com/office/drawing/2014/main" id="{C62BAB70-6C8F-4F7E-B26D-A498253BA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4313" y="32756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172</xdr:row>
      <xdr:rowOff>193183</xdr:rowOff>
    </xdr:from>
    <xdr:to>
      <xdr:col>0</xdr:col>
      <xdr:colOff>704313</xdr:colOff>
      <xdr:row>173</xdr:row>
      <xdr:rowOff>10732</xdr:rowOff>
    </xdr:to>
    <xdr:pic>
      <xdr:nvPicPr>
        <xdr:cNvPr id="102" name="Picture 32">
          <a:extLst>
            <a:ext uri="{FF2B5EF4-FFF2-40B4-BE49-F238E27FC236}">
              <a16:creationId xmlns:a16="http://schemas.microsoft.com/office/drawing/2014/main" id="{CAC3F222-FD95-463D-8EF0-1F9AEC6A9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04313" y="34226008"/>
          <a:ext cx="0" cy="8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172</xdr:row>
      <xdr:rowOff>193183</xdr:rowOff>
    </xdr:from>
    <xdr:to>
      <xdr:col>3</xdr:col>
      <xdr:colOff>64576</xdr:colOff>
      <xdr:row>173</xdr:row>
      <xdr:rowOff>10732</xdr:rowOff>
    </xdr:to>
    <xdr:pic>
      <xdr:nvPicPr>
        <xdr:cNvPr id="103" name="Picture 33" descr="EN 54-24">
          <a:extLst>
            <a:ext uri="{FF2B5EF4-FFF2-40B4-BE49-F238E27FC236}">
              <a16:creationId xmlns:a16="http://schemas.microsoft.com/office/drawing/2014/main" id="{CA3AA3E4-D9C1-4638-9C5E-225040C1B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476875" y="34226008"/>
          <a:ext cx="216976" cy="8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172</xdr:row>
      <xdr:rowOff>193183</xdr:rowOff>
    </xdr:from>
    <xdr:to>
      <xdr:col>0</xdr:col>
      <xdr:colOff>704313</xdr:colOff>
      <xdr:row>173</xdr:row>
      <xdr:rowOff>10732</xdr:rowOff>
    </xdr:to>
    <xdr:pic>
      <xdr:nvPicPr>
        <xdr:cNvPr id="104" name="Picture 39" descr="PC1867FC">
          <a:extLst>
            <a:ext uri="{FF2B5EF4-FFF2-40B4-BE49-F238E27FC236}">
              <a16:creationId xmlns:a16="http://schemas.microsoft.com/office/drawing/2014/main" id="{96C29B34-64DD-405E-B038-4F5DF94A7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lum bright="6000"/>
        </a:blip>
        <a:srcRect t="16498" b="16699"/>
        <a:stretch>
          <a:fillRect/>
        </a:stretch>
      </xdr:blipFill>
      <xdr:spPr bwMode="auto">
        <a:xfrm>
          <a:off x="704313" y="34226008"/>
          <a:ext cx="0" cy="8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172</xdr:row>
      <xdr:rowOff>193183</xdr:rowOff>
    </xdr:from>
    <xdr:to>
      <xdr:col>3</xdr:col>
      <xdr:colOff>64576</xdr:colOff>
      <xdr:row>173</xdr:row>
      <xdr:rowOff>10732</xdr:rowOff>
    </xdr:to>
    <xdr:pic>
      <xdr:nvPicPr>
        <xdr:cNvPr id="105" name="Picture 150" descr="EN 54-24">
          <a:extLst>
            <a:ext uri="{FF2B5EF4-FFF2-40B4-BE49-F238E27FC236}">
              <a16:creationId xmlns:a16="http://schemas.microsoft.com/office/drawing/2014/main" id="{3C773D96-D2BC-4C46-A993-4CD11607E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429250" y="34226008"/>
          <a:ext cx="264601" cy="8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172</xdr:row>
      <xdr:rowOff>193183</xdr:rowOff>
    </xdr:from>
    <xdr:to>
      <xdr:col>0</xdr:col>
      <xdr:colOff>704313</xdr:colOff>
      <xdr:row>173</xdr:row>
      <xdr:rowOff>10732</xdr:rowOff>
    </xdr:to>
    <xdr:pic>
      <xdr:nvPicPr>
        <xdr:cNvPr id="106" name="Picture 39" descr="PC1867FC">
          <a:extLst>
            <a:ext uri="{FF2B5EF4-FFF2-40B4-BE49-F238E27FC236}">
              <a16:creationId xmlns:a16="http://schemas.microsoft.com/office/drawing/2014/main" id="{4EE42499-34C5-4B04-AE3A-6A2588889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lum bright="6000"/>
        </a:blip>
        <a:srcRect t="16498" b="16699"/>
        <a:stretch>
          <a:fillRect/>
        </a:stretch>
      </xdr:blipFill>
      <xdr:spPr bwMode="auto">
        <a:xfrm>
          <a:off x="704313" y="34226008"/>
          <a:ext cx="0" cy="8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172</xdr:row>
      <xdr:rowOff>193183</xdr:rowOff>
    </xdr:from>
    <xdr:to>
      <xdr:col>3</xdr:col>
      <xdr:colOff>64576</xdr:colOff>
      <xdr:row>173</xdr:row>
      <xdr:rowOff>10732</xdr:rowOff>
    </xdr:to>
    <xdr:pic>
      <xdr:nvPicPr>
        <xdr:cNvPr id="107" name="Picture 150" descr="EN 54-24">
          <a:extLst>
            <a:ext uri="{FF2B5EF4-FFF2-40B4-BE49-F238E27FC236}">
              <a16:creationId xmlns:a16="http://schemas.microsoft.com/office/drawing/2014/main" id="{A1BCAC51-B17E-415C-9D60-3F85F511F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429250" y="34226008"/>
          <a:ext cx="264601" cy="8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172</xdr:row>
      <xdr:rowOff>193183</xdr:rowOff>
    </xdr:from>
    <xdr:to>
      <xdr:col>0</xdr:col>
      <xdr:colOff>704313</xdr:colOff>
      <xdr:row>173</xdr:row>
      <xdr:rowOff>10732</xdr:rowOff>
    </xdr:to>
    <xdr:pic>
      <xdr:nvPicPr>
        <xdr:cNvPr id="108" name="Picture 157" descr="pc1869">
          <a:extLst>
            <a:ext uri="{FF2B5EF4-FFF2-40B4-BE49-F238E27FC236}">
              <a16:creationId xmlns:a16="http://schemas.microsoft.com/office/drawing/2014/main" id="{ADB5E974-C16B-4B78-824B-BF0978905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 l="12329" t="26315" r="11873" b="25589"/>
        <a:stretch>
          <a:fillRect/>
        </a:stretch>
      </xdr:blipFill>
      <xdr:spPr bwMode="auto">
        <a:xfrm>
          <a:off x="704313" y="34226008"/>
          <a:ext cx="0" cy="8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172</xdr:row>
      <xdr:rowOff>193183</xdr:rowOff>
    </xdr:from>
    <xdr:to>
      <xdr:col>3</xdr:col>
      <xdr:colOff>64576</xdr:colOff>
      <xdr:row>173</xdr:row>
      <xdr:rowOff>10732</xdr:rowOff>
    </xdr:to>
    <xdr:pic>
      <xdr:nvPicPr>
        <xdr:cNvPr id="109" name="Picture 158" descr="EN 54-24">
          <a:extLst>
            <a:ext uri="{FF2B5EF4-FFF2-40B4-BE49-F238E27FC236}">
              <a16:creationId xmlns:a16="http://schemas.microsoft.com/office/drawing/2014/main" id="{39FA27D3-8144-44F6-A192-B012D19BE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448300" y="34226008"/>
          <a:ext cx="245551" cy="8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</xdr:colOff>
      <xdr:row>172</xdr:row>
      <xdr:rowOff>193183</xdr:rowOff>
    </xdr:from>
    <xdr:to>
      <xdr:col>3</xdr:col>
      <xdr:colOff>64576</xdr:colOff>
      <xdr:row>173</xdr:row>
      <xdr:rowOff>10732</xdr:rowOff>
    </xdr:to>
    <xdr:pic>
      <xdr:nvPicPr>
        <xdr:cNvPr id="110" name="Picture 150" descr="EN 54-24">
          <a:extLst>
            <a:ext uri="{FF2B5EF4-FFF2-40B4-BE49-F238E27FC236}">
              <a16:creationId xmlns:a16="http://schemas.microsoft.com/office/drawing/2014/main" id="{FB41BBF8-2F40-4755-A5E0-9B866FD00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553075" y="34226008"/>
          <a:ext cx="140776" cy="8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164</xdr:row>
      <xdr:rowOff>0</xdr:rowOff>
    </xdr:from>
    <xdr:to>
      <xdr:col>0</xdr:col>
      <xdr:colOff>704313</xdr:colOff>
      <xdr:row>164</xdr:row>
      <xdr:rowOff>123825</xdr:rowOff>
    </xdr:to>
    <xdr:pic>
      <xdr:nvPicPr>
        <xdr:cNvPr id="111" name="Obrázek 18" descr="MX 3250 m.jpg">
          <a:extLst>
            <a:ext uri="{FF2B5EF4-FFF2-40B4-BE49-F238E27FC236}">
              <a16:creationId xmlns:a16="http://schemas.microsoft.com/office/drawing/2014/main" id="{15315D38-DF1C-431A-9319-DEE3D05C8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04313" y="323754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447675</xdr:colOff>
      <xdr:row>166</xdr:row>
      <xdr:rowOff>0</xdr:rowOff>
    </xdr:from>
    <xdr:to>
      <xdr:col>4</xdr:col>
      <xdr:colOff>447675</xdr:colOff>
      <xdr:row>166</xdr:row>
      <xdr:rowOff>0</xdr:rowOff>
    </xdr:to>
    <xdr:pic>
      <xdr:nvPicPr>
        <xdr:cNvPr id="112" name="Obrázek 19" descr="BM 3804 m.jpg">
          <a:extLst>
            <a:ext uri="{FF2B5EF4-FFF2-40B4-BE49-F238E27FC236}">
              <a16:creationId xmlns:a16="http://schemas.microsoft.com/office/drawing/2014/main" id="{F88201B9-C6E6-4C38-85E8-43D0E9896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781800" y="32756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166</xdr:row>
      <xdr:rowOff>0</xdr:rowOff>
    </xdr:from>
    <xdr:to>
      <xdr:col>0</xdr:col>
      <xdr:colOff>704313</xdr:colOff>
      <xdr:row>166</xdr:row>
      <xdr:rowOff>0</xdr:rowOff>
    </xdr:to>
    <xdr:pic>
      <xdr:nvPicPr>
        <xdr:cNvPr id="113" name="Picture 165">
          <a:extLst>
            <a:ext uri="{FF2B5EF4-FFF2-40B4-BE49-F238E27FC236}">
              <a16:creationId xmlns:a16="http://schemas.microsoft.com/office/drawing/2014/main" id="{462229E9-4582-4D3C-ADAB-2BD8154BE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04313" y="32756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172</xdr:row>
      <xdr:rowOff>193183</xdr:rowOff>
    </xdr:from>
    <xdr:to>
      <xdr:col>0</xdr:col>
      <xdr:colOff>295275</xdr:colOff>
      <xdr:row>173</xdr:row>
      <xdr:rowOff>10732</xdr:rowOff>
    </xdr:to>
    <xdr:pic>
      <xdr:nvPicPr>
        <xdr:cNvPr id="114" name="Obrázok 93" descr="MC 4064.jpg">
          <a:extLst>
            <a:ext uri="{FF2B5EF4-FFF2-40B4-BE49-F238E27FC236}">
              <a16:creationId xmlns:a16="http://schemas.microsoft.com/office/drawing/2014/main" id="{528C5AE4-9197-4BDC-AC87-579DA6F35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 l="2904" t="19032" r="2258" b="16129"/>
        <a:stretch>
          <a:fillRect/>
        </a:stretch>
      </xdr:blipFill>
      <xdr:spPr bwMode="auto">
        <a:xfrm>
          <a:off x="123825" y="34226008"/>
          <a:ext cx="171450" cy="8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172</xdr:row>
      <xdr:rowOff>193183</xdr:rowOff>
    </xdr:from>
    <xdr:to>
      <xdr:col>0</xdr:col>
      <xdr:colOff>704313</xdr:colOff>
      <xdr:row>173</xdr:row>
      <xdr:rowOff>10732</xdr:rowOff>
    </xdr:to>
    <xdr:pic>
      <xdr:nvPicPr>
        <xdr:cNvPr id="115" name="Obrázek 20" descr="AC BAT 18 str.jpg">
          <a:extLst>
            <a:ext uri="{FF2B5EF4-FFF2-40B4-BE49-F238E27FC236}">
              <a16:creationId xmlns:a16="http://schemas.microsoft.com/office/drawing/2014/main" id="{F879F8BC-000F-4525-9F83-1C44CAD71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704313" y="34226008"/>
          <a:ext cx="0" cy="8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164</xdr:row>
      <xdr:rowOff>0</xdr:rowOff>
    </xdr:from>
    <xdr:to>
      <xdr:col>0</xdr:col>
      <xdr:colOff>704313</xdr:colOff>
      <xdr:row>164</xdr:row>
      <xdr:rowOff>19050</xdr:rowOff>
    </xdr:to>
    <xdr:pic>
      <xdr:nvPicPr>
        <xdr:cNvPr id="116" name="Picture 179" descr="bs_1030w">
          <a:extLst>
            <a:ext uri="{FF2B5EF4-FFF2-40B4-BE49-F238E27FC236}">
              <a16:creationId xmlns:a16="http://schemas.microsoft.com/office/drawing/2014/main" id="{DF8CAC09-B2A7-42DA-B17C-04642143B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04313" y="32375475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807328</xdr:colOff>
      <xdr:row>156</xdr:row>
      <xdr:rowOff>0</xdr:rowOff>
    </xdr:from>
    <xdr:ext cx="194454" cy="255463"/>
    <xdr:sp macro="" textlink="">
      <xdr:nvSpPr>
        <xdr:cNvPr id="117" name="BlokTextu 116">
          <a:extLst>
            <a:ext uri="{FF2B5EF4-FFF2-40B4-BE49-F238E27FC236}">
              <a16:creationId xmlns:a16="http://schemas.microsoft.com/office/drawing/2014/main" id="{07FC0BA2-B38B-404D-99F1-4E701F498597}"/>
            </a:ext>
          </a:extLst>
        </xdr:cNvPr>
        <xdr:cNvSpPr txBox="1"/>
      </xdr:nvSpPr>
      <xdr:spPr>
        <a:xfrm>
          <a:off x="702553" y="30718125"/>
          <a:ext cx="194454" cy="2554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807328</xdr:colOff>
      <xdr:row>156</xdr:row>
      <xdr:rowOff>0</xdr:rowOff>
    </xdr:from>
    <xdr:ext cx="194454" cy="255463"/>
    <xdr:sp macro="" textlink="">
      <xdr:nvSpPr>
        <xdr:cNvPr id="118" name="BlokTextu 117">
          <a:extLst>
            <a:ext uri="{FF2B5EF4-FFF2-40B4-BE49-F238E27FC236}">
              <a16:creationId xmlns:a16="http://schemas.microsoft.com/office/drawing/2014/main" id="{F31B1B56-04AA-473F-ADE4-AD7D8834C645}"/>
            </a:ext>
          </a:extLst>
        </xdr:cNvPr>
        <xdr:cNvSpPr txBox="1"/>
      </xdr:nvSpPr>
      <xdr:spPr>
        <a:xfrm>
          <a:off x="702553" y="30718125"/>
          <a:ext cx="194454" cy="2554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807328</xdr:colOff>
      <xdr:row>156</xdr:row>
      <xdr:rowOff>0</xdr:rowOff>
    </xdr:from>
    <xdr:ext cx="194454" cy="255463"/>
    <xdr:sp macro="" textlink="">
      <xdr:nvSpPr>
        <xdr:cNvPr id="119" name="BlokTextu 118">
          <a:extLst>
            <a:ext uri="{FF2B5EF4-FFF2-40B4-BE49-F238E27FC236}">
              <a16:creationId xmlns:a16="http://schemas.microsoft.com/office/drawing/2014/main" id="{CC0B6BE9-36B4-4EA8-A1A6-AF9D05EF3302}"/>
            </a:ext>
          </a:extLst>
        </xdr:cNvPr>
        <xdr:cNvSpPr txBox="1"/>
      </xdr:nvSpPr>
      <xdr:spPr>
        <a:xfrm>
          <a:off x="702553" y="30718125"/>
          <a:ext cx="194454" cy="2554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twoCellAnchor editAs="oneCell">
    <xdr:from>
      <xdr:col>4</xdr:col>
      <xdr:colOff>447675</xdr:colOff>
      <xdr:row>166</xdr:row>
      <xdr:rowOff>0</xdr:rowOff>
    </xdr:from>
    <xdr:to>
      <xdr:col>4</xdr:col>
      <xdr:colOff>447675</xdr:colOff>
      <xdr:row>166</xdr:row>
      <xdr:rowOff>0</xdr:rowOff>
    </xdr:to>
    <xdr:pic>
      <xdr:nvPicPr>
        <xdr:cNvPr id="120" name="Obrázek 19" descr="BM 3804 m.jpg">
          <a:extLst>
            <a:ext uri="{FF2B5EF4-FFF2-40B4-BE49-F238E27FC236}">
              <a16:creationId xmlns:a16="http://schemas.microsoft.com/office/drawing/2014/main" id="{603248BD-34E3-4168-B253-0EA45AF1C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781800" y="32756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447675</xdr:colOff>
      <xdr:row>166</xdr:row>
      <xdr:rowOff>0</xdr:rowOff>
    </xdr:from>
    <xdr:to>
      <xdr:col>4</xdr:col>
      <xdr:colOff>447675</xdr:colOff>
      <xdr:row>166</xdr:row>
      <xdr:rowOff>0</xdr:rowOff>
    </xdr:to>
    <xdr:pic>
      <xdr:nvPicPr>
        <xdr:cNvPr id="121" name="Obrázek 19" descr="BM 3804 m.jpg">
          <a:extLst>
            <a:ext uri="{FF2B5EF4-FFF2-40B4-BE49-F238E27FC236}">
              <a16:creationId xmlns:a16="http://schemas.microsoft.com/office/drawing/2014/main" id="{4369FBEF-136A-49B1-95CA-E6D29F604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781800" y="32756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447675</xdr:colOff>
      <xdr:row>166</xdr:row>
      <xdr:rowOff>0</xdr:rowOff>
    </xdr:from>
    <xdr:to>
      <xdr:col>4</xdr:col>
      <xdr:colOff>447675</xdr:colOff>
      <xdr:row>166</xdr:row>
      <xdr:rowOff>0</xdr:rowOff>
    </xdr:to>
    <xdr:pic>
      <xdr:nvPicPr>
        <xdr:cNvPr id="122" name="Obrázek 19" descr="BM 3804 m.jpg">
          <a:extLst>
            <a:ext uri="{FF2B5EF4-FFF2-40B4-BE49-F238E27FC236}">
              <a16:creationId xmlns:a16="http://schemas.microsoft.com/office/drawing/2014/main" id="{D03F9233-EAD9-475E-A8F0-47790321B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781800" y="32756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166</xdr:row>
      <xdr:rowOff>0</xdr:rowOff>
    </xdr:from>
    <xdr:to>
      <xdr:col>1</xdr:col>
      <xdr:colOff>1436688</xdr:colOff>
      <xdr:row>166</xdr:row>
      <xdr:rowOff>0</xdr:rowOff>
    </xdr:to>
    <xdr:pic>
      <xdr:nvPicPr>
        <xdr:cNvPr id="123" name="Picture 134" descr="CD-110T">
          <a:extLst>
            <a:ext uri="{FF2B5EF4-FFF2-40B4-BE49-F238E27FC236}">
              <a16:creationId xmlns:a16="http://schemas.microsoft.com/office/drawing/2014/main" id="{CE71E03B-2873-43B7-BD7A-2BCD6D377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95250" y="32756475"/>
          <a:ext cx="204628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1123950</xdr:colOff>
      <xdr:row>166</xdr:row>
      <xdr:rowOff>0</xdr:rowOff>
    </xdr:from>
    <xdr:to>
      <xdr:col>1</xdr:col>
      <xdr:colOff>874713</xdr:colOff>
      <xdr:row>166</xdr:row>
      <xdr:rowOff>0</xdr:rowOff>
    </xdr:to>
    <xdr:pic>
      <xdr:nvPicPr>
        <xdr:cNvPr id="124" name="Picture 12" descr="EN 54-16 m">
          <a:extLst>
            <a:ext uri="{FF2B5EF4-FFF2-40B4-BE49-F238E27FC236}">
              <a16:creationId xmlns:a16="http://schemas.microsoft.com/office/drawing/2014/main" id="{20FFB2C0-44BE-4FAA-9984-A4A64D13C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4850" y="32756475"/>
          <a:ext cx="87471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447675</xdr:colOff>
      <xdr:row>166</xdr:row>
      <xdr:rowOff>0</xdr:rowOff>
    </xdr:from>
    <xdr:to>
      <xdr:col>4</xdr:col>
      <xdr:colOff>447675</xdr:colOff>
      <xdr:row>166</xdr:row>
      <xdr:rowOff>0</xdr:rowOff>
    </xdr:to>
    <xdr:pic>
      <xdr:nvPicPr>
        <xdr:cNvPr id="125" name="Obrázek 19" descr="BM 3804 m.jpg">
          <a:extLst>
            <a:ext uri="{FF2B5EF4-FFF2-40B4-BE49-F238E27FC236}">
              <a16:creationId xmlns:a16="http://schemas.microsoft.com/office/drawing/2014/main" id="{2185A208-A1D0-41AF-A4C5-14FC5246E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781800" y="32756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447675</xdr:colOff>
      <xdr:row>166</xdr:row>
      <xdr:rowOff>0</xdr:rowOff>
    </xdr:from>
    <xdr:to>
      <xdr:col>4</xdr:col>
      <xdr:colOff>447675</xdr:colOff>
      <xdr:row>166</xdr:row>
      <xdr:rowOff>0</xdr:rowOff>
    </xdr:to>
    <xdr:pic>
      <xdr:nvPicPr>
        <xdr:cNvPr id="126" name="Obrázek 19" descr="BM 3804 m.jpg">
          <a:extLst>
            <a:ext uri="{FF2B5EF4-FFF2-40B4-BE49-F238E27FC236}">
              <a16:creationId xmlns:a16="http://schemas.microsoft.com/office/drawing/2014/main" id="{C2B38BF8-9C44-4568-A7A4-8C38EA067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781800" y="32756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173</xdr:row>
      <xdr:rowOff>0</xdr:rowOff>
    </xdr:from>
    <xdr:to>
      <xdr:col>1</xdr:col>
      <xdr:colOff>95250</xdr:colOff>
      <xdr:row>173</xdr:row>
      <xdr:rowOff>9525</xdr:rowOff>
    </xdr:to>
    <xdr:pic>
      <xdr:nvPicPr>
        <xdr:cNvPr id="127" name="Picture 1" descr="http://www.krugelexim.sk/img/blank.gif">
          <a:extLst>
            <a:ext uri="{FF2B5EF4-FFF2-40B4-BE49-F238E27FC236}">
              <a16:creationId xmlns:a16="http://schemas.microsoft.com/office/drawing/2014/main" id="{24E578AD-A1B2-4E51-ACF5-FE344665B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4850" y="34223325"/>
          <a:ext cx="952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164</xdr:row>
      <xdr:rowOff>104775</xdr:rowOff>
    </xdr:from>
    <xdr:to>
      <xdr:col>0</xdr:col>
      <xdr:colOff>704313</xdr:colOff>
      <xdr:row>164</xdr:row>
      <xdr:rowOff>123825</xdr:rowOff>
    </xdr:to>
    <xdr:pic>
      <xdr:nvPicPr>
        <xdr:cNvPr id="128" name="Picture 179" descr="bs_1030w">
          <a:extLst>
            <a:ext uri="{FF2B5EF4-FFF2-40B4-BE49-F238E27FC236}">
              <a16:creationId xmlns:a16="http://schemas.microsoft.com/office/drawing/2014/main" id="{12B7EEAA-1854-422A-AC90-DA99D36CD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04313" y="324802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159</xdr:row>
      <xdr:rowOff>0</xdr:rowOff>
    </xdr:from>
    <xdr:to>
      <xdr:col>0</xdr:col>
      <xdr:colOff>704313</xdr:colOff>
      <xdr:row>159</xdr:row>
      <xdr:rowOff>123825</xdr:rowOff>
    </xdr:to>
    <xdr:pic>
      <xdr:nvPicPr>
        <xdr:cNvPr id="129" name="Obrázek 18" descr="MX 3250 m.jpg">
          <a:extLst>
            <a:ext uri="{FF2B5EF4-FFF2-40B4-BE49-F238E27FC236}">
              <a16:creationId xmlns:a16="http://schemas.microsoft.com/office/drawing/2014/main" id="{E0E383CB-BE13-4C9D-9294-78F267C35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04313" y="312896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159</xdr:row>
      <xdr:rowOff>0</xdr:rowOff>
    </xdr:from>
    <xdr:to>
      <xdr:col>0</xdr:col>
      <xdr:colOff>704313</xdr:colOff>
      <xdr:row>159</xdr:row>
      <xdr:rowOff>19050</xdr:rowOff>
    </xdr:to>
    <xdr:pic>
      <xdr:nvPicPr>
        <xdr:cNvPr id="130" name="Picture 179" descr="bs_1030w">
          <a:extLst>
            <a:ext uri="{FF2B5EF4-FFF2-40B4-BE49-F238E27FC236}">
              <a16:creationId xmlns:a16="http://schemas.microsoft.com/office/drawing/2014/main" id="{414F9075-703C-448B-9D4C-56AE22F1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04313" y="31289625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159</xdr:row>
      <xdr:rowOff>104775</xdr:rowOff>
    </xdr:from>
    <xdr:to>
      <xdr:col>0</xdr:col>
      <xdr:colOff>704313</xdr:colOff>
      <xdr:row>159</xdr:row>
      <xdr:rowOff>123825</xdr:rowOff>
    </xdr:to>
    <xdr:pic>
      <xdr:nvPicPr>
        <xdr:cNvPr id="131" name="Picture 179" descr="bs_1030w">
          <a:extLst>
            <a:ext uri="{FF2B5EF4-FFF2-40B4-BE49-F238E27FC236}">
              <a16:creationId xmlns:a16="http://schemas.microsoft.com/office/drawing/2014/main" id="{A18653C8-2D83-4FC9-9F5E-C10A29B1E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04313" y="3139440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160</xdr:row>
      <xdr:rowOff>0</xdr:rowOff>
    </xdr:from>
    <xdr:to>
      <xdr:col>0</xdr:col>
      <xdr:colOff>704313</xdr:colOff>
      <xdr:row>160</xdr:row>
      <xdr:rowOff>123825</xdr:rowOff>
    </xdr:to>
    <xdr:pic>
      <xdr:nvPicPr>
        <xdr:cNvPr id="132" name="Obrázek 18" descr="MX 3250 m.jpg">
          <a:extLst>
            <a:ext uri="{FF2B5EF4-FFF2-40B4-BE49-F238E27FC236}">
              <a16:creationId xmlns:a16="http://schemas.microsoft.com/office/drawing/2014/main" id="{534E8F3A-BE0E-4D7E-860A-42F3ED785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04313" y="316134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160</xdr:row>
      <xdr:rowOff>0</xdr:rowOff>
    </xdr:from>
    <xdr:to>
      <xdr:col>0</xdr:col>
      <xdr:colOff>704313</xdr:colOff>
      <xdr:row>160</xdr:row>
      <xdr:rowOff>19050</xdr:rowOff>
    </xdr:to>
    <xdr:pic>
      <xdr:nvPicPr>
        <xdr:cNvPr id="133" name="Picture 179" descr="bs_1030w">
          <a:extLst>
            <a:ext uri="{FF2B5EF4-FFF2-40B4-BE49-F238E27FC236}">
              <a16:creationId xmlns:a16="http://schemas.microsoft.com/office/drawing/2014/main" id="{7119348D-0DA7-47A2-B92D-013B0B80D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04313" y="31613475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160</xdr:row>
      <xdr:rowOff>0</xdr:rowOff>
    </xdr:from>
    <xdr:to>
      <xdr:col>0</xdr:col>
      <xdr:colOff>704313</xdr:colOff>
      <xdr:row>160</xdr:row>
      <xdr:rowOff>19050</xdr:rowOff>
    </xdr:to>
    <xdr:pic>
      <xdr:nvPicPr>
        <xdr:cNvPr id="134" name="Picture 179" descr="bs_1030w">
          <a:extLst>
            <a:ext uri="{FF2B5EF4-FFF2-40B4-BE49-F238E27FC236}">
              <a16:creationId xmlns:a16="http://schemas.microsoft.com/office/drawing/2014/main" id="{75882BD5-51D5-456B-87F0-A4E75CB4B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04313" y="31613475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160</xdr:row>
      <xdr:rowOff>0</xdr:rowOff>
    </xdr:from>
    <xdr:to>
      <xdr:col>0</xdr:col>
      <xdr:colOff>704313</xdr:colOff>
      <xdr:row>160</xdr:row>
      <xdr:rowOff>123825</xdr:rowOff>
    </xdr:to>
    <xdr:pic>
      <xdr:nvPicPr>
        <xdr:cNvPr id="135" name="Obrázek 18" descr="MX 3250 m.jpg">
          <a:extLst>
            <a:ext uri="{FF2B5EF4-FFF2-40B4-BE49-F238E27FC236}">
              <a16:creationId xmlns:a16="http://schemas.microsoft.com/office/drawing/2014/main" id="{778B40BA-E591-4841-AE19-5F4C26863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04313" y="316134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160</xdr:row>
      <xdr:rowOff>0</xdr:rowOff>
    </xdr:from>
    <xdr:to>
      <xdr:col>0</xdr:col>
      <xdr:colOff>704313</xdr:colOff>
      <xdr:row>160</xdr:row>
      <xdr:rowOff>19050</xdr:rowOff>
    </xdr:to>
    <xdr:pic>
      <xdr:nvPicPr>
        <xdr:cNvPr id="136" name="Picture 179" descr="bs_1030w">
          <a:extLst>
            <a:ext uri="{FF2B5EF4-FFF2-40B4-BE49-F238E27FC236}">
              <a16:creationId xmlns:a16="http://schemas.microsoft.com/office/drawing/2014/main" id="{CF148041-A55F-4767-9545-391A9CA64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04313" y="31613475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160</xdr:row>
      <xdr:rowOff>104775</xdr:rowOff>
    </xdr:from>
    <xdr:to>
      <xdr:col>0</xdr:col>
      <xdr:colOff>704313</xdr:colOff>
      <xdr:row>160</xdr:row>
      <xdr:rowOff>123825</xdr:rowOff>
    </xdr:to>
    <xdr:pic>
      <xdr:nvPicPr>
        <xdr:cNvPr id="137" name="Picture 179" descr="bs_1030w">
          <a:extLst>
            <a:ext uri="{FF2B5EF4-FFF2-40B4-BE49-F238E27FC236}">
              <a16:creationId xmlns:a16="http://schemas.microsoft.com/office/drawing/2014/main" id="{B87A57B3-C8F7-475C-AACF-283BEC9F0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04313" y="317182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162</xdr:row>
      <xdr:rowOff>0</xdr:rowOff>
    </xdr:from>
    <xdr:to>
      <xdr:col>0</xdr:col>
      <xdr:colOff>704313</xdr:colOff>
      <xdr:row>162</xdr:row>
      <xdr:rowOff>123825</xdr:rowOff>
    </xdr:to>
    <xdr:pic>
      <xdr:nvPicPr>
        <xdr:cNvPr id="138" name="Obrázek 18" descr="MX 3250 m.jpg">
          <a:extLst>
            <a:ext uri="{FF2B5EF4-FFF2-40B4-BE49-F238E27FC236}">
              <a16:creationId xmlns:a16="http://schemas.microsoft.com/office/drawing/2014/main" id="{BA32EFF2-8ABD-4398-B0CB-9A6A8647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04313" y="319944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162</xdr:row>
      <xdr:rowOff>0</xdr:rowOff>
    </xdr:from>
    <xdr:to>
      <xdr:col>0</xdr:col>
      <xdr:colOff>704313</xdr:colOff>
      <xdr:row>162</xdr:row>
      <xdr:rowOff>19050</xdr:rowOff>
    </xdr:to>
    <xdr:pic>
      <xdr:nvPicPr>
        <xdr:cNvPr id="139" name="Picture 179" descr="bs_1030w">
          <a:extLst>
            <a:ext uri="{FF2B5EF4-FFF2-40B4-BE49-F238E27FC236}">
              <a16:creationId xmlns:a16="http://schemas.microsoft.com/office/drawing/2014/main" id="{46D1F28A-125F-46D3-A69E-78AD18BAD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04313" y="31994475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162</xdr:row>
      <xdr:rowOff>104775</xdr:rowOff>
    </xdr:from>
    <xdr:to>
      <xdr:col>0</xdr:col>
      <xdr:colOff>704313</xdr:colOff>
      <xdr:row>162</xdr:row>
      <xdr:rowOff>123825</xdr:rowOff>
    </xdr:to>
    <xdr:pic>
      <xdr:nvPicPr>
        <xdr:cNvPr id="140" name="Picture 179" descr="bs_1030w">
          <a:extLst>
            <a:ext uri="{FF2B5EF4-FFF2-40B4-BE49-F238E27FC236}">
              <a16:creationId xmlns:a16="http://schemas.microsoft.com/office/drawing/2014/main" id="{422B4FCE-46AE-4ABE-9D50-BDB0A2B67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04313" y="320992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163</xdr:row>
      <xdr:rowOff>0</xdr:rowOff>
    </xdr:from>
    <xdr:to>
      <xdr:col>0</xdr:col>
      <xdr:colOff>704313</xdr:colOff>
      <xdr:row>163</xdr:row>
      <xdr:rowOff>123825</xdr:rowOff>
    </xdr:to>
    <xdr:pic>
      <xdr:nvPicPr>
        <xdr:cNvPr id="141" name="Obrázek 18" descr="MX 3250 m.jpg">
          <a:extLst>
            <a:ext uri="{FF2B5EF4-FFF2-40B4-BE49-F238E27FC236}">
              <a16:creationId xmlns:a16="http://schemas.microsoft.com/office/drawing/2014/main" id="{50D5BE2F-138C-43DE-B92F-31C4E92BE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04313" y="32184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163</xdr:row>
      <xdr:rowOff>0</xdr:rowOff>
    </xdr:from>
    <xdr:to>
      <xdr:col>0</xdr:col>
      <xdr:colOff>704313</xdr:colOff>
      <xdr:row>163</xdr:row>
      <xdr:rowOff>19050</xdr:rowOff>
    </xdr:to>
    <xdr:pic>
      <xdr:nvPicPr>
        <xdr:cNvPr id="142" name="Picture 179" descr="bs_1030w">
          <a:extLst>
            <a:ext uri="{FF2B5EF4-FFF2-40B4-BE49-F238E27FC236}">
              <a16:creationId xmlns:a16="http://schemas.microsoft.com/office/drawing/2014/main" id="{FCBA712C-B0DD-4274-B38E-91747EE09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04313" y="32184975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163</xdr:row>
      <xdr:rowOff>0</xdr:rowOff>
    </xdr:from>
    <xdr:to>
      <xdr:col>0</xdr:col>
      <xdr:colOff>704313</xdr:colOff>
      <xdr:row>163</xdr:row>
      <xdr:rowOff>19050</xdr:rowOff>
    </xdr:to>
    <xdr:pic>
      <xdr:nvPicPr>
        <xdr:cNvPr id="143" name="Picture 179" descr="bs_1030w">
          <a:extLst>
            <a:ext uri="{FF2B5EF4-FFF2-40B4-BE49-F238E27FC236}">
              <a16:creationId xmlns:a16="http://schemas.microsoft.com/office/drawing/2014/main" id="{126F05CF-5E98-49BC-9B6A-CA1874BBC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04313" y="32184975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168</xdr:row>
      <xdr:rowOff>0</xdr:rowOff>
    </xdr:from>
    <xdr:to>
      <xdr:col>0</xdr:col>
      <xdr:colOff>704313</xdr:colOff>
      <xdr:row>168</xdr:row>
      <xdr:rowOff>123825</xdr:rowOff>
    </xdr:to>
    <xdr:pic>
      <xdr:nvPicPr>
        <xdr:cNvPr id="144" name="Obrázek 18" descr="MX 3250 m.jpg">
          <a:extLst>
            <a:ext uri="{FF2B5EF4-FFF2-40B4-BE49-F238E27FC236}">
              <a16:creationId xmlns:a16="http://schemas.microsoft.com/office/drawing/2014/main" id="{899B1F97-2EC6-4D00-A44F-EA8689D55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04313" y="331374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168</xdr:row>
      <xdr:rowOff>0</xdr:rowOff>
    </xdr:from>
    <xdr:to>
      <xdr:col>0</xdr:col>
      <xdr:colOff>704313</xdr:colOff>
      <xdr:row>168</xdr:row>
      <xdr:rowOff>19050</xdr:rowOff>
    </xdr:to>
    <xdr:pic>
      <xdr:nvPicPr>
        <xdr:cNvPr id="145" name="Picture 179" descr="bs_1030w">
          <a:extLst>
            <a:ext uri="{FF2B5EF4-FFF2-40B4-BE49-F238E27FC236}">
              <a16:creationId xmlns:a16="http://schemas.microsoft.com/office/drawing/2014/main" id="{4BECF2E8-6C0F-4CE9-A9A0-8EA4BF60C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04313" y="33137475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168</xdr:row>
      <xdr:rowOff>104775</xdr:rowOff>
    </xdr:from>
    <xdr:to>
      <xdr:col>0</xdr:col>
      <xdr:colOff>704313</xdr:colOff>
      <xdr:row>168</xdr:row>
      <xdr:rowOff>123825</xdr:rowOff>
    </xdr:to>
    <xdr:pic>
      <xdr:nvPicPr>
        <xdr:cNvPr id="146" name="Picture 179" descr="bs_1030w">
          <a:extLst>
            <a:ext uri="{FF2B5EF4-FFF2-40B4-BE49-F238E27FC236}">
              <a16:creationId xmlns:a16="http://schemas.microsoft.com/office/drawing/2014/main" id="{095B1E08-6108-4F48-84F5-6F4049A8C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04313" y="332422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169</xdr:row>
      <xdr:rowOff>0</xdr:rowOff>
    </xdr:from>
    <xdr:to>
      <xdr:col>0</xdr:col>
      <xdr:colOff>704313</xdr:colOff>
      <xdr:row>169</xdr:row>
      <xdr:rowOff>123825</xdr:rowOff>
    </xdr:to>
    <xdr:pic>
      <xdr:nvPicPr>
        <xdr:cNvPr id="147" name="Obrázek 18" descr="MX 3250 m.jpg">
          <a:extLst>
            <a:ext uri="{FF2B5EF4-FFF2-40B4-BE49-F238E27FC236}">
              <a16:creationId xmlns:a16="http://schemas.microsoft.com/office/drawing/2014/main" id="{160CBC26-CA89-4900-A073-3814D51E6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04313" y="33327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169</xdr:row>
      <xdr:rowOff>0</xdr:rowOff>
    </xdr:from>
    <xdr:to>
      <xdr:col>0</xdr:col>
      <xdr:colOff>704313</xdr:colOff>
      <xdr:row>169</xdr:row>
      <xdr:rowOff>19050</xdr:rowOff>
    </xdr:to>
    <xdr:pic>
      <xdr:nvPicPr>
        <xdr:cNvPr id="148" name="Picture 179" descr="bs_1030w">
          <a:extLst>
            <a:ext uri="{FF2B5EF4-FFF2-40B4-BE49-F238E27FC236}">
              <a16:creationId xmlns:a16="http://schemas.microsoft.com/office/drawing/2014/main" id="{4A3A7876-1462-4FF2-A980-E9843C8E3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04313" y="33327975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169</xdr:row>
      <xdr:rowOff>104775</xdr:rowOff>
    </xdr:from>
    <xdr:to>
      <xdr:col>0</xdr:col>
      <xdr:colOff>704313</xdr:colOff>
      <xdr:row>169</xdr:row>
      <xdr:rowOff>123825</xdr:rowOff>
    </xdr:to>
    <xdr:pic>
      <xdr:nvPicPr>
        <xdr:cNvPr id="149" name="Picture 179" descr="bs_1030w">
          <a:extLst>
            <a:ext uri="{FF2B5EF4-FFF2-40B4-BE49-F238E27FC236}">
              <a16:creationId xmlns:a16="http://schemas.microsoft.com/office/drawing/2014/main" id="{BD440362-49C0-4B4A-8CEB-6767EA51A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04313" y="334327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170</xdr:row>
      <xdr:rowOff>0</xdr:rowOff>
    </xdr:from>
    <xdr:to>
      <xdr:col>0</xdr:col>
      <xdr:colOff>704313</xdr:colOff>
      <xdr:row>170</xdr:row>
      <xdr:rowOff>123825</xdr:rowOff>
    </xdr:to>
    <xdr:pic>
      <xdr:nvPicPr>
        <xdr:cNvPr id="150" name="Obrázek 18" descr="MX 3250 m.jpg">
          <a:extLst>
            <a:ext uri="{FF2B5EF4-FFF2-40B4-BE49-F238E27FC236}">
              <a16:creationId xmlns:a16="http://schemas.microsoft.com/office/drawing/2014/main" id="{A5E10CE0-278D-4D75-9925-9E97BDC12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04313" y="336518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170</xdr:row>
      <xdr:rowOff>0</xdr:rowOff>
    </xdr:from>
    <xdr:to>
      <xdr:col>0</xdr:col>
      <xdr:colOff>704313</xdr:colOff>
      <xdr:row>170</xdr:row>
      <xdr:rowOff>19050</xdr:rowOff>
    </xdr:to>
    <xdr:pic>
      <xdr:nvPicPr>
        <xdr:cNvPr id="151" name="Picture 179" descr="bs_1030w">
          <a:extLst>
            <a:ext uri="{FF2B5EF4-FFF2-40B4-BE49-F238E27FC236}">
              <a16:creationId xmlns:a16="http://schemas.microsoft.com/office/drawing/2014/main" id="{85847518-A265-49D4-837E-4E97A4F42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04313" y="33651825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170</xdr:row>
      <xdr:rowOff>104775</xdr:rowOff>
    </xdr:from>
    <xdr:to>
      <xdr:col>0</xdr:col>
      <xdr:colOff>704313</xdr:colOff>
      <xdr:row>170</xdr:row>
      <xdr:rowOff>123825</xdr:rowOff>
    </xdr:to>
    <xdr:pic>
      <xdr:nvPicPr>
        <xdr:cNvPr id="152" name="Picture 179" descr="bs_1030w">
          <a:extLst>
            <a:ext uri="{FF2B5EF4-FFF2-40B4-BE49-F238E27FC236}">
              <a16:creationId xmlns:a16="http://schemas.microsoft.com/office/drawing/2014/main" id="{F5FC7B38-6635-4BA3-ACAD-B67ED65F4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04313" y="3375660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172</xdr:row>
      <xdr:rowOff>0</xdr:rowOff>
    </xdr:from>
    <xdr:to>
      <xdr:col>0</xdr:col>
      <xdr:colOff>704313</xdr:colOff>
      <xdr:row>172</xdr:row>
      <xdr:rowOff>123825</xdr:rowOff>
    </xdr:to>
    <xdr:pic>
      <xdr:nvPicPr>
        <xdr:cNvPr id="153" name="Obrázek 18" descr="MX 3250 m.jpg">
          <a:extLst>
            <a:ext uri="{FF2B5EF4-FFF2-40B4-BE49-F238E27FC236}">
              <a16:creationId xmlns:a16="http://schemas.microsoft.com/office/drawing/2014/main" id="{90912E1F-4542-4E28-B791-9F66491A4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04313" y="340328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172</xdr:row>
      <xdr:rowOff>0</xdr:rowOff>
    </xdr:from>
    <xdr:to>
      <xdr:col>0</xdr:col>
      <xdr:colOff>704313</xdr:colOff>
      <xdr:row>172</xdr:row>
      <xdr:rowOff>19050</xdr:rowOff>
    </xdr:to>
    <xdr:pic>
      <xdr:nvPicPr>
        <xdr:cNvPr id="154" name="Picture 179" descr="bs_1030w">
          <a:extLst>
            <a:ext uri="{FF2B5EF4-FFF2-40B4-BE49-F238E27FC236}">
              <a16:creationId xmlns:a16="http://schemas.microsoft.com/office/drawing/2014/main" id="{39668E5F-2CF9-4E0D-BA2F-A95615E24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04313" y="34032825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172</xdr:row>
      <xdr:rowOff>104775</xdr:rowOff>
    </xdr:from>
    <xdr:to>
      <xdr:col>0</xdr:col>
      <xdr:colOff>704313</xdr:colOff>
      <xdr:row>172</xdr:row>
      <xdr:rowOff>123825</xdr:rowOff>
    </xdr:to>
    <xdr:pic>
      <xdr:nvPicPr>
        <xdr:cNvPr id="155" name="Picture 179" descr="bs_1030w">
          <a:extLst>
            <a:ext uri="{FF2B5EF4-FFF2-40B4-BE49-F238E27FC236}">
              <a16:creationId xmlns:a16="http://schemas.microsoft.com/office/drawing/2014/main" id="{1069AB78-2C13-4626-9CB5-90B176970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04313" y="3413760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161</xdr:row>
      <xdr:rowOff>0</xdr:rowOff>
    </xdr:from>
    <xdr:to>
      <xdr:col>0</xdr:col>
      <xdr:colOff>704313</xdr:colOff>
      <xdr:row>161</xdr:row>
      <xdr:rowOff>123825</xdr:rowOff>
    </xdr:to>
    <xdr:pic>
      <xdr:nvPicPr>
        <xdr:cNvPr id="156" name="Obrázek 18" descr="MX 3250 m.jpg">
          <a:extLst>
            <a:ext uri="{FF2B5EF4-FFF2-40B4-BE49-F238E27FC236}">
              <a16:creationId xmlns:a16="http://schemas.microsoft.com/office/drawing/2014/main" id="{8A63BC1D-AB10-46F7-B83A-49ECED0F4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04313" y="31803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161</xdr:row>
      <xdr:rowOff>0</xdr:rowOff>
    </xdr:from>
    <xdr:to>
      <xdr:col>0</xdr:col>
      <xdr:colOff>704313</xdr:colOff>
      <xdr:row>161</xdr:row>
      <xdr:rowOff>19050</xdr:rowOff>
    </xdr:to>
    <xdr:pic>
      <xdr:nvPicPr>
        <xdr:cNvPr id="157" name="Picture 179" descr="bs_1030w">
          <a:extLst>
            <a:ext uri="{FF2B5EF4-FFF2-40B4-BE49-F238E27FC236}">
              <a16:creationId xmlns:a16="http://schemas.microsoft.com/office/drawing/2014/main" id="{53738A31-47CB-4FD6-853A-4C4078843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04313" y="31803975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161</xdr:row>
      <xdr:rowOff>104775</xdr:rowOff>
    </xdr:from>
    <xdr:to>
      <xdr:col>0</xdr:col>
      <xdr:colOff>704313</xdr:colOff>
      <xdr:row>161</xdr:row>
      <xdr:rowOff>123825</xdr:rowOff>
    </xdr:to>
    <xdr:pic>
      <xdr:nvPicPr>
        <xdr:cNvPr id="158" name="Picture 179" descr="bs_1030w">
          <a:extLst>
            <a:ext uri="{FF2B5EF4-FFF2-40B4-BE49-F238E27FC236}">
              <a16:creationId xmlns:a16="http://schemas.microsoft.com/office/drawing/2014/main" id="{885986D5-B716-4629-B889-7A6A9E58D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04313" y="319087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163</xdr:row>
      <xdr:rowOff>0</xdr:rowOff>
    </xdr:from>
    <xdr:to>
      <xdr:col>0</xdr:col>
      <xdr:colOff>704313</xdr:colOff>
      <xdr:row>163</xdr:row>
      <xdr:rowOff>123825</xdr:rowOff>
    </xdr:to>
    <xdr:pic>
      <xdr:nvPicPr>
        <xdr:cNvPr id="159" name="Obrázek 18" descr="MX 3250 m.jpg">
          <a:extLst>
            <a:ext uri="{FF2B5EF4-FFF2-40B4-BE49-F238E27FC236}">
              <a16:creationId xmlns:a16="http://schemas.microsoft.com/office/drawing/2014/main" id="{E40E369B-60D6-4D0A-82CC-FBD27F06F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04313" y="32184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163</xdr:row>
      <xdr:rowOff>0</xdr:rowOff>
    </xdr:from>
    <xdr:to>
      <xdr:col>0</xdr:col>
      <xdr:colOff>704313</xdr:colOff>
      <xdr:row>163</xdr:row>
      <xdr:rowOff>19050</xdr:rowOff>
    </xdr:to>
    <xdr:pic>
      <xdr:nvPicPr>
        <xdr:cNvPr id="160" name="Picture 179" descr="bs_1030w">
          <a:extLst>
            <a:ext uri="{FF2B5EF4-FFF2-40B4-BE49-F238E27FC236}">
              <a16:creationId xmlns:a16="http://schemas.microsoft.com/office/drawing/2014/main" id="{183952C9-AA16-4C8B-B628-B2C9C6348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04313" y="32184975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163</xdr:row>
      <xdr:rowOff>104775</xdr:rowOff>
    </xdr:from>
    <xdr:to>
      <xdr:col>0</xdr:col>
      <xdr:colOff>704313</xdr:colOff>
      <xdr:row>163</xdr:row>
      <xdr:rowOff>123825</xdr:rowOff>
    </xdr:to>
    <xdr:pic>
      <xdr:nvPicPr>
        <xdr:cNvPr id="161" name="Picture 179" descr="bs_1030w">
          <a:extLst>
            <a:ext uri="{FF2B5EF4-FFF2-40B4-BE49-F238E27FC236}">
              <a16:creationId xmlns:a16="http://schemas.microsoft.com/office/drawing/2014/main" id="{B04E68E3-0544-4CA1-94D0-41504E8F5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04313" y="322897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166</xdr:row>
      <xdr:rowOff>0</xdr:rowOff>
    </xdr:from>
    <xdr:to>
      <xdr:col>0</xdr:col>
      <xdr:colOff>704313</xdr:colOff>
      <xdr:row>166</xdr:row>
      <xdr:rowOff>123825</xdr:rowOff>
    </xdr:to>
    <xdr:pic>
      <xdr:nvPicPr>
        <xdr:cNvPr id="162" name="Obrázek 18" descr="MX 3250 m.jpg">
          <a:extLst>
            <a:ext uri="{FF2B5EF4-FFF2-40B4-BE49-F238E27FC236}">
              <a16:creationId xmlns:a16="http://schemas.microsoft.com/office/drawing/2014/main" id="{C8122D7E-E873-49AC-8210-9D1A6DCD1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04313" y="327564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166</xdr:row>
      <xdr:rowOff>0</xdr:rowOff>
    </xdr:from>
    <xdr:to>
      <xdr:col>0</xdr:col>
      <xdr:colOff>704313</xdr:colOff>
      <xdr:row>166</xdr:row>
      <xdr:rowOff>19050</xdr:rowOff>
    </xdr:to>
    <xdr:pic>
      <xdr:nvPicPr>
        <xdr:cNvPr id="163" name="Picture 179" descr="bs_1030w">
          <a:extLst>
            <a:ext uri="{FF2B5EF4-FFF2-40B4-BE49-F238E27FC236}">
              <a16:creationId xmlns:a16="http://schemas.microsoft.com/office/drawing/2014/main" id="{8212C628-B615-489A-B807-D1CA7C9A6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04313" y="32756475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166</xdr:row>
      <xdr:rowOff>104775</xdr:rowOff>
    </xdr:from>
    <xdr:to>
      <xdr:col>0</xdr:col>
      <xdr:colOff>704313</xdr:colOff>
      <xdr:row>166</xdr:row>
      <xdr:rowOff>123825</xdr:rowOff>
    </xdr:to>
    <xdr:pic>
      <xdr:nvPicPr>
        <xdr:cNvPr id="164" name="Picture 179" descr="bs_1030w">
          <a:extLst>
            <a:ext uri="{FF2B5EF4-FFF2-40B4-BE49-F238E27FC236}">
              <a16:creationId xmlns:a16="http://schemas.microsoft.com/office/drawing/2014/main" id="{9A6F3EA8-844A-45C2-AFC3-476EE45AA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04313" y="328612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167</xdr:row>
      <xdr:rowOff>0</xdr:rowOff>
    </xdr:from>
    <xdr:to>
      <xdr:col>0</xdr:col>
      <xdr:colOff>704313</xdr:colOff>
      <xdr:row>167</xdr:row>
      <xdr:rowOff>123825</xdr:rowOff>
    </xdr:to>
    <xdr:pic>
      <xdr:nvPicPr>
        <xdr:cNvPr id="165" name="Obrázek 18" descr="MX 3250 m.jpg">
          <a:extLst>
            <a:ext uri="{FF2B5EF4-FFF2-40B4-BE49-F238E27FC236}">
              <a16:creationId xmlns:a16="http://schemas.microsoft.com/office/drawing/2014/main" id="{17F47A70-0407-4F4B-A436-E6B2D59C2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04313" y="32946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167</xdr:row>
      <xdr:rowOff>0</xdr:rowOff>
    </xdr:from>
    <xdr:to>
      <xdr:col>0</xdr:col>
      <xdr:colOff>704313</xdr:colOff>
      <xdr:row>167</xdr:row>
      <xdr:rowOff>19050</xdr:rowOff>
    </xdr:to>
    <xdr:pic>
      <xdr:nvPicPr>
        <xdr:cNvPr id="166" name="Picture 179" descr="bs_1030w">
          <a:extLst>
            <a:ext uri="{FF2B5EF4-FFF2-40B4-BE49-F238E27FC236}">
              <a16:creationId xmlns:a16="http://schemas.microsoft.com/office/drawing/2014/main" id="{C6D3C60E-07E8-49B3-9C47-5B343EDDF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04313" y="32946975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167</xdr:row>
      <xdr:rowOff>104775</xdr:rowOff>
    </xdr:from>
    <xdr:to>
      <xdr:col>0</xdr:col>
      <xdr:colOff>704313</xdr:colOff>
      <xdr:row>167</xdr:row>
      <xdr:rowOff>123825</xdr:rowOff>
    </xdr:to>
    <xdr:pic>
      <xdr:nvPicPr>
        <xdr:cNvPr id="167" name="Picture 179" descr="bs_1030w">
          <a:extLst>
            <a:ext uri="{FF2B5EF4-FFF2-40B4-BE49-F238E27FC236}">
              <a16:creationId xmlns:a16="http://schemas.microsoft.com/office/drawing/2014/main" id="{56493BA1-3D46-4A7C-AF03-F64FE0BC9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04313" y="330517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95250</xdr:colOff>
      <xdr:row>167</xdr:row>
      <xdr:rowOff>9525</xdr:rowOff>
    </xdr:to>
    <xdr:pic>
      <xdr:nvPicPr>
        <xdr:cNvPr id="168" name="Picture 1" descr="http://www.krugelexim.sk/img/blank.gif">
          <a:extLst>
            <a:ext uri="{FF2B5EF4-FFF2-40B4-BE49-F238E27FC236}">
              <a16:creationId xmlns:a16="http://schemas.microsoft.com/office/drawing/2014/main" id="{DE51C6BB-8684-430D-98FC-B9EF5ACEC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4850" y="32946975"/>
          <a:ext cx="952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95250</xdr:colOff>
      <xdr:row>167</xdr:row>
      <xdr:rowOff>9525</xdr:rowOff>
    </xdr:to>
    <xdr:pic>
      <xdr:nvPicPr>
        <xdr:cNvPr id="169" name="Picture 1" descr="http://www.krugelexim.sk/img/blank.gif">
          <a:extLst>
            <a:ext uri="{FF2B5EF4-FFF2-40B4-BE49-F238E27FC236}">
              <a16:creationId xmlns:a16="http://schemas.microsoft.com/office/drawing/2014/main" id="{BCB0A4FC-519F-4369-B8F0-AA2571300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4850" y="32946975"/>
          <a:ext cx="952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164</xdr:row>
      <xdr:rowOff>0</xdr:rowOff>
    </xdr:from>
    <xdr:to>
      <xdr:col>0</xdr:col>
      <xdr:colOff>704313</xdr:colOff>
      <xdr:row>164</xdr:row>
      <xdr:rowOff>123825</xdr:rowOff>
    </xdr:to>
    <xdr:pic>
      <xdr:nvPicPr>
        <xdr:cNvPr id="170" name="Obrázek 18" descr="MX 3250 m.jpg">
          <a:extLst>
            <a:ext uri="{FF2B5EF4-FFF2-40B4-BE49-F238E27FC236}">
              <a16:creationId xmlns:a16="http://schemas.microsoft.com/office/drawing/2014/main" id="{ED84F388-3147-4464-8444-D1CBC0068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04313" y="323754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164</xdr:row>
      <xdr:rowOff>0</xdr:rowOff>
    </xdr:from>
    <xdr:to>
      <xdr:col>0</xdr:col>
      <xdr:colOff>704313</xdr:colOff>
      <xdr:row>164</xdr:row>
      <xdr:rowOff>19050</xdr:rowOff>
    </xdr:to>
    <xdr:pic>
      <xdr:nvPicPr>
        <xdr:cNvPr id="171" name="Picture 179" descr="bs_1030w">
          <a:extLst>
            <a:ext uri="{FF2B5EF4-FFF2-40B4-BE49-F238E27FC236}">
              <a16:creationId xmlns:a16="http://schemas.microsoft.com/office/drawing/2014/main" id="{4618CDF0-3ADC-41D7-9396-1C2F6C19A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04313" y="32375475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164</xdr:row>
      <xdr:rowOff>0</xdr:rowOff>
    </xdr:from>
    <xdr:to>
      <xdr:col>0</xdr:col>
      <xdr:colOff>704313</xdr:colOff>
      <xdr:row>164</xdr:row>
      <xdr:rowOff>19050</xdr:rowOff>
    </xdr:to>
    <xdr:pic>
      <xdr:nvPicPr>
        <xdr:cNvPr id="172" name="Picture 179" descr="bs_1030w">
          <a:extLst>
            <a:ext uri="{FF2B5EF4-FFF2-40B4-BE49-F238E27FC236}">
              <a16:creationId xmlns:a16="http://schemas.microsoft.com/office/drawing/2014/main" id="{BAE96D7C-5EDC-452A-99CE-5FE4A6998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04313" y="32375475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95250</xdr:colOff>
      <xdr:row>149</xdr:row>
      <xdr:rowOff>9525</xdr:rowOff>
    </xdr:to>
    <xdr:pic>
      <xdr:nvPicPr>
        <xdr:cNvPr id="173" name="Picture 1" descr="http://www.krugelexim.sk/img/blank.gif">
          <a:extLst>
            <a:ext uri="{FF2B5EF4-FFF2-40B4-BE49-F238E27FC236}">
              <a16:creationId xmlns:a16="http://schemas.microsoft.com/office/drawing/2014/main" id="{6A75EDE9-F029-4002-8736-3BE7D9976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4850" y="29251275"/>
          <a:ext cx="952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95250</xdr:colOff>
      <xdr:row>149</xdr:row>
      <xdr:rowOff>9525</xdr:rowOff>
    </xdr:to>
    <xdr:pic>
      <xdr:nvPicPr>
        <xdr:cNvPr id="174" name="Picture 1" descr="http://www.krugelexim.sk/img/blank.gif">
          <a:extLst>
            <a:ext uri="{FF2B5EF4-FFF2-40B4-BE49-F238E27FC236}">
              <a16:creationId xmlns:a16="http://schemas.microsoft.com/office/drawing/2014/main" id="{25CB8D11-4D20-4AF1-9A18-74452251C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4850" y="29251275"/>
          <a:ext cx="952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1521703</xdr:colOff>
      <xdr:row>154</xdr:row>
      <xdr:rowOff>0</xdr:rowOff>
    </xdr:from>
    <xdr:ext cx="194454" cy="255112"/>
    <xdr:sp macro="" textlink="">
      <xdr:nvSpPr>
        <xdr:cNvPr id="175" name="BlokTextu 174">
          <a:extLst>
            <a:ext uri="{FF2B5EF4-FFF2-40B4-BE49-F238E27FC236}">
              <a16:creationId xmlns:a16="http://schemas.microsoft.com/office/drawing/2014/main" id="{BAC1B756-CA46-42E3-B295-00FF18759E12}"/>
            </a:ext>
          </a:extLst>
        </xdr:cNvPr>
        <xdr:cNvSpPr txBox="1"/>
      </xdr:nvSpPr>
      <xdr:spPr>
        <a:xfrm>
          <a:off x="2226553" y="3033712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154</xdr:row>
      <xdr:rowOff>0</xdr:rowOff>
    </xdr:from>
    <xdr:ext cx="194454" cy="255788"/>
    <xdr:sp macro="" textlink="">
      <xdr:nvSpPr>
        <xdr:cNvPr id="176" name="BlokTextu 175">
          <a:extLst>
            <a:ext uri="{FF2B5EF4-FFF2-40B4-BE49-F238E27FC236}">
              <a16:creationId xmlns:a16="http://schemas.microsoft.com/office/drawing/2014/main" id="{288FE55D-7BDC-4C86-BA01-21DAB77E7E58}"/>
            </a:ext>
          </a:extLst>
        </xdr:cNvPr>
        <xdr:cNvSpPr txBox="1"/>
      </xdr:nvSpPr>
      <xdr:spPr>
        <a:xfrm>
          <a:off x="2226553" y="30337125"/>
          <a:ext cx="194454" cy="2557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1521703</xdr:colOff>
      <xdr:row>154</xdr:row>
      <xdr:rowOff>0</xdr:rowOff>
    </xdr:from>
    <xdr:ext cx="194454" cy="255112"/>
    <xdr:sp macro="" textlink="">
      <xdr:nvSpPr>
        <xdr:cNvPr id="177" name="BlokTextu 176">
          <a:extLst>
            <a:ext uri="{FF2B5EF4-FFF2-40B4-BE49-F238E27FC236}">
              <a16:creationId xmlns:a16="http://schemas.microsoft.com/office/drawing/2014/main" id="{6CCAED43-6BC2-4A18-B555-6CE8645FE3B7}"/>
            </a:ext>
          </a:extLst>
        </xdr:cNvPr>
        <xdr:cNvSpPr txBox="1"/>
      </xdr:nvSpPr>
      <xdr:spPr>
        <a:xfrm>
          <a:off x="702553" y="3033712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1521703</xdr:colOff>
      <xdr:row>154</xdr:row>
      <xdr:rowOff>0</xdr:rowOff>
    </xdr:from>
    <xdr:ext cx="194454" cy="255112"/>
    <xdr:sp macro="" textlink="">
      <xdr:nvSpPr>
        <xdr:cNvPr id="178" name="BlokTextu 177">
          <a:extLst>
            <a:ext uri="{FF2B5EF4-FFF2-40B4-BE49-F238E27FC236}">
              <a16:creationId xmlns:a16="http://schemas.microsoft.com/office/drawing/2014/main" id="{33F2A394-2F41-454C-A12D-5B6A5124CE5B}"/>
            </a:ext>
          </a:extLst>
        </xdr:cNvPr>
        <xdr:cNvSpPr txBox="1"/>
      </xdr:nvSpPr>
      <xdr:spPr>
        <a:xfrm>
          <a:off x="702553" y="3033712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1521703</xdr:colOff>
      <xdr:row>154</xdr:row>
      <xdr:rowOff>0</xdr:rowOff>
    </xdr:from>
    <xdr:ext cx="194454" cy="255112"/>
    <xdr:sp macro="" textlink="">
      <xdr:nvSpPr>
        <xdr:cNvPr id="179" name="BlokTextu 178">
          <a:extLst>
            <a:ext uri="{FF2B5EF4-FFF2-40B4-BE49-F238E27FC236}">
              <a16:creationId xmlns:a16="http://schemas.microsoft.com/office/drawing/2014/main" id="{85F1C79C-C6CA-49CE-9A5E-072AE9470BCC}"/>
            </a:ext>
          </a:extLst>
        </xdr:cNvPr>
        <xdr:cNvSpPr txBox="1"/>
      </xdr:nvSpPr>
      <xdr:spPr>
        <a:xfrm>
          <a:off x="702553" y="3033712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154</xdr:row>
      <xdr:rowOff>0</xdr:rowOff>
    </xdr:from>
    <xdr:ext cx="194454" cy="255788"/>
    <xdr:sp macro="" textlink="">
      <xdr:nvSpPr>
        <xdr:cNvPr id="180" name="BlokTextu 179">
          <a:extLst>
            <a:ext uri="{FF2B5EF4-FFF2-40B4-BE49-F238E27FC236}">
              <a16:creationId xmlns:a16="http://schemas.microsoft.com/office/drawing/2014/main" id="{BB95B02F-C3EE-43B8-8B2A-2076F877493E}"/>
            </a:ext>
          </a:extLst>
        </xdr:cNvPr>
        <xdr:cNvSpPr txBox="1"/>
      </xdr:nvSpPr>
      <xdr:spPr>
        <a:xfrm>
          <a:off x="2226553" y="30337125"/>
          <a:ext cx="194454" cy="2557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154</xdr:row>
      <xdr:rowOff>0</xdr:rowOff>
    </xdr:from>
    <xdr:ext cx="194454" cy="255788"/>
    <xdr:sp macro="" textlink="">
      <xdr:nvSpPr>
        <xdr:cNvPr id="181" name="BlokTextu 180">
          <a:extLst>
            <a:ext uri="{FF2B5EF4-FFF2-40B4-BE49-F238E27FC236}">
              <a16:creationId xmlns:a16="http://schemas.microsoft.com/office/drawing/2014/main" id="{03C17F94-7D1A-488B-AE57-2B62C5B7AD2B}"/>
            </a:ext>
          </a:extLst>
        </xdr:cNvPr>
        <xdr:cNvSpPr txBox="1"/>
      </xdr:nvSpPr>
      <xdr:spPr>
        <a:xfrm>
          <a:off x="2226553" y="30337125"/>
          <a:ext cx="194454" cy="2557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154</xdr:row>
      <xdr:rowOff>0</xdr:rowOff>
    </xdr:from>
    <xdr:ext cx="194454" cy="255788"/>
    <xdr:sp macro="" textlink="">
      <xdr:nvSpPr>
        <xdr:cNvPr id="182" name="BlokTextu 181">
          <a:extLst>
            <a:ext uri="{FF2B5EF4-FFF2-40B4-BE49-F238E27FC236}">
              <a16:creationId xmlns:a16="http://schemas.microsoft.com/office/drawing/2014/main" id="{4DABF439-1050-4673-8FD0-D938DB3AA1BF}"/>
            </a:ext>
          </a:extLst>
        </xdr:cNvPr>
        <xdr:cNvSpPr txBox="1"/>
      </xdr:nvSpPr>
      <xdr:spPr>
        <a:xfrm>
          <a:off x="2226553" y="30337125"/>
          <a:ext cx="194454" cy="2557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154</xdr:row>
      <xdr:rowOff>0</xdr:rowOff>
    </xdr:from>
    <xdr:ext cx="194454" cy="255788"/>
    <xdr:sp macro="" textlink="">
      <xdr:nvSpPr>
        <xdr:cNvPr id="183" name="BlokTextu 182">
          <a:extLst>
            <a:ext uri="{FF2B5EF4-FFF2-40B4-BE49-F238E27FC236}">
              <a16:creationId xmlns:a16="http://schemas.microsoft.com/office/drawing/2014/main" id="{27F039D0-1BD2-40F1-9EED-D9A5E8D439CD}"/>
            </a:ext>
          </a:extLst>
        </xdr:cNvPr>
        <xdr:cNvSpPr txBox="1"/>
      </xdr:nvSpPr>
      <xdr:spPr>
        <a:xfrm>
          <a:off x="2226553" y="30337125"/>
          <a:ext cx="194454" cy="2557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154</xdr:row>
      <xdr:rowOff>0</xdr:rowOff>
    </xdr:from>
    <xdr:ext cx="194454" cy="255788"/>
    <xdr:sp macro="" textlink="">
      <xdr:nvSpPr>
        <xdr:cNvPr id="184" name="BlokTextu 183">
          <a:extLst>
            <a:ext uri="{FF2B5EF4-FFF2-40B4-BE49-F238E27FC236}">
              <a16:creationId xmlns:a16="http://schemas.microsoft.com/office/drawing/2014/main" id="{C3E017FE-4471-4697-9D24-7C5B193951CF}"/>
            </a:ext>
          </a:extLst>
        </xdr:cNvPr>
        <xdr:cNvSpPr txBox="1"/>
      </xdr:nvSpPr>
      <xdr:spPr>
        <a:xfrm>
          <a:off x="2226553" y="30337125"/>
          <a:ext cx="194454" cy="2557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154</xdr:row>
      <xdr:rowOff>0</xdr:rowOff>
    </xdr:from>
    <xdr:ext cx="194454" cy="255788"/>
    <xdr:sp macro="" textlink="">
      <xdr:nvSpPr>
        <xdr:cNvPr id="185" name="BlokTextu 184">
          <a:extLst>
            <a:ext uri="{FF2B5EF4-FFF2-40B4-BE49-F238E27FC236}">
              <a16:creationId xmlns:a16="http://schemas.microsoft.com/office/drawing/2014/main" id="{A7B2F6D9-C679-48A2-878E-ABA8E0BA7F09}"/>
            </a:ext>
          </a:extLst>
        </xdr:cNvPr>
        <xdr:cNvSpPr txBox="1"/>
      </xdr:nvSpPr>
      <xdr:spPr>
        <a:xfrm>
          <a:off x="2226553" y="30337125"/>
          <a:ext cx="194454" cy="2557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154</xdr:row>
      <xdr:rowOff>0</xdr:rowOff>
    </xdr:from>
    <xdr:ext cx="194454" cy="255788"/>
    <xdr:sp macro="" textlink="">
      <xdr:nvSpPr>
        <xdr:cNvPr id="186" name="BlokTextu 185">
          <a:extLst>
            <a:ext uri="{FF2B5EF4-FFF2-40B4-BE49-F238E27FC236}">
              <a16:creationId xmlns:a16="http://schemas.microsoft.com/office/drawing/2014/main" id="{83880661-0F9A-4E0C-90D5-87E7760E6DF1}"/>
            </a:ext>
          </a:extLst>
        </xdr:cNvPr>
        <xdr:cNvSpPr txBox="1"/>
      </xdr:nvSpPr>
      <xdr:spPr>
        <a:xfrm>
          <a:off x="2226553" y="30337125"/>
          <a:ext cx="194454" cy="2557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154</xdr:row>
      <xdr:rowOff>0</xdr:rowOff>
    </xdr:from>
    <xdr:ext cx="194454" cy="255788"/>
    <xdr:sp macro="" textlink="">
      <xdr:nvSpPr>
        <xdr:cNvPr id="187" name="BlokTextu 186">
          <a:extLst>
            <a:ext uri="{FF2B5EF4-FFF2-40B4-BE49-F238E27FC236}">
              <a16:creationId xmlns:a16="http://schemas.microsoft.com/office/drawing/2014/main" id="{EF4B1371-0990-4CF7-8F76-9AB7B2C990B5}"/>
            </a:ext>
          </a:extLst>
        </xdr:cNvPr>
        <xdr:cNvSpPr txBox="1"/>
      </xdr:nvSpPr>
      <xdr:spPr>
        <a:xfrm>
          <a:off x="2226553" y="30337125"/>
          <a:ext cx="194454" cy="2557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154</xdr:row>
      <xdr:rowOff>0</xdr:rowOff>
    </xdr:from>
    <xdr:ext cx="194454" cy="255788"/>
    <xdr:sp macro="" textlink="">
      <xdr:nvSpPr>
        <xdr:cNvPr id="188" name="BlokTextu 187">
          <a:extLst>
            <a:ext uri="{FF2B5EF4-FFF2-40B4-BE49-F238E27FC236}">
              <a16:creationId xmlns:a16="http://schemas.microsoft.com/office/drawing/2014/main" id="{4D3764DC-62B9-4C02-8FB9-FE1F47D39607}"/>
            </a:ext>
          </a:extLst>
        </xdr:cNvPr>
        <xdr:cNvSpPr txBox="1"/>
      </xdr:nvSpPr>
      <xdr:spPr>
        <a:xfrm>
          <a:off x="2226553" y="30337125"/>
          <a:ext cx="194454" cy="2557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1521703</xdr:colOff>
      <xdr:row>154</xdr:row>
      <xdr:rowOff>0</xdr:rowOff>
    </xdr:from>
    <xdr:ext cx="194454" cy="255112"/>
    <xdr:sp macro="" textlink="">
      <xdr:nvSpPr>
        <xdr:cNvPr id="189" name="BlokTextu 188">
          <a:extLst>
            <a:ext uri="{FF2B5EF4-FFF2-40B4-BE49-F238E27FC236}">
              <a16:creationId xmlns:a16="http://schemas.microsoft.com/office/drawing/2014/main" id="{78800569-4443-4C5D-BF62-D1C6C0AAD7C2}"/>
            </a:ext>
          </a:extLst>
        </xdr:cNvPr>
        <xdr:cNvSpPr txBox="1"/>
      </xdr:nvSpPr>
      <xdr:spPr>
        <a:xfrm>
          <a:off x="702553" y="3033712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154</xdr:row>
      <xdr:rowOff>0</xdr:rowOff>
    </xdr:from>
    <xdr:ext cx="194454" cy="255112"/>
    <xdr:sp macro="" textlink="">
      <xdr:nvSpPr>
        <xdr:cNvPr id="190" name="BlokTextu 189">
          <a:extLst>
            <a:ext uri="{FF2B5EF4-FFF2-40B4-BE49-F238E27FC236}">
              <a16:creationId xmlns:a16="http://schemas.microsoft.com/office/drawing/2014/main" id="{A295DAB4-F6D8-49D6-8A24-084E8EC47B90}"/>
            </a:ext>
          </a:extLst>
        </xdr:cNvPr>
        <xdr:cNvSpPr txBox="1"/>
      </xdr:nvSpPr>
      <xdr:spPr>
        <a:xfrm>
          <a:off x="2226553" y="3033712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154</xdr:row>
      <xdr:rowOff>0</xdr:rowOff>
    </xdr:from>
    <xdr:ext cx="194454" cy="255112"/>
    <xdr:sp macro="" textlink="">
      <xdr:nvSpPr>
        <xdr:cNvPr id="191" name="BlokTextu 190">
          <a:extLst>
            <a:ext uri="{FF2B5EF4-FFF2-40B4-BE49-F238E27FC236}">
              <a16:creationId xmlns:a16="http://schemas.microsoft.com/office/drawing/2014/main" id="{8AEFC7E4-4F79-4890-8A24-7D85C7088C2F}"/>
            </a:ext>
          </a:extLst>
        </xdr:cNvPr>
        <xdr:cNvSpPr txBox="1"/>
      </xdr:nvSpPr>
      <xdr:spPr>
        <a:xfrm>
          <a:off x="2226553" y="3033712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154</xdr:row>
      <xdr:rowOff>0</xdr:rowOff>
    </xdr:from>
    <xdr:ext cx="194454" cy="255112"/>
    <xdr:sp macro="" textlink="">
      <xdr:nvSpPr>
        <xdr:cNvPr id="192" name="BlokTextu 191">
          <a:extLst>
            <a:ext uri="{FF2B5EF4-FFF2-40B4-BE49-F238E27FC236}">
              <a16:creationId xmlns:a16="http://schemas.microsoft.com/office/drawing/2014/main" id="{830612E2-2840-47DF-B27F-446B49A719EB}"/>
            </a:ext>
          </a:extLst>
        </xdr:cNvPr>
        <xdr:cNvSpPr txBox="1"/>
      </xdr:nvSpPr>
      <xdr:spPr>
        <a:xfrm>
          <a:off x="2226553" y="3033712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1521703</xdr:colOff>
      <xdr:row>154</xdr:row>
      <xdr:rowOff>0</xdr:rowOff>
    </xdr:from>
    <xdr:ext cx="194454" cy="255112"/>
    <xdr:sp macro="" textlink="">
      <xdr:nvSpPr>
        <xdr:cNvPr id="193" name="BlokTextu 192">
          <a:extLst>
            <a:ext uri="{FF2B5EF4-FFF2-40B4-BE49-F238E27FC236}">
              <a16:creationId xmlns:a16="http://schemas.microsoft.com/office/drawing/2014/main" id="{7036F45B-DE60-4E08-BEF7-D77413F6E789}"/>
            </a:ext>
          </a:extLst>
        </xdr:cNvPr>
        <xdr:cNvSpPr txBox="1"/>
      </xdr:nvSpPr>
      <xdr:spPr>
        <a:xfrm>
          <a:off x="702553" y="3033712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1521703</xdr:colOff>
      <xdr:row>154</xdr:row>
      <xdr:rowOff>0</xdr:rowOff>
    </xdr:from>
    <xdr:ext cx="194454" cy="255112"/>
    <xdr:sp macro="" textlink="">
      <xdr:nvSpPr>
        <xdr:cNvPr id="194" name="BlokTextu 193">
          <a:extLst>
            <a:ext uri="{FF2B5EF4-FFF2-40B4-BE49-F238E27FC236}">
              <a16:creationId xmlns:a16="http://schemas.microsoft.com/office/drawing/2014/main" id="{EED5B734-9C26-4238-BA72-673799EAC8A6}"/>
            </a:ext>
          </a:extLst>
        </xdr:cNvPr>
        <xdr:cNvSpPr txBox="1"/>
      </xdr:nvSpPr>
      <xdr:spPr>
        <a:xfrm>
          <a:off x="702553" y="3033712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1521703</xdr:colOff>
      <xdr:row>154</xdr:row>
      <xdr:rowOff>0</xdr:rowOff>
    </xdr:from>
    <xdr:ext cx="194454" cy="255112"/>
    <xdr:sp macro="" textlink="">
      <xdr:nvSpPr>
        <xdr:cNvPr id="195" name="BlokTextu 194">
          <a:extLst>
            <a:ext uri="{FF2B5EF4-FFF2-40B4-BE49-F238E27FC236}">
              <a16:creationId xmlns:a16="http://schemas.microsoft.com/office/drawing/2014/main" id="{B87E8A57-2879-44AD-8D87-240A30C735E1}"/>
            </a:ext>
          </a:extLst>
        </xdr:cNvPr>
        <xdr:cNvSpPr txBox="1"/>
      </xdr:nvSpPr>
      <xdr:spPr>
        <a:xfrm>
          <a:off x="702553" y="3033712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1521703</xdr:colOff>
      <xdr:row>154</xdr:row>
      <xdr:rowOff>0</xdr:rowOff>
    </xdr:from>
    <xdr:ext cx="194454" cy="255112"/>
    <xdr:sp macro="" textlink="">
      <xdr:nvSpPr>
        <xdr:cNvPr id="196" name="BlokTextu 195">
          <a:extLst>
            <a:ext uri="{FF2B5EF4-FFF2-40B4-BE49-F238E27FC236}">
              <a16:creationId xmlns:a16="http://schemas.microsoft.com/office/drawing/2014/main" id="{532E2D3E-E726-4599-824D-B35C196FE591}"/>
            </a:ext>
          </a:extLst>
        </xdr:cNvPr>
        <xdr:cNvSpPr txBox="1"/>
      </xdr:nvSpPr>
      <xdr:spPr>
        <a:xfrm>
          <a:off x="702553" y="3033712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1521703</xdr:colOff>
      <xdr:row>154</xdr:row>
      <xdr:rowOff>0</xdr:rowOff>
    </xdr:from>
    <xdr:ext cx="194454" cy="255112"/>
    <xdr:sp macro="" textlink="">
      <xdr:nvSpPr>
        <xdr:cNvPr id="197" name="BlokTextu 196">
          <a:extLst>
            <a:ext uri="{FF2B5EF4-FFF2-40B4-BE49-F238E27FC236}">
              <a16:creationId xmlns:a16="http://schemas.microsoft.com/office/drawing/2014/main" id="{0072D4AC-FBC6-41D7-A6C4-DF9AC790005B}"/>
            </a:ext>
          </a:extLst>
        </xdr:cNvPr>
        <xdr:cNvSpPr txBox="1"/>
      </xdr:nvSpPr>
      <xdr:spPr>
        <a:xfrm>
          <a:off x="702553" y="3033712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1521703</xdr:colOff>
      <xdr:row>154</xdr:row>
      <xdr:rowOff>0</xdr:rowOff>
    </xdr:from>
    <xdr:ext cx="194454" cy="255112"/>
    <xdr:sp macro="" textlink="">
      <xdr:nvSpPr>
        <xdr:cNvPr id="198" name="BlokTextu 197">
          <a:extLst>
            <a:ext uri="{FF2B5EF4-FFF2-40B4-BE49-F238E27FC236}">
              <a16:creationId xmlns:a16="http://schemas.microsoft.com/office/drawing/2014/main" id="{C419683C-1A3F-4D17-BD89-6710AC56327C}"/>
            </a:ext>
          </a:extLst>
        </xdr:cNvPr>
        <xdr:cNvSpPr txBox="1"/>
      </xdr:nvSpPr>
      <xdr:spPr>
        <a:xfrm>
          <a:off x="702553" y="3033712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1521703</xdr:colOff>
      <xdr:row>154</xdr:row>
      <xdr:rowOff>0</xdr:rowOff>
    </xdr:from>
    <xdr:ext cx="194454" cy="255112"/>
    <xdr:sp macro="" textlink="">
      <xdr:nvSpPr>
        <xdr:cNvPr id="199" name="BlokTextu 198">
          <a:extLst>
            <a:ext uri="{FF2B5EF4-FFF2-40B4-BE49-F238E27FC236}">
              <a16:creationId xmlns:a16="http://schemas.microsoft.com/office/drawing/2014/main" id="{99DF2F08-9D50-47BD-8E4D-08A46B110069}"/>
            </a:ext>
          </a:extLst>
        </xdr:cNvPr>
        <xdr:cNvSpPr txBox="1"/>
      </xdr:nvSpPr>
      <xdr:spPr>
        <a:xfrm>
          <a:off x="702553" y="3033712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1521703</xdr:colOff>
      <xdr:row>154</xdr:row>
      <xdr:rowOff>0</xdr:rowOff>
    </xdr:from>
    <xdr:ext cx="194454" cy="255112"/>
    <xdr:sp macro="" textlink="">
      <xdr:nvSpPr>
        <xdr:cNvPr id="200" name="BlokTextu 199">
          <a:extLst>
            <a:ext uri="{FF2B5EF4-FFF2-40B4-BE49-F238E27FC236}">
              <a16:creationId xmlns:a16="http://schemas.microsoft.com/office/drawing/2014/main" id="{6A8F3145-9DB8-4811-955B-1BF88902B658}"/>
            </a:ext>
          </a:extLst>
        </xdr:cNvPr>
        <xdr:cNvSpPr txBox="1"/>
      </xdr:nvSpPr>
      <xdr:spPr>
        <a:xfrm>
          <a:off x="702553" y="3033712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1521703</xdr:colOff>
      <xdr:row>154</xdr:row>
      <xdr:rowOff>0</xdr:rowOff>
    </xdr:from>
    <xdr:ext cx="194454" cy="255112"/>
    <xdr:sp macro="" textlink="">
      <xdr:nvSpPr>
        <xdr:cNvPr id="201" name="BlokTextu 200">
          <a:extLst>
            <a:ext uri="{FF2B5EF4-FFF2-40B4-BE49-F238E27FC236}">
              <a16:creationId xmlns:a16="http://schemas.microsoft.com/office/drawing/2014/main" id="{33D8205A-AE88-4A19-B394-CA8753CE86F4}"/>
            </a:ext>
          </a:extLst>
        </xdr:cNvPr>
        <xdr:cNvSpPr txBox="1"/>
      </xdr:nvSpPr>
      <xdr:spPr>
        <a:xfrm>
          <a:off x="702553" y="3033712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1521703</xdr:colOff>
      <xdr:row>154</xdr:row>
      <xdr:rowOff>0</xdr:rowOff>
    </xdr:from>
    <xdr:ext cx="194454" cy="255112"/>
    <xdr:sp macro="" textlink="">
      <xdr:nvSpPr>
        <xdr:cNvPr id="202" name="BlokTextu 201">
          <a:extLst>
            <a:ext uri="{FF2B5EF4-FFF2-40B4-BE49-F238E27FC236}">
              <a16:creationId xmlns:a16="http://schemas.microsoft.com/office/drawing/2014/main" id="{1C603DC3-76DE-4FBD-8B21-CEEEECC06A1B}"/>
            </a:ext>
          </a:extLst>
        </xdr:cNvPr>
        <xdr:cNvSpPr txBox="1"/>
      </xdr:nvSpPr>
      <xdr:spPr>
        <a:xfrm>
          <a:off x="702553" y="3033712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1521703</xdr:colOff>
      <xdr:row>154</xdr:row>
      <xdr:rowOff>0</xdr:rowOff>
    </xdr:from>
    <xdr:ext cx="194454" cy="255112"/>
    <xdr:sp macro="" textlink="">
      <xdr:nvSpPr>
        <xdr:cNvPr id="203" name="BlokTextu 202">
          <a:extLst>
            <a:ext uri="{FF2B5EF4-FFF2-40B4-BE49-F238E27FC236}">
              <a16:creationId xmlns:a16="http://schemas.microsoft.com/office/drawing/2014/main" id="{97DFF660-AAEE-4E1F-9253-72A765290133}"/>
            </a:ext>
          </a:extLst>
        </xdr:cNvPr>
        <xdr:cNvSpPr txBox="1"/>
      </xdr:nvSpPr>
      <xdr:spPr>
        <a:xfrm>
          <a:off x="702553" y="3033712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1521703</xdr:colOff>
      <xdr:row>154</xdr:row>
      <xdr:rowOff>0</xdr:rowOff>
    </xdr:from>
    <xdr:ext cx="194454" cy="255112"/>
    <xdr:sp macro="" textlink="">
      <xdr:nvSpPr>
        <xdr:cNvPr id="204" name="BlokTextu 203">
          <a:extLst>
            <a:ext uri="{FF2B5EF4-FFF2-40B4-BE49-F238E27FC236}">
              <a16:creationId xmlns:a16="http://schemas.microsoft.com/office/drawing/2014/main" id="{49847435-1BFA-48B6-A4E7-BF048EFEB87E}"/>
            </a:ext>
          </a:extLst>
        </xdr:cNvPr>
        <xdr:cNvSpPr txBox="1"/>
      </xdr:nvSpPr>
      <xdr:spPr>
        <a:xfrm>
          <a:off x="702553" y="3033712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twoCellAnchor editAs="oneCell">
    <xdr:from>
      <xdr:col>1</xdr:col>
      <xdr:colOff>0</xdr:colOff>
      <xdr:row>149</xdr:row>
      <xdr:rowOff>0</xdr:rowOff>
    </xdr:from>
    <xdr:to>
      <xdr:col>1</xdr:col>
      <xdr:colOff>95250</xdr:colOff>
      <xdr:row>149</xdr:row>
      <xdr:rowOff>9525</xdr:rowOff>
    </xdr:to>
    <xdr:pic>
      <xdr:nvPicPr>
        <xdr:cNvPr id="205" name="Picture 1" descr="http://www.krugelexim.sk/img/blank.gif">
          <a:extLst>
            <a:ext uri="{FF2B5EF4-FFF2-40B4-BE49-F238E27FC236}">
              <a16:creationId xmlns:a16="http://schemas.microsoft.com/office/drawing/2014/main" id="{ABAAEC19-065B-48EF-BC79-AB57AD11E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4850" y="29251275"/>
          <a:ext cx="952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1521703</xdr:colOff>
      <xdr:row>186</xdr:row>
      <xdr:rowOff>0</xdr:rowOff>
    </xdr:from>
    <xdr:ext cx="194454" cy="255112"/>
    <xdr:sp macro="" textlink="">
      <xdr:nvSpPr>
        <xdr:cNvPr id="206" name="BlokTextu 205">
          <a:extLst>
            <a:ext uri="{FF2B5EF4-FFF2-40B4-BE49-F238E27FC236}">
              <a16:creationId xmlns:a16="http://schemas.microsoft.com/office/drawing/2014/main" id="{7BA82D5F-F1DD-4042-96C3-66EB958CE792}"/>
            </a:ext>
          </a:extLst>
        </xdr:cNvPr>
        <xdr:cNvSpPr txBox="1"/>
      </xdr:nvSpPr>
      <xdr:spPr>
        <a:xfrm>
          <a:off x="2226553" y="3669982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188</xdr:row>
      <xdr:rowOff>0</xdr:rowOff>
    </xdr:from>
    <xdr:ext cx="194454" cy="255788"/>
    <xdr:sp macro="" textlink="">
      <xdr:nvSpPr>
        <xdr:cNvPr id="207" name="BlokTextu 206">
          <a:extLst>
            <a:ext uri="{FF2B5EF4-FFF2-40B4-BE49-F238E27FC236}">
              <a16:creationId xmlns:a16="http://schemas.microsoft.com/office/drawing/2014/main" id="{0073ECF8-B52C-4618-807D-75A033B5C876}"/>
            </a:ext>
          </a:extLst>
        </xdr:cNvPr>
        <xdr:cNvSpPr txBox="1"/>
      </xdr:nvSpPr>
      <xdr:spPr>
        <a:xfrm>
          <a:off x="2226553" y="38052375"/>
          <a:ext cx="194454" cy="2557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950203</xdr:colOff>
      <xdr:row>188</xdr:row>
      <xdr:rowOff>0</xdr:rowOff>
    </xdr:from>
    <xdr:ext cx="194454" cy="255112"/>
    <xdr:sp macro="" textlink="">
      <xdr:nvSpPr>
        <xdr:cNvPr id="208" name="BlokTextu 207">
          <a:extLst>
            <a:ext uri="{FF2B5EF4-FFF2-40B4-BE49-F238E27FC236}">
              <a16:creationId xmlns:a16="http://schemas.microsoft.com/office/drawing/2014/main" id="{993A8259-6314-4DE3-A237-39751B614EB0}"/>
            </a:ext>
          </a:extLst>
        </xdr:cNvPr>
        <xdr:cNvSpPr txBox="1"/>
      </xdr:nvSpPr>
      <xdr:spPr>
        <a:xfrm>
          <a:off x="702553" y="3805237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950203</xdr:colOff>
      <xdr:row>188</xdr:row>
      <xdr:rowOff>0</xdr:rowOff>
    </xdr:from>
    <xdr:ext cx="194454" cy="255112"/>
    <xdr:sp macro="" textlink="">
      <xdr:nvSpPr>
        <xdr:cNvPr id="209" name="BlokTextu 208">
          <a:extLst>
            <a:ext uri="{FF2B5EF4-FFF2-40B4-BE49-F238E27FC236}">
              <a16:creationId xmlns:a16="http://schemas.microsoft.com/office/drawing/2014/main" id="{A27C5D63-F69D-4DA2-941B-26A9CB3201BF}"/>
            </a:ext>
          </a:extLst>
        </xdr:cNvPr>
        <xdr:cNvSpPr txBox="1"/>
      </xdr:nvSpPr>
      <xdr:spPr>
        <a:xfrm>
          <a:off x="702553" y="3805237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950203</xdr:colOff>
      <xdr:row>188</xdr:row>
      <xdr:rowOff>0</xdr:rowOff>
    </xdr:from>
    <xdr:ext cx="194454" cy="255112"/>
    <xdr:sp macro="" textlink="">
      <xdr:nvSpPr>
        <xdr:cNvPr id="210" name="BlokTextu 209">
          <a:extLst>
            <a:ext uri="{FF2B5EF4-FFF2-40B4-BE49-F238E27FC236}">
              <a16:creationId xmlns:a16="http://schemas.microsoft.com/office/drawing/2014/main" id="{9E9A77AB-1EF0-4193-87BB-F23BA09879D6}"/>
            </a:ext>
          </a:extLst>
        </xdr:cNvPr>
        <xdr:cNvSpPr txBox="1"/>
      </xdr:nvSpPr>
      <xdr:spPr>
        <a:xfrm>
          <a:off x="702553" y="3805237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188</xdr:row>
      <xdr:rowOff>0</xdr:rowOff>
    </xdr:from>
    <xdr:ext cx="194454" cy="255788"/>
    <xdr:sp macro="" textlink="">
      <xdr:nvSpPr>
        <xdr:cNvPr id="211" name="BlokTextu 210">
          <a:extLst>
            <a:ext uri="{FF2B5EF4-FFF2-40B4-BE49-F238E27FC236}">
              <a16:creationId xmlns:a16="http://schemas.microsoft.com/office/drawing/2014/main" id="{31CCEF8B-6BEA-4E5B-8FB2-98C8C5973B42}"/>
            </a:ext>
          </a:extLst>
        </xdr:cNvPr>
        <xdr:cNvSpPr txBox="1"/>
      </xdr:nvSpPr>
      <xdr:spPr>
        <a:xfrm>
          <a:off x="2226553" y="38052375"/>
          <a:ext cx="194454" cy="2557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188</xdr:row>
      <xdr:rowOff>0</xdr:rowOff>
    </xdr:from>
    <xdr:ext cx="194454" cy="255788"/>
    <xdr:sp macro="" textlink="">
      <xdr:nvSpPr>
        <xdr:cNvPr id="212" name="BlokTextu 211">
          <a:extLst>
            <a:ext uri="{FF2B5EF4-FFF2-40B4-BE49-F238E27FC236}">
              <a16:creationId xmlns:a16="http://schemas.microsoft.com/office/drawing/2014/main" id="{D499BC4C-F030-481E-A059-231B5CE3AD0A}"/>
            </a:ext>
          </a:extLst>
        </xdr:cNvPr>
        <xdr:cNvSpPr txBox="1"/>
      </xdr:nvSpPr>
      <xdr:spPr>
        <a:xfrm>
          <a:off x="2226553" y="38052375"/>
          <a:ext cx="194454" cy="2557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188</xdr:row>
      <xdr:rowOff>0</xdr:rowOff>
    </xdr:from>
    <xdr:ext cx="194454" cy="255788"/>
    <xdr:sp macro="" textlink="">
      <xdr:nvSpPr>
        <xdr:cNvPr id="213" name="BlokTextu 212">
          <a:extLst>
            <a:ext uri="{FF2B5EF4-FFF2-40B4-BE49-F238E27FC236}">
              <a16:creationId xmlns:a16="http://schemas.microsoft.com/office/drawing/2014/main" id="{7E0027DA-A763-4449-9C72-B7D9B9B51AB3}"/>
            </a:ext>
          </a:extLst>
        </xdr:cNvPr>
        <xdr:cNvSpPr txBox="1"/>
      </xdr:nvSpPr>
      <xdr:spPr>
        <a:xfrm>
          <a:off x="2226553" y="38052375"/>
          <a:ext cx="194454" cy="2557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188</xdr:row>
      <xdr:rowOff>0</xdr:rowOff>
    </xdr:from>
    <xdr:ext cx="194454" cy="255788"/>
    <xdr:sp macro="" textlink="">
      <xdr:nvSpPr>
        <xdr:cNvPr id="214" name="BlokTextu 213">
          <a:extLst>
            <a:ext uri="{FF2B5EF4-FFF2-40B4-BE49-F238E27FC236}">
              <a16:creationId xmlns:a16="http://schemas.microsoft.com/office/drawing/2014/main" id="{86764960-86C4-4617-8493-E033E74501A0}"/>
            </a:ext>
          </a:extLst>
        </xdr:cNvPr>
        <xdr:cNvSpPr txBox="1"/>
      </xdr:nvSpPr>
      <xdr:spPr>
        <a:xfrm>
          <a:off x="2226553" y="38052375"/>
          <a:ext cx="194454" cy="2557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188</xdr:row>
      <xdr:rowOff>0</xdr:rowOff>
    </xdr:from>
    <xdr:ext cx="194454" cy="255788"/>
    <xdr:sp macro="" textlink="">
      <xdr:nvSpPr>
        <xdr:cNvPr id="215" name="BlokTextu 214">
          <a:extLst>
            <a:ext uri="{FF2B5EF4-FFF2-40B4-BE49-F238E27FC236}">
              <a16:creationId xmlns:a16="http://schemas.microsoft.com/office/drawing/2014/main" id="{9B780AF5-D889-438F-A465-CDF9D6C2FE8A}"/>
            </a:ext>
          </a:extLst>
        </xdr:cNvPr>
        <xdr:cNvSpPr txBox="1"/>
      </xdr:nvSpPr>
      <xdr:spPr>
        <a:xfrm>
          <a:off x="2226553" y="38052375"/>
          <a:ext cx="194454" cy="2557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188</xdr:row>
      <xdr:rowOff>0</xdr:rowOff>
    </xdr:from>
    <xdr:ext cx="194454" cy="255788"/>
    <xdr:sp macro="" textlink="">
      <xdr:nvSpPr>
        <xdr:cNvPr id="216" name="BlokTextu 215">
          <a:extLst>
            <a:ext uri="{FF2B5EF4-FFF2-40B4-BE49-F238E27FC236}">
              <a16:creationId xmlns:a16="http://schemas.microsoft.com/office/drawing/2014/main" id="{AC6B71A7-AB84-44E3-A58E-8B09A73C0C90}"/>
            </a:ext>
          </a:extLst>
        </xdr:cNvPr>
        <xdr:cNvSpPr txBox="1"/>
      </xdr:nvSpPr>
      <xdr:spPr>
        <a:xfrm>
          <a:off x="2226553" y="38052375"/>
          <a:ext cx="194454" cy="2557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188</xdr:row>
      <xdr:rowOff>0</xdr:rowOff>
    </xdr:from>
    <xdr:ext cx="194454" cy="255788"/>
    <xdr:sp macro="" textlink="">
      <xdr:nvSpPr>
        <xdr:cNvPr id="217" name="BlokTextu 216">
          <a:extLst>
            <a:ext uri="{FF2B5EF4-FFF2-40B4-BE49-F238E27FC236}">
              <a16:creationId xmlns:a16="http://schemas.microsoft.com/office/drawing/2014/main" id="{C8B5F1F0-9A18-45EA-9085-CCE6292C4B84}"/>
            </a:ext>
          </a:extLst>
        </xdr:cNvPr>
        <xdr:cNvSpPr txBox="1"/>
      </xdr:nvSpPr>
      <xdr:spPr>
        <a:xfrm>
          <a:off x="2226553" y="38052375"/>
          <a:ext cx="194454" cy="2557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188</xdr:row>
      <xdr:rowOff>0</xdr:rowOff>
    </xdr:from>
    <xdr:ext cx="194454" cy="255788"/>
    <xdr:sp macro="" textlink="">
      <xdr:nvSpPr>
        <xdr:cNvPr id="218" name="BlokTextu 217">
          <a:extLst>
            <a:ext uri="{FF2B5EF4-FFF2-40B4-BE49-F238E27FC236}">
              <a16:creationId xmlns:a16="http://schemas.microsoft.com/office/drawing/2014/main" id="{41851E47-73AF-4968-8F94-BC80C0912579}"/>
            </a:ext>
          </a:extLst>
        </xdr:cNvPr>
        <xdr:cNvSpPr txBox="1"/>
      </xdr:nvSpPr>
      <xdr:spPr>
        <a:xfrm>
          <a:off x="2226553" y="38052375"/>
          <a:ext cx="194454" cy="2557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188</xdr:row>
      <xdr:rowOff>0</xdr:rowOff>
    </xdr:from>
    <xdr:ext cx="194454" cy="255788"/>
    <xdr:sp macro="" textlink="">
      <xdr:nvSpPr>
        <xdr:cNvPr id="219" name="BlokTextu 218">
          <a:extLst>
            <a:ext uri="{FF2B5EF4-FFF2-40B4-BE49-F238E27FC236}">
              <a16:creationId xmlns:a16="http://schemas.microsoft.com/office/drawing/2014/main" id="{A3816FAE-C736-451A-B562-86B10AB9AEF2}"/>
            </a:ext>
          </a:extLst>
        </xdr:cNvPr>
        <xdr:cNvSpPr txBox="1"/>
      </xdr:nvSpPr>
      <xdr:spPr>
        <a:xfrm>
          <a:off x="2226553" y="38052375"/>
          <a:ext cx="194454" cy="2557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950203</xdr:colOff>
      <xdr:row>188</xdr:row>
      <xdr:rowOff>0</xdr:rowOff>
    </xdr:from>
    <xdr:ext cx="194454" cy="255112"/>
    <xdr:sp macro="" textlink="">
      <xdr:nvSpPr>
        <xdr:cNvPr id="220" name="BlokTextu 219">
          <a:extLst>
            <a:ext uri="{FF2B5EF4-FFF2-40B4-BE49-F238E27FC236}">
              <a16:creationId xmlns:a16="http://schemas.microsoft.com/office/drawing/2014/main" id="{6F1F1E3A-1989-465A-9DB8-A7541B92FCDE}"/>
            </a:ext>
          </a:extLst>
        </xdr:cNvPr>
        <xdr:cNvSpPr txBox="1"/>
      </xdr:nvSpPr>
      <xdr:spPr>
        <a:xfrm>
          <a:off x="702553" y="3805237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186</xdr:row>
      <xdr:rowOff>0</xdr:rowOff>
    </xdr:from>
    <xdr:ext cx="194454" cy="255112"/>
    <xdr:sp macro="" textlink="">
      <xdr:nvSpPr>
        <xdr:cNvPr id="221" name="BlokTextu 220">
          <a:extLst>
            <a:ext uri="{FF2B5EF4-FFF2-40B4-BE49-F238E27FC236}">
              <a16:creationId xmlns:a16="http://schemas.microsoft.com/office/drawing/2014/main" id="{5708A97A-E611-4B01-8107-463EB65A7557}"/>
            </a:ext>
          </a:extLst>
        </xdr:cNvPr>
        <xdr:cNvSpPr txBox="1"/>
      </xdr:nvSpPr>
      <xdr:spPr>
        <a:xfrm>
          <a:off x="2226553" y="3669982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186</xdr:row>
      <xdr:rowOff>0</xdr:rowOff>
    </xdr:from>
    <xdr:ext cx="194454" cy="255112"/>
    <xdr:sp macro="" textlink="">
      <xdr:nvSpPr>
        <xdr:cNvPr id="222" name="BlokTextu 221">
          <a:extLst>
            <a:ext uri="{FF2B5EF4-FFF2-40B4-BE49-F238E27FC236}">
              <a16:creationId xmlns:a16="http://schemas.microsoft.com/office/drawing/2014/main" id="{B910D8CB-2D69-46F6-861C-27973F757442}"/>
            </a:ext>
          </a:extLst>
        </xdr:cNvPr>
        <xdr:cNvSpPr txBox="1"/>
      </xdr:nvSpPr>
      <xdr:spPr>
        <a:xfrm>
          <a:off x="2226553" y="3669982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186</xdr:row>
      <xdr:rowOff>0</xdr:rowOff>
    </xdr:from>
    <xdr:ext cx="194454" cy="255112"/>
    <xdr:sp macro="" textlink="">
      <xdr:nvSpPr>
        <xdr:cNvPr id="223" name="BlokTextu 222">
          <a:extLst>
            <a:ext uri="{FF2B5EF4-FFF2-40B4-BE49-F238E27FC236}">
              <a16:creationId xmlns:a16="http://schemas.microsoft.com/office/drawing/2014/main" id="{BAFE5331-83A8-4D69-B028-7D3629BFB261}"/>
            </a:ext>
          </a:extLst>
        </xdr:cNvPr>
        <xdr:cNvSpPr txBox="1"/>
      </xdr:nvSpPr>
      <xdr:spPr>
        <a:xfrm>
          <a:off x="2226553" y="3669982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950203</xdr:colOff>
      <xdr:row>188</xdr:row>
      <xdr:rowOff>0</xdr:rowOff>
    </xdr:from>
    <xdr:ext cx="194454" cy="255112"/>
    <xdr:sp macro="" textlink="">
      <xdr:nvSpPr>
        <xdr:cNvPr id="224" name="BlokTextu 223">
          <a:extLst>
            <a:ext uri="{FF2B5EF4-FFF2-40B4-BE49-F238E27FC236}">
              <a16:creationId xmlns:a16="http://schemas.microsoft.com/office/drawing/2014/main" id="{D9059CAF-150C-4AEC-916F-64181BBFEAEB}"/>
            </a:ext>
          </a:extLst>
        </xdr:cNvPr>
        <xdr:cNvSpPr txBox="1"/>
      </xdr:nvSpPr>
      <xdr:spPr>
        <a:xfrm>
          <a:off x="702553" y="3805237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950203</xdr:colOff>
      <xdr:row>188</xdr:row>
      <xdr:rowOff>0</xdr:rowOff>
    </xdr:from>
    <xdr:ext cx="194454" cy="255112"/>
    <xdr:sp macro="" textlink="">
      <xdr:nvSpPr>
        <xdr:cNvPr id="225" name="BlokTextu 224">
          <a:extLst>
            <a:ext uri="{FF2B5EF4-FFF2-40B4-BE49-F238E27FC236}">
              <a16:creationId xmlns:a16="http://schemas.microsoft.com/office/drawing/2014/main" id="{6133D941-E1D2-4938-A67D-1CBACFFE9F51}"/>
            </a:ext>
          </a:extLst>
        </xdr:cNvPr>
        <xdr:cNvSpPr txBox="1"/>
      </xdr:nvSpPr>
      <xdr:spPr>
        <a:xfrm>
          <a:off x="702553" y="3805237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950203</xdr:colOff>
      <xdr:row>188</xdr:row>
      <xdr:rowOff>0</xdr:rowOff>
    </xdr:from>
    <xdr:ext cx="194454" cy="255112"/>
    <xdr:sp macro="" textlink="">
      <xdr:nvSpPr>
        <xdr:cNvPr id="226" name="BlokTextu 225">
          <a:extLst>
            <a:ext uri="{FF2B5EF4-FFF2-40B4-BE49-F238E27FC236}">
              <a16:creationId xmlns:a16="http://schemas.microsoft.com/office/drawing/2014/main" id="{ECA68B8B-6631-4215-8D8A-B87CC5B457A9}"/>
            </a:ext>
          </a:extLst>
        </xdr:cNvPr>
        <xdr:cNvSpPr txBox="1"/>
      </xdr:nvSpPr>
      <xdr:spPr>
        <a:xfrm>
          <a:off x="702553" y="3805237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950203</xdr:colOff>
      <xdr:row>188</xdr:row>
      <xdr:rowOff>0</xdr:rowOff>
    </xdr:from>
    <xdr:ext cx="194454" cy="255112"/>
    <xdr:sp macro="" textlink="">
      <xdr:nvSpPr>
        <xdr:cNvPr id="227" name="BlokTextu 226">
          <a:extLst>
            <a:ext uri="{FF2B5EF4-FFF2-40B4-BE49-F238E27FC236}">
              <a16:creationId xmlns:a16="http://schemas.microsoft.com/office/drawing/2014/main" id="{84193E8D-6EB9-4ECD-A6A7-8D766DA859A1}"/>
            </a:ext>
          </a:extLst>
        </xdr:cNvPr>
        <xdr:cNvSpPr txBox="1"/>
      </xdr:nvSpPr>
      <xdr:spPr>
        <a:xfrm>
          <a:off x="702553" y="3805237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950203</xdr:colOff>
      <xdr:row>188</xdr:row>
      <xdr:rowOff>0</xdr:rowOff>
    </xdr:from>
    <xdr:ext cx="194454" cy="255112"/>
    <xdr:sp macro="" textlink="">
      <xdr:nvSpPr>
        <xdr:cNvPr id="228" name="BlokTextu 227">
          <a:extLst>
            <a:ext uri="{FF2B5EF4-FFF2-40B4-BE49-F238E27FC236}">
              <a16:creationId xmlns:a16="http://schemas.microsoft.com/office/drawing/2014/main" id="{133E79F3-5147-402A-B0D1-9D88659C6901}"/>
            </a:ext>
          </a:extLst>
        </xdr:cNvPr>
        <xdr:cNvSpPr txBox="1"/>
      </xdr:nvSpPr>
      <xdr:spPr>
        <a:xfrm>
          <a:off x="702553" y="3805237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950203</xdr:colOff>
      <xdr:row>188</xdr:row>
      <xdr:rowOff>0</xdr:rowOff>
    </xdr:from>
    <xdr:ext cx="194454" cy="255112"/>
    <xdr:sp macro="" textlink="">
      <xdr:nvSpPr>
        <xdr:cNvPr id="229" name="BlokTextu 228">
          <a:extLst>
            <a:ext uri="{FF2B5EF4-FFF2-40B4-BE49-F238E27FC236}">
              <a16:creationId xmlns:a16="http://schemas.microsoft.com/office/drawing/2014/main" id="{9B589754-E2B7-4924-B110-8B48F3D72186}"/>
            </a:ext>
          </a:extLst>
        </xdr:cNvPr>
        <xdr:cNvSpPr txBox="1"/>
      </xdr:nvSpPr>
      <xdr:spPr>
        <a:xfrm>
          <a:off x="702553" y="3805237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950203</xdr:colOff>
      <xdr:row>188</xdr:row>
      <xdr:rowOff>0</xdr:rowOff>
    </xdr:from>
    <xdr:ext cx="194454" cy="255112"/>
    <xdr:sp macro="" textlink="">
      <xdr:nvSpPr>
        <xdr:cNvPr id="230" name="BlokTextu 229">
          <a:extLst>
            <a:ext uri="{FF2B5EF4-FFF2-40B4-BE49-F238E27FC236}">
              <a16:creationId xmlns:a16="http://schemas.microsoft.com/office/drawing/2014/main" id="{6C45DB33-B390-4909-8FD7-27441FED78CF}"/>
            </a:ext>
          </a:extLst>
        </xdr:cNvPr>
        <xdr:cNvSpPr txBox="1"/>
      </xdr:nvSpPr>
      <xdr:spPr>
        <a:xfrm>
          <a:off x="702553" y="3805237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950203</xdr:colOff>
      <xdr:row>188</xdr:row>
      <xdr:rowOff>0</xdr:rowOff>
    </xdr:from>
    <xdr:ext cx="194454" cy="255112"/>
    <xdr:sp macro="" textlink="">
      <xdr:nvSpPr>
        <xdr:cNvPr id="231" name="BlokTextu 230">
          <a:extLst>
            <a:ext uri="{FF2B5EF4-FFF2-40B4-BE49-F238E27FC236}">
              <a16:creationId xmlns:a16="http://schemas.microsoft.com/office/drawing/2014/main" id="{4B07B400-DB72-4F32-99EA-5ACFA10298F0}"/>
            </a:ext>
          </a:extLst>
        </xdr:cNvPr>
        <xdr:cNvSpPr txBox="1"/>
      </xdr:nvSpPr>
      <xdr:spPr>
        <a:xfrm>
          <a:off x="702553" y="3805237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950203</xdr:colOff>
      <xdr:row>188</xdr:row>
      <xdr:rowOff>0</xdr:rowOff>
    </xdr:from>
    <xdr:ext cx="194454" cy="255112"/>
    <xdr:sp macro="" textlink="">
      <xdr:nvSpPr>
        <xdr:cNvPr id="232" name="BlokTextu 231">
          <a:extLst>
            <a:ext uri="{FF2B5EF4-FFF2-40B4-BE49-F238E27FC236}">
              <a16:creationId xmlns:a16="http://schemas.microsoft.com/office/drawing/2014/main" id="{45B0B31E-F2EF-40F9-A8EF-B289B5774C28}"/>
            </a:ext>
          </a:extLst>
        </xdr:cNvPr>
        <xdr:cNvSpPr txBox="1"/>
      </xdr:nvSpPr>
      <xdr:spPr>
        <a:xfrm>
          <a:off x="702553" y="3805237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950203</xdr:colOff>
      <xdr:row>188</xdr:row>
      <xdr:rowOff>0</xdr:rowOff>
    </xdr:from>
    <xdr:ext cx="194454" cy="255112"/>
    <xdr:sp macro="" textlink="">
      <xdr:nvSpPr>
        <xdr:cNvPr id="233" name="BlokTextu 232">
          <a:extLst>
            <a:ext uri="{FF2B5EF4-FFF2-40B4-BE49-F238E27FC236}">
              <a16:creationId xmlns:a16="http://schemas.microsoft.com/office/drawing/2014/main" id="{572138B0-51D7-4FE6-9D86-A6E0D4A14463}"/>
            </a:ext>
          </a:extLst>
        </xdr:cNvPr>
        <xdr:cNvSpPr txBox="1"/>
      </xdr:nvSpPr>
      <xdr:spPr>
        <a:xfrm>
          <a:off x="702553" y="3805237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950203</xdr:colOff>
      <xdr:row>188</xdr:row>
      <xdr:rowOff>0</xdr:rowOff>
    </xdr:from>
    <xdr:ext cx="194454" cy="255112"/>
    <xdr:sp macro="" textlink="">
      <xdr:nvSpPr>
        <xdr:cNvPr id="234" name="BlokTextu 233">
          <a:extLst>
            <a:ext uri="{FF2B5EF4-FFF2-40B4-BE49-F238E27FC236}">
              <a16:creationId xmlns:a16="http://schemas.microsoft.com/office/drawing/2014/main" id="{C22330C5-6222-48A4-8EB2-E99DB220DE8F}"/>
            </a:ext>
          </a:extLst>
        </xdr:cNvPr>
        <xdr:cNvSpPr txBox="1"/>
      </xdr:nvSpPr>
      <xdr:spPr>
        <a:xfrm>
          <a:off x="702553" y="3805237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950203</xdr:colOff>
      <xdr:row>188</xdr:row>
      <xdr:rowOff>0</xdr:rowOff>
    </xdr:from>
    <xdr:ext cx="194454" cy="255112"/>
    <xdr:sp macro="" textlink="">
      <xdr:nvSpPr>
        <xdr:cNvPr id="235" name="BlokTextu 234">
          <a:extLst>
            <a:ext uri="{FF2B5EF4-FFF2-40B4-BE49-F238E27FC236}">
              <a16:creationId xmlns:a16="http://schemas.microsoft.com/office/drawing/2014/main" id="{60B99EC5-E093-4B63-8C9B-82A2B8BF19D3}"/>
            </a:ext>
          </a:extLst>
        </xdr:cNvPr>
        <xdr:cNvSpPr txBox="1"/>
      </xdr:nvSpPr>
      <xdr:spPr>
        <a:xfrm>
          <a:off x="702553" y="3805237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950203</xdr:colOff>
      <xdr:row>188</xdr:row>
      <xdr:rowOff>0</xdr:rowOff>
    </xdr:from>
    <xdr:ext cx="194454" cy="255112"/>
    <xdr:sp macro="" textlink="">
      <xdr:nvSpPr>
        <xdr:cNvPr id="236" name="BlokTextu 235">
          <a:extLst>
            <a:ext uri="{FF2B5EF4-FFF2-40B4-BE49-F238E27FC236}">
              <a16:creationId xmlns:a16="http://schemas.microsoft.com/office/drawing/2014/main" id="{76C7C48C-1279-45B1-8DBF-238D37F4EB55}"/>
            </a:ext>
          </a:extLst>
        </xdr:cNvPr>
        <xdr:cNvSpPr txBox="1"/>
      </xdr:nvSpPr>
      <xdr:spPr>
        <a:xfrm>
          <a:off x="702553" y="3805237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950203</xdr:colOff>
      <xdr:row>188</xdr:row>
      <xdr:rowOff>0</xdr:rowOff>
    </xdr:from>
    <xdr:ext cx="194454" cy="255112"/>
    <xdr:sp macro="" textlink="">
      <xdr:nvSpPr>
        <xdr:cNvPr id="237" name="BlokTextu 236">
          <a:extLst>
            <a:ext uri="{FF2B5EF4-FFF2-40B4-BE49-F238E27FC236}">
              <a16:creationId xmlns:a16="http://schemas.microsoft.com/office/drawing/2014/main" id="{36918354-3AFA-4D62-B414-B22B3751B011}"/>
            </a:ext>
          </a:extLst>
        </xdr:cNvPr>
        <xdr:cNvSpPr txBox="1"/>
      </xdr:nvSpPr>
      <xdr:spPr>
        <a:xfrm>
          <a:off x="702553" y="3805237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950203</xdr:colOff>
      <xdr:row>188</xdr:row>
      <xdr:rowOff>0</xdr:rowOff>
    </xdr:from>
    <xdr:ext cx="194454" cy="255112"/>
    <xdr:sp macro="" textlink="">
      <xdr:nvSpPr>
        <xdr:cNvPr id="238" name="BlokTextu 237">
          <a:extLst>
            <a:ext uri="{FF2B5EF4-FFF2-40B4-BE49-F238E27FC236}">
              <a16:creationId xmlns:a16="http://schemas.microsoft.com/office/drawing/2014/main" id="{05F76C7D-7C9A-41A7-8A60-B85E841DCF61}"/>
            </a:ext>
          </a:extLst>
        </xdr:cNvPr>
        <xdr:cNvSpPr txBox="1"/>
      </xdr:nvSpPr>
      <xdr:spPr>
        <a:xfrm>
          <a:off x="702553" y="3805237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950203</xdr:colOff>
      <xdr:row>188</xdr:row>
      <xdr:rowOff>0</xdr:rowOff>
    </xdr:from>
    <xdr:ext cx="194454" cy="255112"/>
    <xdr:sp macro="" textlink="">
      <xdr:nvSpPr>
        <xdr:cNvPr id="239" name="BlokTextu 238">
          <a:extLst>
            <a:ext uri="{FF2B5EF4-FFF2-40B4-BE49-F238E27FC236}">
              <a16:creationId xmlns:a16="http://schemas.microsoft.com/office/drawing/2014/main" id="{3728C990-2630-499E-AC21-860BEA497487}"/>
            </a:ext>
          </a:extLst>
        </xdr:cNvPr>
        <xdr:cNvSpPr txBox="1"/>
      </xdr:nvSpPr>
      <xdr:spPr>
        <a:xfrm>
          <a:off x="702553" y="3805237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950203</xdr:colOff>
      <xdr:row>188</xdr:row>
      <xdr:rowOff>0</xdr:rowOff>
    </xdr:from>
    <xdr:ext cx="194454" cy="255112"/>
    <xdr:sp macro="" textlink="">
      <xdr:nvSpPr>
        <xdr:cNvPr id="240" name="BlokTextu 239">
          <a:extLst>
            <a:ext uri="{FF2B5EF4-FFF2-40B4-BE49-F238E27FC236}">
              <a16:creationId xmlns:a16="http://schemas.microsoft.com/office/drawing/2014/main" id="{10E5F83D-AB0D-45FA-8DF0-04C97DAF7577}"/>
            </a:ext>
          </a:extLst>
        </xdr:cNvPr>
        <xdr:cNvSpPr txBox="1"/>
      </xdr:nvSpPr>
      <xdr:spPr>
        <a:xfrm>
          <a:off x="702553" y="3805237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950203</xdr:colOff>
      <xdr:row>188</xdr:row>
      <xdr:rowOff>0</xdr:rowOff>
    </xdr:from>
    <xdr:ext cx="194454" cy="255112"/>
    <xdr:sp macro="" textlink="">
      <xdr:nvSpPr>
        <xdr:cNvPr id="241" name="BlokTextu 240">
          <a:extLst>
            <a:ext uri="{FF2B5EF4-FFF2-40B4-BE49-F238E27FC236}">
              <a16:creationId xmlns:a16="http://schemas.microsoft.com/office/drawing/2014/main" id="{D3611FD6-6546-4D5F-A5F6-F30FFB13E8B6}"/>
            </a:ext>
          </a:extLst>
        </xdr:cNvPr>
        <xdr:cNvSpPr txBox="1"/>
      </xdr:nvSpPr>
      <xdr:spPr>
        <a:xfrm>
          <a:off x="702553" y="3805237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twoCellAnchor editAs="oneCell">
    <xdr:from>
      <xdr:col>1</xdr:col>
      <xdr:colOff>0</xdr:colOff>
      <xdr:row>202</xdr:row>
      <xdr:rowOff>0</xdr:rowOff>
    </xdr:from>
    <xdr:to>
      <xdr:col>1</xdr:col>
      <xdr:colOff>95250</xdr:colOff>
      <xdr:row>202</xdr:row>
      <xdr:rowOff>9525</xdr:rowOff>
    </xdr:to>
    <xdr:pic>
      <xdr:nvPicPr>
        <xdr:cNvPr id="242" name="Picture 1" descr="http://www.krugelexim.sk/img/blank.gif">
          <a:extLst>
            <a:ext uri="{FF2B5EF4-FFF2-40B4-BE49-F238E27FC236}">
              <a16:creationId xmlns:a16="http://schemas.microsoft.com/office/drawing/2014/main" id="{1134A32C-6CAF-4A3F-8E86-5E1CCDC75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4850" y="40719375"/>
          <a:ext cx="952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202</xdr:row>
      <xdr:rowOff>0</xdr:rowOff>
    </xdr:from>
    <xdr:to>
      <xdr:col>1</xdr:col>
      <xdr:colOff>95250</xdr:colOff>
      <xdr:row>202</xdr:row>
      <xdr:rowOff>9525</xdr:rowOff>
    </xdr:to>
    <xdr:pic>
      <xdr:nvPicPr>
        <xdr:cNvPr id="243" name="Picture 1" descr="http://www.krugelexim.sk/img/blank.gif">
          <a:extLst>
            <a:ext uri="{FF2B5EF4-FFF2-40B4-BE49-F238E27FC236}">
              <a16:creationId xmlns:a16="http://schemas.microsoft.com/office/drawing/2014/main" id="{53E4A7AF-1384-40B9-80FC-190A24BCA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4850" y="40719375"/>
          <a:ext cx="952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171</xdr:row>
      <xdr:rowOff>0</xdr:rowOff>
    </xdr:from>
    <xdr:to>
      <xdr:col>0</xdr:col>
      <xdr:colOff>704313</xdr:colOff>
      <xdr:row>171</xdr:row>
      <xdr:rowOff>123825</xdr:rowOff>
    </xdr:to>
    <xdr:pic>
      <xdr:nvPicPr>
        <xdr:cNvPr id="244" name="Obrázek 18" descr="MX 3250 m.jpg">
          <a:extLst>
            <a:ext uri="{FF2B5EF4-FFF2-40B4-BE49-F238E27FC236}">
              <a16:creationId xmlns:a16="http://schemas.microsoft.com/office/drawing/2014/main" id="{7697B0F1-5E5B-4504-B0B3-071636457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04313" y="338423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171</xdr:row>
      <xdr:rowOff>0</xdr:rowOff>
    </xdr:from>
    <xdr:to>
      <xdr:col>0</xdr:col>
      <xdr:colOff>704313</xdr:colOff>
      <xdr:row>171</xdr:row>
      <xdr:rowOff>19050</xdr:rowOff>
    </xdr:to>
    <xdr:pic>
      <xdr:nvPicPr>
        <xdr:cNvPr id="245" name="Picture 179" descr="bs_1030w">
          <a:extLst>
            <a:ext uri="{FF2B5EF4-FFF2-40B4-BE49-F238E27FC236}">
              <a16:creationId xmlns:a16="http://schemas.microsoft.com/office/drawing/2014/main" id="{DDC260B2-9D2C-4D12-BF23-72B139C03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04313" y="33842325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704313</xdr:colOff>
      <xdr:row>171</xdr:row>
      <xdr:rowOff>104775</xdr:rowOff>
    </xdr:from>
    <xdr:to>
      <xdr:col>0</xdr:col>
      <xdr:colOff>704313</xdr:colOff>
      <xdr:row>171</xdr:row>
      <xdr:rowOff>123825</xdr:rowOff>
    </xdr:to>
    <xdr:pic>
      <xdr:nvPicPr>
        <xdr:cNvPr id="246" name="Picture 179" descr="bs_1030w">
          <a:extLst>
            <a:ext uri="{FF2B5EF4-FFF2-40B4-BE49-F238E27FC236}">
              <a16:creationId xmlns:a16="http://schemas.microsoft.com/office/drawing/2014/main" id="{1FD589AA-45CB-4301-8B8D-8F818335B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04313" y="3394710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1521703</xdr:colOff>
      <xdr:row>187</xdr:row>
      <xdr:rowOff>0</xdr:rowOff>
    </xdr:from>
    <xdr:ext cx="194454" cy="255112"/>
    <xdr:sp macro="" textlink="">
      <xdr:nvSpPr>
        <xdr:cNvPr id="247" name="BlokTextu 246">
          <a:extLst>
            <a:ext uri="{FF2B5EF4-FFF2-40B4-BE49-F238E27FC236}">
              <a16:creationId xmlns:a16="http://schemas.microsoft.com/office/drawing/2014/main" id="{E39D4BA7-F425-4424-8627-3E43D9546F47}"/>
            </a:ext>
          </a:extLst>
        </xdr:cNvPr>
        <xdr:cNvSpPr txBox="1"/>
      </xdr:nvSpPr>
      <xdr:spPr>
        <a:xfrm>
          <a:off x="2226553" y="3740467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187</xdr:row>
      <xdr:rowOff>0</xdr:rowOff>
    </xdr:from>
    <xdr:ext cx="194454" cy="255112"/>
    <xdr:sp macro="" textlink="">
      <xdr:nvSpPr>
        <xdr:cNvPr id="248" name="BlokTextu 247">
          <a:extLst>
            <a:ext uri="{FF2B5EF4-FFF2-40B4-BE49-F238E27FC236}">
              <a16:creationId xmlns:a16="http://schemas.microsoft.com/office/drawing/2014/main" id="{EFFF0081-B41A-4ED5-933D-92380855E1FA}"/>
            </a:ext>
          </a:extLst>
        </xdr:cNvPr>
        <xdr:cNvSpPr txBox="1"/>
      </xdr:nvSpPr>
      <xdr:spPr>
        <a:xfrm>
          <a:off x="2226553" y="3740467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187</xdr:row>
      <xdr:rowOff>0</xdr:rowOff>
    </xdr:from>
    <xdr:ext cx="194454" cy="255112"/>
    <xdr:sp macro="" textlink="">
      <xdr:nvSpPr>
        <xdr:cNvPr id="249" name="BlokTextu 248">
          <a:extLst>
            <a:ext uri="{FF2B5EF4-FFF2-40B4-BE49-F238E27FC236}">
              <a16:creationId xmlns:a16="http://schemas.microsoft.com/office/drawing/2014/main" id="{D740E388-0F69-4AE9-8124-D511F6D97DCB}"/>
            </a:ext>
          </a:extLst>
        </xdr:cNvPr>
        <xdr:cNvSpPr txBox="1"/>
      </xdr:nvSpPr>
      <xdr:spPr>
        <a:xfrm>
          <a:off x="2226553" y="3740467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1521703</xdr:colOff>
      <xdr:row>187</xdr:row>
      <xdr:rowOff>0</xdr:rowOff>
    </xdr:from>
    <xdr:ext cx="194454" cy="255112"/>
    <xdr:sp macro="" textlink="">
      <xdr:nvSpPr>
        <xdr:cNvPr id="250" name="BlokTextu 249">
          <a:extLst>
            <a:ext uri="{FF2B5EF4-FFF2-40B4-BE49-F238E27FC236}">
              <a16:creationId xmlns:a16="http://schemas.microsoft.com/office/drawing/2014/main" id="{6227336A-4911-4AE3-A2EB-1FE5A15E2FBC}"/>
            </a:ext>
          </a:extLst>
        </xdr:cNvPr>
        <xdr:cNvSpPr txBox="1"/>
      </xdr:nvSpPr>
      <xdr:spPr>
        <a:xfrm>
          <a:off x="2226553" y="37404675"/>
          <a:ext cx="19445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  <xdr:twoCellAnchor editAs="oneCell">
    <xdr:from>
      <xdr:col>1</xdr:col>
      <xdr:colOff>0</xdr:colOff>
      <xdr:row>105</xdr:row>
      <xdr:rowOff>0</xdr:rowOff>
    </xdr:from>
    <xdr:to>
      <xdr:col>1</xdr:col>
      <xdr:colOff>95250</xdr:colOff>
      <xdr:row>105</xdr:row>
      <xdr:rowOff>9525</xdr:rowOff>
    </xdr:to>
    <xdr:pic>
      <xdr:nvPicPr>
        <xdr:cNvPr id="251" name="Picture 1" descr="http://www.krugelexim.sk/img/blank.gif">
          <a:extLst>
            <a:ext uri="{FF2B5EF4-FFF2-40B4-BE49-F238E27FC236}">
              <a16:creationId xmlns:a16="http://schemas.microsoft.com/office/drawing/2014/main" id="{4F5E1BAE-7731-4594-B76E-20F9DE64B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4850" y="20602575"/>
          <a:ext cx="952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95250</xdr:colOff>
      <xdr:row>106</xdr:row>
      <xdr:rowOff>9525</xdr:rowOff>
    </xdr:to>
    <xdr:pic>
      <xdr:nvPicPr>
        <xdr:cNvPr id="252" name="Picture 1" descr="http://www.krugelexim.sk/img/blank.gif">
          <a:extLst>
            <a:ext uri="{FF2B5EF4-FFF2-40B4-BE49-F238E27FC236}">
              <a16:creationId xmlns:a16="http://schemas.microsoft.com/office/drawing/2014/main" id="{93C925EB-7AA4-405F-BBCC-54879A140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4850" y="20793075"/>
          <a:ext cx="952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95250</xdr:colOff>
      <xdr:row>91</xdr:row>
      <xdr:rowOff>9525</xdr:rowOff>
    </xdr:to>
    <xdr:pic>
      <xdr:nvPicPr>
        <xdr:cNvPr id="253" name="Picture 1" descr="http://www.krugelexim.sk/img/blank.gif">
          <a:extLst>
            <a:ext uri="{FF2B5EF4-FFF2-40B4-BE49-F238E27FC236}">
              <a16:creationId xmlns:a16="http://schemas.microsoft.com/office/drawing/2014/main" id="{02DD300D-8421-41C3-A078-973472AFB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4850" y="17935575"/>
          <a:ext cx="952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ZS%20CADROVA\Project%20Management\09%20ROZPOCET%20AKTUALIZACIA%20JUL%202022\CADROVA%20ROZPOCTY\Rozpo&#269;et%20s%20podrobn&#253;m%20rozpisom_062022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SO01.1, SO02, SO03 - Reko..."/>
      <sheetName val="SO01.2 - Elektroinštalácia"/>
      <sheetName val="SO01.3 - Zdravotechnika"/>
      <sheetName val="SO01.4 - Vykurovanie"/>
      <sheetName val="SO01.5 - VZT"/>
      <sheetName val="SO01.6 - Chladenie"/>
      <sheetName val="SO01.7 - Vnútorné slabopr..."/>
      <sheetName val="SO04 - Napojenie objektu ..."/>
      <sheetName val="SO06 - Napojenie objektov..."/>
      <sheetName val="SO07 - Napoijenie dažďove..."/>
      <sheetName val="SO09 - Sadovnícke úpravy"/>
      <sheetName val="PS1 - Technológia kuchyne"/>
      <sheetName val="PS2 - Technológia výťahu"/>
    </sheetNames>
    <sheetDataSet>
      <sheetData sheetId="0">
        <row r="6">
          <cell r="K6" t="str">
            <v>ZŠ a MŠ Cádrova - rekonštrukcia, nadstavba /  prístavba objektu</v>
          </cell>
        </row>
        <row r="8">
          <cell r="AN8" t="str">
            <v>10. 6. 2022</v>
          </cell>
        </row>
        <row r="19">
          <cell r="AN19" t="str">
            <v/>
          </cell>
        </row>
        <row r="20">
          <cell r="E20" t="str">
            <v xml:space="preserve"> </v>
          </cell>
          <cell r="AN20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2"/>
  <sheetViews>
    <sheetView showGridLines="0" topLeftCell="A25" zoomScale="91" zoomScaleNormal="91" workbookViewId="0">
      <selection activeCell="BE51" sqref="BE51"/>
    </sheetView>
  </sheetViews>
  <sheetFormatPr defaultRowHeight="10.199999999999999"/>
  <cols>
    <col min="1" max="1" width="8.33203125" style="1" customWidth="1"/>
    <col min="2" max="2" width="1.6640625" style="1" customWidth="1"/>
    <col min="3" max="3" width="4.13281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4648437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46484375" style="1" customWidth="1"/>
    <col min="42" max="42" width="4.1328125" style="1" customWidth="1"/>
    <col min="43" max="43" width="15.6640625" style="1" hidden="1" customWidth="1"/>
    <col min="44" max="44" width="13.6640625" style="1" customWidth="1"/>
    <col min="45" max="47" width="25.79687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328125" style="1" hidden="1" customWidth="1"/>
    <col min="54" max="54" width="25" style="1" hidden="1" customWidth="1"/>
    <col min="55" max="55" width="21.6640625" style="1" hidden="1" customWidth="1"/>
    <col min="56" max="56" width="19.1328125" style="1" hidden="1" customWidth="1"/>
    <col min="57" max="57" width="66.4648437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7" customHeight="1">
      <c r="AR2" s="1185" t="s">
        <v>5</v>
      </c>
      <c r="AS2" s="1186"/>
      <c r="AT2" s="1186"/>
      <c r="AU2" s="1186"/>
      <c r="AV2" s="1186"/>
      <c r="AW2" s="1186"/>
      <c r="AX2" s="1186"/>
      <c r="AY2" s="1186"/>
      <c r="AZ2" s="1186"/>
      <c r="BA2" s="1186"/>
      <c r="BB2" s="1186"/>
      <c r="BC2" s="1186"/>
      <c r="BD2" s="1186"/>
      <c r="BE2" s="1186"/>
      <c r="BS2" s="14" t="s">
        <v>6</v>
      </c>
      <c r="BT2" s="14" t="s">
        <v>7</v>
      </c>
    </row>
    <row r="3" spans="1:74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5" customHeight="1">
      <c r="B4" s="17"/>
      <c r="D4" s="18" t="s">
        <v>8</v>
      </c>
      <c r="AR4" s="17"/>
      <c r="AS4" s="19" t="s">
        <v>9</v>
      </c>
      <c r="BE4" s="1088" t="s">
        <v>3935</v>
      </c>
      <c r="BS4" s="14" t="s">
        <v>10</v>
      </c>
    </row>
    <row r="5" spans="1:74" s="1" customFormat="1" ht="12" customHeight="1">
      <c r="B5" s="17"/>
      <c r="D5" s="20" t="s">
        <v>11</v>
      </c>
      <c r="K5" s="1192" t="s">
        <v>12</v>
      </c>
      <c r="L5" s="1192"/>
      <c r="M5" s="1192"/>
      <c r="N5" s="1192"/>
      <c r="O5" s="1192"/>
      <c r="P5" s="1192"/>
      <c r="Q5" s="1192"/>
      <c r="R5" s="1192"/>
      <c r="S5" s="1192"/>
      <c r="T5" s="1192"/>
      <c r="U5" s="1192"/>
      <c r="V5" s="1192"/>
      <c r="W5" s="1192"/>
      <c r="X5" s="1192"/>
      <c r="Y5" s="1192"/>
      <c r="Z5" s="1192"/>
      <c r="AA5" s="1192"/>
      <c r="AB5" s="1192"/>
      <c r="AC5" s="1192"/>
      <c r="AD5" s="1192"/>
      <c r="AE5" s="1192"/>
      <c r="AF5" s="1192"/>
      <c r="AG5" s="1192"/>
      <c r="AH5" s="1192"/>
      <c r="AI5" s="1192"/>
      <c r="AJ5" s="1192"/>
      <c r="AK5" s="1192"/>
      <c r="AL5" s="1192"/>
      <c r="AM5" s="1192"/>
      <c r="AN5" s="1192"/>
      <c r="AO5" s="1192"/>
      <c r="AR5" s="17"/>
      <c r="BE5" s="1163" t="s">
        <v>3936</v>
      </c>
      <c r="BS5" s="14" t="s">
        <v>6</v>
      </c>
    </row>
    <row r="6" spans="1:74" s="1" customFormat="1" ht="37" customHeight="1">
      <c r="B6" s="17"/>
      <c r="D6" s="22" t="s">
        <v>13</v>
      </c>
      <c r="K6" s="1193" t="s">
        <v>14</v>
      </c>
      <c r="L6" s="1193"/>
      <c r="M6" s="1193"/>
      <c r="N6" s="1193"/>
      <c r="O6" s="1193"/>
      <c r="P6" s="1193"/>
      <c r="Q6" s="1193"/>
      <c r="R6" s="1193"/>
      <c r="S6" s="1193"/>
      <c r="T6" s="1193"/>
      <c r="U6" s="1193"/>
      <c r="V6" s="1193"/>
      <c r="W6" s="1193"/>
      <c r="X6" s="1193"/>
      <c r="Y6" s="1193"/>
      <c r="Z6" s="1193"/>
      <c r="AA6" s="1193"/>
      <c r="AB6" s="1193"/>
      <c r="AC6" s="1193"/>
      <c r="AD6" s="1193"/>
      <c r="AE6" s="1193"/>
      <c r="AF6" s="1193"/>
      <c r="AG6" s="1193"/>
      <c r="AH6" s="1193"/>
      <c r="AI6" s="1193"/>
      <c r="AJ6" s="1193"/>
      <c r="AK6" s="1193"/>
      <c r="AL6" s="1193"/>
      <c r="AM6" s="1193"/>
      <c r="AN6" s="1193"/>
      <c r="AO6" s="1193"/>
      <c r="AR6" s="17"/>
      <c r="BE6" s="1164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E7" s="1164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1089" t="s">
        <v>20</v>
      </c>
      <c r="AR8" s="17"/>
      <c r="BE8" s="1164"/>
      <c r="BS8" s="14" t="s">
        <v>6</v>
      </c>
    </row>
    <row r="9" spans="1:74" s="1" customFormat="1" ht="14.5" customHeight="1">
      <c r="B9" s="17"/>
      <c r="AR9" s="17"/>
      <c r="BE9" s="1164"/>
      <c r="BS9" s="14" t="s">
        <v>6</v>
      </c>
    </row>
    <row r="10" spans="1:74" s="1" customFormat="1" ht="12" customHeight="1">
      <c r="B10" s="17"/>
      <c r="D10" s="23" t="s">
        <v>21</v>
      </c>
      <c r="AK10" s="23" t="s">
        <v>22</v>
      </c>
      <c r="AN10" s="21" t="s">
        <v>1</v>
      </c>
      <c r="AR10" s="17"/>
      <c r="BE10" s="1164"/>
      <c r="BS10" s="14" t="s">
        <v>6</v>
      </c>
    </row>
    <row r="11" spans="1:74" s="1" customFormat="1" ht="18.399999999999999" customHeight="1">
      <c r="B11" s="17"/>
      <c r="E11" s="21" t="s">
        <v>23</v>
      </c>
      <c r="AK11" s="23" t="s">
        <v>24</v>
      </c>
      <c r="AN11" s="21" t="s">
        <v>1</v>
      </c>
      <c r="AR11" s="17"/>
      <c r="BE11" s="1164"/>
      <c r="BS11" s="14" t="s">
        <v>6</v>
      </c>
    </row>
    <row r="12" spans="1:74" s="1" customFormat="1" ht="7" customHeight="1">
      <c r="B12" s="17"/>
      <c r="AR12" s="17"/>
      <c r="BE12" s="1164"/>
      <c r="BS12" s="14" t="s">
        <v>6</v>
      </c>
    </row>
    <row r="13" spans="1:74" s="1" customFormat="1" ht="12" customHeight="1">
      <c r="B13" s="17"/>
      <c r="D13" s="23" t="s">
        <v>25</v>
      </c>
      <c r="AK13" s="23" t="s">
        <v>22</v>
      </c>
      <c r="AN13" s="1090" t="s">
        <v>3937</v>
      </c>
      <c r="AR13" s="17"/>
      <c r="BE13" s="1164"/>
      <c r="BS13" s="14" t="s">
        <v>6</v>
      </c>
    </row>
    <row r="14" spans="1:74" ht="12.3">
      <c r="B14" s="17"/>
      <c r="E14" s="1166" t="s">
        <v>3937</v>
      </c>
      <c r="F14" s="1167"/>
      <c r="G14" s="1167"/>
      <c r="H14" s="1167"/>
      <c r="I14" s="1167"/>
      <c r="J14" s="1167"/>
      <c r="K14" s="1167"/>
      <c r="L14" s="1167"/>
      <c r="M14" s="1167"/>
      <c r="N14" s="1167"/>
      <c r="O14" s="1167"/>
      <c r="P14" s="1167"/>
      <c r="Q14" s="1167"/>
      <c r="R14" s="1167"/>
      <c r="S14" s="1167"/>
      <c r="T14" s="1167"/>
      <c r="U14" s="1167"/>
      <c r="V14" s="1167"/>
      <c r="W14" s="1167"/>
      <c r="X14" s="1167"/>
      <c r="Y14" s="1167"/>
      <c r="Z14" s="1167"/>
      <c r="AA14" s="1167"/>
      <c r="AB14" s="1167"/>
      <c r="AC14" s="1167"/>
      <c r="AD14" s="1167"/>
      <c r="AE14" s="1167"/>
      <c r="AF14" s="1167"/>
      <c r="AG14" s="1167"/>
      <c r="AH14" s="1167"/>
      <c r="AI14" s="1167"/>
      <c r="AJ14" s="1167"/>
      <c r="AK14" s="23" t="s">
        <v>24</v>
      </c>
      <c r="AN14" s="1090" t="s">
        <v>3937</v>
      </c>
      <c r="AR14" s="17"/>
      <c r="BE14" s="1164"/>
      <c r="BS14" s="14" t="s">
        <v>6</v>
      </c>
    </row>
    <row r="15" spans="1:74" s="1" customFormat="1" ht="7" customHeight="1">
      <c r="B15" s="17"/>
      <c r="AR15" s="17"/>
      <c r="BE15" s="1164"/>
      <c r="BS15" s="14" t="s">
        <v>3</v>
      </c>
    </row>
    <row r="16" spans="1:74" s="1" customFormat="1" ht="12" customHeight="1">
      <c r="B16" s="17"/>
      <c r="D16" s="23" t="s">
        <v>3926</v>
      </c>
      <c r="AK16" s="23" t="s">
        <v>22</v>
      </c>
      <c r="AN16" s="21" t="s">
        <v>1</v>
      </c>
      <c r="AR16" s="17"/>
      <c r="BE16" s="1164"/>
      <c r="BS16" s="14" t="s">
        <v>3</v>
      </c>
    </row>
    <row r="17" spans="1:71" s="1" customFormat="1" ht="18.399999999999999" customHeight="1">
      <c r="B17" s="17"/>
      <c r="E17" s="21" t="s">
        <v>26</v>
      </c>
      <c r="AK17" s="23" t="s">
        <v>24</v>
      </c>
      <c r="AN17" s="21" t="s">
        <v>1</v>
      </c>
      <c r="AR17" s="17"/>
      <c r="BE17" s="1164"/>
      <c r="BS17" s="14" t="s">
        <v>27</v>
      </c>
    </row>
    <row r="18" spans="1:71" s="1" customFormat="1" ht="7" customHeight="1">
      <c r="B18" s="17"/>
      <c r="AR18" s="17"/>
      <c r="BE18" s="1164"/>
      <c r="BS18" s="14" t="s">
        <v>6</v>
      </c>
    </row>
    <row r="19" spans="1:71" s="1" customFormat="1" ht="12" customHeight="1">
      <c r="B19" s="17"/>
      <c r="D19" s="23" t="s">
        <v>3930</v>
      </c>
      <c r="AK19" s="23" t="s">
        <v>22</v>
      </c>
      <c r="AN19" s="21" t="s">
        <v>1</v>
      </c>
      <c r="AR19" s="17"/>
      <c r="BE19" s="1164"/>
      <c r="BS19" s="14" t="s">
        <v>6</v>
      </c>
    </row>
    <row r="20" spans="1:71" s="1" customFormat="1" ht="18.399999999999999" customHeight="1">
      <c r="B20" s="17"/>
      <c r="E20" s="21" t="s">
        <v>28</v>
      </c>
      <c r="AK20" s="23" t="s">
        <v>24</v>
      </c>
      <c r="AN20" s="21" t="s">
        <v>1</v>
      </c>
      <c r="AR20" s="17"/>
      <c r="BE20" s="1164"/>
      <c r="BS20" s="14" t="s">
        <v>27</v>
      </c>
    </row>
    <row r="21" spans="1:71" s="1" customFormat="1" ht="7" customHeight="1">
      <c r="B21" s="17"/>
      <c r="AR21" s="17"/>
      <c r="BE21" s="1164"/>
    </row>
    <row r="22" spans="1:71" s="1" customFormat="1" ht="12" customHeight="1">
      <c r="B22" s="17"/>
      <c r="D22" s="23" t="s">
        <v>29</v>
      </c>
      <c r="AR22" s="17"/>
      <c r="BE22" s="1164"/>
    </row>
    <row r="23" spans="1:71" s="1" customFormat="1" ht="16.5" customHeight="1">
      <c r="B23" s="17"/>
      <c r="E23" s="1194" t="s">
        <v>1</v>
      </c>
      <c r="F23" s="1194"/>
      <c r="G23" s="1194"/>
      <c r="H23" s="1194"/>
      <c r="I23" s="1194"/>
      <c r="J23" s="1194"/>
      <c r="K23" s="1194"/>
      <c r="L23" s="1194"/>
      <c r="M23" s="1194"/>
      <c r="N23" s="1194"/>
      <c r="O23" s="1194"/>
      <c r="P23" s="1194"/>
      <c r="Q23" s="1194"/>
      <c r="R23" s="1194"/>
      <c r="S23" s="1194"/>
      <c r="T23" s="1194"/>
      <c r="U23" s="1194"/>
      <c r="V23" s="1194"/>
      <c r="W23" s="1194"/>
      <c r="X23" s="1194"/>
      <c r="Y23" s="1194"/>
      <c r="Z23" s="1194"/>
      <c r="AA23" s="1194"/>
      <c r="AB23" s="1194"/>
      <c r="AC23" s="1194"/>
      <c r="AD23" s="1194"/>
      <c r="AE23" s="1194"/>
      <c r="AF23" s="1194"/>
      <c r="AG23" s="1194"/>
      <c r="AH23" s="1194"/>
      <c r="AI23" s="1194"/>
      <c r="AJ23" s="1194"/>
      <c r="AK23" s="1194"/>
      <c r="AL23" s="1194"/>
      <c r="AM23" s="1194"/>
      <c r="AN23" s="1194"/>
      <c r="AR23" s="17"/>
      <c r="BE23" s="1164"/>
    </row>
    <row r="24" spans="1:71" s="1" customFormat="1" ht="7" customHeight="1">
      <c r="B24" s="17"/>
      <c r="AR24" s="17"/>
      <c r="BE24" s="1164"/>
    </row>
    <row r="25" spans="1:71" s="1" customFormat="1" ht="7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  <c r="BE25" s="1164"/>
    </row>
    <row r="26" spans="1:71" s="1" customFormat="1" ht="14.5" customHeight="1">
      <c r="B26" s="17"/>
      <c r="D26" s="26" t="s">
        <v>30</v>
      </c>
      <c r="AK26" s="1195">
        <f>ROUND(AG94,2)</f>
        <v>0</v>
      </c>
      <c r="AL26" s="1195"/>
      <c r="AM26" s="1195"/>
      <c r="AN26" s="1195"/>
      <c r="AO26" s="1195"/>
      <c r="AR26" s="17"/>
      <c r="BE26" s="1164"/>
    </row>
    <row r="27" spans="1:71" s="1" customFormat="1" ht="14.5" customHeight="1">
      <c r="B27" s="17"/>
      <c r="D27" s="26" t="s">
        <v>31</v>
      </c>
      <c r="AK27" s="1195">
        <f>ROUND(AG109, 2)</f>
        <v>0</v>
      </c>
      <c r="AL27" s="1195"/>
      <c r="AM27" s="1195"/>
      <c r="AN27" s="1195"/>
      <c r="AO27" s="1195"/>
      <c r="AR27" s="17"/>
      <c r="BE27" s="1164"/>
    </row>
    <row r="28" spans="1:71" s="2" customFormat="1" ht="7" customHeight="1">
      <c r="A28" s="27"/>
      <c r="B28" s="28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8"/>
      <c r="BE28" s="1164"/>
    </row>
    <row r="29" spans="1:71" s="2" customFormat="1" ht="25.9" customHeight="1">
      <c r="A29" s="27"/>
      <c r="B29" s="28"/>
      <c r="C29" s="27"/>
      <c r="D29" s="29" t="s">
        <v>32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1196">
        <f>ROUND(AK26 + AK27, 2)</f>
        <v>0</v>
      </c>
      <c r="AL29" s="1196"/>
      <c r="AM29" s="1196"/>
      <c r="AN29" s="1196"/>
      <c r="AO29" s="1196"/>
      <c r="AP29" s="27"/>
      <c r="AQ29" s="27"/>
      <c r="AR29" s="28"/>
      <c r="BE29" s="1164"/>
    </row>
    <row r="30" spans="1:71" s="2" customFormat="1" ht="17.25" hidden="1" customHeight="1">
      <c r="A30" s="27"/>
      <c r="B30" s="28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8"/>
      <c r="BE30" s="1164"/>
    </row>
    <row r="31" spans="1:71" s="2" customFormat="1" ht="12.3" hidden="1">
      <c r="A31" s="27"/>
      <c r="B31" s="28"/>
      <c r="C31" s="27"/>
      <c r="D31" s="27"/>
      <c r="E31" s="27"/>
      <c r="F31" s="27"/>
      <c r="G31" s="27"/>
      <c r="H31" s="27"/>
      <c r="I31" s="27"/>
      <c r="J31" s="27"/>
      <c r="K31" s="27"/>
      <c r="L31" s="1197" t="s">
        <v>33</v>
      </c>
      <c r="M31" s="1197"/>
      <c r="N31" s="1197"/>
      <c r="O31" s="1197"/>
      <c r="P31" s="1197"/>
      <c r="Q31" s="27"/>
      <c r="R31" s="27"/>
      <c r="S31" s="27"/>
      <c r="T31" s="27"/>
      <c r="U31" s="27"/>
      <c r="V31" s="27"/>
      <c r="W31" s="1197" t="s">
        <v>34</v>
      </c>
      <c r="X31" s="1197"/>
      <c r="Y31" s="1197"/>
      <c r="Z31" s="1197"/>
      <c r="AA31" s="1197"/>
      <c r="AB31" s="1197"/>
      <c r="AC31" s="1197"/>
      <c r="AD31" s="1197"/>
      <c r="AE31" s="1197"/>
      <c r="AF31" s="27"/>
      <c r="AG31" s="27"/>
      <c r="AH31" s="27"/>
      <c r="AI31" s="27"/>
      <c r="AJ31" s="27"/>
      <c r="AK31" s="1197" t="s">
        <v>35</v>
      </c>
      <c r="AL31" s="1197"/>
      <c r="AM31" s="1197"/>
      <c r="AN31" s="1197"/>
      <c r="AO31" s="1197"/>
      <c r="AP31" s="27"/>
      <c r="AQ31" s="27"/>
      <c r="AR31" s="28"/>
      <c r="BE31" s="1164"/>
    </row>
    <row r="32" spans="1:71" s="3" customFormat="1" ht="14.5" hidden="1" customHeight="1">
      <c r="B32" s="32"/>
      <c r="D32" s="23" t="s">
        <v>36</v>
      </c>
      <c r="F32" s="33" t="s">
        <v>37</v>
      </c>
      <c r="L32" s="1171">
        <v>0.2</v>
      </c>
      <c r="M32" s="1171"/>
      <c r="N32" s="1171"/>
      <c r="O32" s="1171"/>
      <c r="P32" s="1171"/>
      <c r="Q32" s="34"/>
      <c r="R32" s="34"/>
      <c r="S32" s="34"/>
      <c r="T32" s="34"/>
      <c r="U32" s="34"/>
      <c r="V32" s="34"/>
      <c r="W32" s="1172" t="e">
        <f>ROUND(AZ94 + SUM(CD109), 2)</f>
        <v>#REF!</v>
      </c>
      <c r="X32" s="1172"/>
      <c r="Y32" s="1172"/>
      <c r="Z32" s="1172"/>
      <c r="AA32" s="1172"/>
      <c r="AB32" s="1172"/>
      <c r="AC32" s="1172"/>
      <c r="AD32" s="1172"/>
      <c r="AE32" s="1172"/>
      <c r="AF32" s="34"/>
      <c r="AG32" s="34"/>
      <c r="AH32" s="34"/>
      <c r="AI32" s="34"/>
      <c r="AJ32" s="34"/>
      <c r="AK32" s="1172" t="e">
        <f>ROUND(AV94 + SUM(BY109), 2)</f>
        <v>#REF!</v>
      </c>
      <c r="AL32" s="1172"/>
      <c r="AM32" s="1172"/>
      <c r="AN32" s="1172"/>
      <c r="AO32" s="1172"/>
      <c r="AP32" s="34"/>
      <c r="AQ32" s="34"/>
      <c r="AR32" s="35"/>
      <c r="AS32" s="34"/>
      <c r="AT32" s="34"/>
      <c r="AU32" s="34"/>
      <c r="AV32" s="34"/>
      <c r="AW32" s="34"/>
      <c r="AX32" s="34"/>
      <c r="AY32" s="34"/>
      <c r="AZ32" s="34"/>
      <c r="BE32" s="1165"/>
    </row>
    <row r="33" spans="1:57" s="3" customFormat="1" ht="14.5" hidden="1" customHeight="1">
      <c r="B33" s="32"/>
      <c r="F33" s="33" t="s">
        <v>38</v>
      </c>
      <c r="L33" s="1177">
        <v>0.2</v>
      </c>
      <c r="M33" s="1177"/>
      <c r="N33" s="1177"/>
      <c r="O33" s="1177"/>
      <c r="P33" s="1177"/>
      <c r="W33" s="1176" t="e">
        <f>ROUND(BA94 + SUM(CE109), 2)</f>
        <v>#REF!</v>
      </c>
      <c r="X33" s="1176"/>
      <c r="Y33" s="1176"/>
      <c r="Z33" s="1176"/>
      <c r="AA33" s="1176"/>
      <c r="AB33" s="1176"/>
      <c r="AC33" s="1176"/>
      <c r="AD33" s="1176"/>
      <c r="AE33" s="1176"/>
      <c r="AK33" s="1176" t="e">
        <f>ROUND(AW94 + SUM(BZ109), 2)</f>
        <v>#REF!</v>
      </c>
      <c r="AL33" s="1176"/>
      <c r="AM33" s="1176"/>
      <c r="AN33" s="1176"/>
      <c r="AO33" s="1176"/>
      <c r="AR33" s="32"/>
      <c r="BE33" s="1165"/>
    </row>
    <row r="34" spans="1:57" s="3" customFormat="1" ht="14.5" hidden="1" customHeight="1">
      <c r="B34" s="32"/>
      <c r="F34" s="23" t="s">
        <v>39</v>
      </c>
      <c r="L34" s="1177">
        <v>0.2</v>
      </c>
      <c r="M34" s="1177"/>
      <c r="N34" s="1177"/>
      <c r="O34" s="1177"/>
      <c r="P34" s="1177"/>
      <c r="W34" s="1176" t="e">
        <f>ROUND(BB94 + SUM(CF109), 2)</f>
        <v>#REF!</v>
      </c>
      <c r="X34" s="1176"/>
      <c r="Y34" s="1176"/>
      <c r="Z34" s="1176"/>
      <c r="AA34" s="1176"/>
      <c r="AB34" s="1176"/>
      <c r="AC34" s="1176"/>
      <c r="AD34" s="1176"/>
      <c r="AE34" s="1176"/>
      <c r="AK34" s="1176">
        <v>0</v>
      </c>
      <c r="AL34" s="1176"/>
      <c r="AM34" s="1176"/>
      <c r="AN34" s="1176"/>
      <c r="AO34" s="1176"/>
      <c r="AR34" s="32"/>
      <c r="BE34" s="1165"/>
    </row>
    <row r="35" spans="1:57" s="3" customFormat="1" ht="14.5" hidden="1" customHeight="1">
      <c r="B35" s="32"/>
      <c r="F35" s="23" t="s">
        <v>40</v>
      </c>
      <c r="L35" s="1177">
        <v>0.2</v>
      </c>
      <c r="M35" s="1177"/>
      <c r="N35" s="1177"/>
      <c r="O35" s="1177"/>
      <c r="P35" s="1177"/>
      <c r="W35" s="1176" t="e">
        <f>ROUND(BC94 + SUM(CG109), 2)</f>
        <v>#REF!</v>
      </c>
      <c r="X35" s="1176"/>
      <c r="Y35" s="1176"/>
      <c r="Z35" s="1176"/>
      <c r="AA35" s="1176"/>
      <c r="AB35" s="1176"/>
      <c r="AC35" s="1176"/>
      <c r="AD35" s="1176"/>
      <c r="AE35" s="1176"/>
      <c r="AK35" s="1176">
        <v>0</v>
      </c>
      <c r="AL35" s="1176"/>
      <c r="AM35" s="1176"/>
      <c r="AN35" s="1176"/>
      <c r="AO35" s="1176"/>
      <c r="AR35" s="32"/>
    </row>
    <row r="36" spans="1:57" s="3" customFormat="1" ht="14.5" hidden="1" customHeight="1">
      <c r="B36" s="32"/>
      <c r="F36" s="33" t="s">
        <v>41</v>
      </c>
      <c r="L36" s="1171">
        <v>0</v>
      </c>
      <c r="M36" s="1171"/>
      <c r="N36" s="1171"/>
      <c r="O36" s="1171"/>
      <c r="P36" s="1171"/>
      <c r="Q36" s="34"/>
      <c r="R36" s="34"/>
      <c r="S36" s="34"/>
      <c r="T36" s="34"/>
      <c r="U36" s="34"/>
      <c r="V36" s="34"/>
      <c r="W36" s="1172" t="e">
        <f>ROUND(BD94 + SUM(CH109), 2)</f>
        <v>#REF!</v>
      </c>
      <c r="X36" s="1172"/>
      <c r="Y36" s="1172"/>
      <c r="Z36" s="1172"/>
      <c r="AA36" s="1172"/>
      <c r="AB36" s="1172"/>
      <c r="AC36" s="1172"/>
      <c r="AD36" s="1172"/>
      <c r="AE36" s="1172"/>
      <c r="AF36" s="34"/>
      <c r="AG36" s="34"/>
      <c r="AH36" s="34"/>
      <c r="AI36" s="34"/>
      <c r="AJ36" s="34"/>
      <c r="AK36" s="1172">
        <v>0</v>
      </c>
      <c r="AL36" s="1172"/>
      <c r="AM36" s="1172"/>
      <c r="AN36" s="1172"/>
      <c r="AO36" s="1172"/>
      <c r="AP36" s="34"/>
      <c r="AQ36" s="34"/>
      <c r="AR36" s="35"/>
      <c r="AS36" s="34"/>
      <c r="AT36" s="34"/>
      <c r="AU36" s="34"/>
      <c r="AV36" s="34"/>
      <c r="AW36" s="34"/>
      <c r="AX36" s="34"/>
      <c r="AY36" s="34"/>
      <c r="AZ36" s="34"/>
    </row>
    <row r="37" spans="1:57" s="2" customFormat="1" ht="7" customHeight="1">
      <c r="A37" s="27"/>
      <c r="B37" s="28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8"/>
      <c r="BE37" s="27"/>
    </row>
    <row r="38" spans="1:57" s="2" customFormat="1" ht="25.9" customHeight="1">
      <c r="A38" s="27"/>
      <c r="B38" s="28"/>
      <c r="C38" s="36"/>
      <c r="D38" s="37" t="s">
        <v>42</v>
      </c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9" t="s">
        <v>43</v>
      </c>
      <c r="U38" s="38"/>
      <c r="V38" s="38"/>
      <c r="W38" s="38"/>
      <c r="X38" s="1175" t="s">
        <v>44</v>
      </c>
      <c r="Y38" s="1175"/>
      <c r="Z38" s="1175"/>
      <c r="AA38" s="1175"/>
      <c r="AB38" s="1175"/>
      <c r="AC38" s="38"/>
      <c r="AD38" s="38"/>
      <c r="AE38" s="38"/>
      <c r="AF38" s="38"/>
      <c r="AG38" s="38"/>
      <c r="AH38" s="38"/>
      <c r="AI38" s="38"/>
      <c r="AJ38" s="38"/>
      <c r="AK38" s="1173">
        <f>AN94</f>
        <v>0</v>
      </c>
      <c r="AL38" s="1173"/>
      <c r="AM38" s="1173"/>
      <c r="AN38" s="1173"/>
      <c r="AO38" s="1174"/>
      <c r="AP38" s="36"/>
      <c r="AQ38" s="36"/>
      <c r="AR38" s="28"/>
      <c r="BE38" s="27"/>
    </row>
    <row r="39" spans="1:57" s="2" customFormat="1" ht="7" customHeight="1">
      <c r="A39" s="27"/>
      <c r="B39" s="28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8"/>
      <c r="BE39" s="27"/>
    </row>
    <row r="40" spans="1:57" s="2" customFormat="1" ht="14.5" customHeight="1">
      <c r="A40" s="27"/>
      <c r="B40" s="28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8"/>
      <c r="BE40" s="27"/>
    </row>
    <row r="41" spans="1:57" s="1" customFormat="1" ht="14.5" customHeight="1">
      <c r="B41" s="17"/>
      <c r="AR41" s="17"/>
    </row>
    <row r="42" spans="1:57" s="1" customFormat="1" ht="14.5" customHeight="1">
      <c r="B42" s="17"/>
      <c r="AR42" s="17"/>
    </row>
    <row r="43" spans="1:57" s="1" customFormat="1" ht="14.5" customHeight="1">
      <c r="B43" s="17"/>
      <c r="AR43" s="17"/>
    </row>
    <row r="44" spans="1:57" s="1" customFormat="1" ht="14.5" customHeight="1">
      <c r="B44" s="17"/>
      <c r="AR44" s="17"/>
    </row>
    <row r="45" spans="1:57" s="1" customFormat="1" ht="14.5" customHeight="1">
      <c r="B45" s="17"/>
      <c r="AR45" s="17"/>
    </row>
    <row r="46" spans="1:57" s="1" customFormat="1" ht="14.5" customHeight="1">
      <c r="B46" s="17"/>
      <c r="AR46" s="17"/>
    </row>
    <row r="47" spans="1:57" s="1" customFormat="1" ht="14.5" customHeight="1">
      <c r="B47" s="17"/>
      <c r="AR47" s="17"/>
    </row>
    <row r="48" spans="1:57" s="1" customFormat="1" ht="14.5" customHeight="1">
      <c r="B48" s="17"/>
      <c r="AR48" s="17"/>
    </row>
    <row r="49" spans="1:57" s="2" customFormat="1" ht="14.5" customHeight="1">
      <c r="B49" s="40"/>
      <c r="D49" s="41" t="s">
        <v>3927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3934</v>
      </c>
      <c r="AI49" s="42"/>
      <c r="AJ49" s="42"/>
      <c r="AK49" s="42"/>
      <c r="AL49" s="42"/>
      <c r="AM49" s="42"/>
      <c r="AN49" s="42"/>
      <c r="AO49" s="42"/>
      <c r="AR49" s="40"/>
    </row>
    <row r="50" spans="1:57" ht="12.3">
      <c r="B50" s="17"/>
      <c r="D50" s="1080"/>
      <c r="E50" s="1079"/>
      <c r="F50" s="1079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3">
      <c r="A60" s="27"/>
      <c r="B60" s="28"/>
      <c r="C60" s="27"/>
      <c r="D60" s="43" t="s">
        <v>45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3" t="s">
        <v>46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3" t="s">
        <v>45</v>
      </c>
      <c r="AI60" s="30"/>
      <c r="AJ60" s="30"/>
      <c r="AK60" s="30"/>
      <c r="AL60" s="30"/>
      <c r="AM60" s="43" t="s">
        <v>46</v>
      </c>
      <c r="AN60" s="30"/>
      <c r="AO60" s="30"/>
      <c r="AP60" s="27"/>
      <c r="AQ60" s="27"/>
      <c r="AR60" s="28"/>
      <c r="BE60" s="27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3">
      <c r="A64" s="27"/>
      <c r="B64" s="28"/>
      <c r="C64" s="27"/>
      <c r="D64" s="41" t="s">
        <v>47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1" t="s">
        <v>48</v>
      </c>
      <c r="AI64" s="44"/>
      <c r="AJ64" s="44"/>
      <c r="AK64" s="44"/>
      <c r="AL64" s="44"/>
      <c r="AM64" s="44"/>
      <c r="AN64" s="44"/>
      <c r="AO64" s="44"/>
      <c r="AP64" s="27"/>
      <c r="AQ64" s="27"/>
      <c r="AR64" s="28"/>
      <c r="BE64" s="27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3">
      <c r="A75" s="27"/>
      <c r="B75" s="28"/>
      <c r="C75" s="27"/>
      <c r="D75" s="43" t="s">
        <v>45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3" t="s">
        <v>46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3" t="s">
        <v>45</v>
      </c>
      <c r="AI75" s="30"/>
      <c r="AJ75" s="30"/>
      <c r="AK75" s="30"/>
      <c r="AL75" s="30"/>
      <c r="AM75" s="43" t="s">
        <v>46</v>
      </c>
      <c r="AN75" s="30"/>
      <c r="AO75" s="30"/>
      <c r="AP75" s="27"/>
      <c r="AQ75" s="27"/>
      <c r="AR75" s="28"/>
      <c r="BE75" s="27"/>
    </row>
    <row r="76" spans="1:57" s="2" customFormat="1">
      <c r="A76" s="27"/>
      <c r="B76" s="28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8"/>
      <c r="BE76" s="27"/>
    </row>
    <row r="77" spans="1:57" s="2" customFormat="1" ht="7" customHeight="1">
      <c r="A77" s="27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28"/>
      <c r="BE77" s="27"/>
    </row>
    <row r="81" spans="1:91" s="2" customFormat="1" ht="7" customHeight="1">
      <c r="A81" s="27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28"/>
      <c r="BE81" s="27"/>
    </row>
    <row r="82" spans="1:91" s="2" customFormat="1" ht="25" customHeight="1">
      <c r="A82" s="27"/>
      <c r="B82" s="28"/>
      <c r="C82" s="18" t="s">
        <v>49</v>
      </c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8"/>
      <c r="BE82" s="27"/>
    </row>
    <row r="83" spans="1:91" s="2" customFormat="1" ht="7" customHeight="1">
      <c r="A83" s="27"/>
      <c r="B83" s="28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8"/>
      <c r="BE83" s="27"/>
    </row>
    <row r="84" spans="1:91" s="4" customFormat="1" ht="12" hidden="1" customHeight="1">
      <c r="B84" s="49"/>
      <c r="C84" s="23" t="s">
        <v>11</v>
      </c>
      <c r="L84" s="4" t="str">
        <f>K5</f>
        <v>2237</v>
      </c>
      <c r="AR84" s="49"/>
    </row>
    <row r="85" spans="1:91" s="5" customFormat="1" ht="37" customHeight="1">
      <c r="B85" s="50"/>
      <c r="C85" s="51" t="s">
        <v>13</v>
      </c>
      <c r="L85" s="1199" t="str">
        <f>K6</f>
        <v>ZŠ a MŠ Cádrova - rekonštrukcia, nadstavba /  prístavba objektu</v>
      </c>
      <c r="M85" s="1200"/>
      <c r="N85" s="1200"/>
      <c r="O85" s="1200"/>
      <c r="P85" s="1200"/>
      <c r="Q85" s="1200"/>
      <c r="R85" s="1200"/>
      <c r="S85" s="1200"/>
      <c r="T85" s="1200"/>
      <c r="U85" s="1200"/>
      <c r="V85" s="1200"/>
      <c r="W85" s="1200"/>
      <c r="X85" s="1200"/>
      <c r="Y85" s="1200"/>
      <c r="Z85" s="1200"/>
      <c r="AA85" s="1200"/>
      <c r="AB85" s="1200"/>
      <c r="AC85" s="1200"/>
      <c r="AD85" s="1200"/>
      <c r="AE85" s="1200"/>
      <c r="AF85" s="1200"/>
      <c r="AG85" s="1200"/>
      <c r="AH85" s="1200"/>
      <c r="AI85" s="1200"/>
      <c r="AJ85" s="1200"/>
      <c r="AK85" s="1200"/>
      <c r="AL85" s="1200"/>
      <c r="AM85" s="1200"/>
      <c r="AN85" s="1200"/>
      <c r="AO85" s="1200"/>
      <c r="AR85" s="50"/>
    </row>
    <row r="86" spans="1:91" s="2" customFormat="1" ht="7" customHeight="1">
      <c r="A86" s="27"/>
      <c r="B86" s="28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8"/>
      <c r="BE86" s="27"/>
    </row>
    <row r="87" spans="1:91" s="2" customFormat="1" ht="12" hidden="1" customHeight="1">
      <c r="A87" s="27"/>
      <c r="B87" s="28"/>
      <c r="C87" s="23" t="s">
        <v>17</v>
      </c>
      <c r="D87" s="27"/>
      <c r="E87" s="27"/>
      <c r="F87" s="27"/>
      <c r="G87" s="27"/>
      <c r="H87" s="27"/>
      <c r="I87" s="27"/>
      <c r="J87" s="27"/>
      <c r="K87" s="27"/>
      <c r="L87" s="52" t="str">
        <f>IF(K8="","",K8)</f>
        <v>Cádrova 23, p.č. 6128/1; 6128/2,  Bratislava</v>
      </c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3" t="s">
        <v>19</v>
      </c>
      <c r="AJ87" s="27"/>
      <c r="AK87" s="27"/>
      <c r="AL87" s="27"/>
      <c r="AM87" s="1189" t="str">
        <f>IF(AN8= "","",AN8)</f>
        <v>10. 6. 2022</v>
      </c>
      <c r="AN87" s="1189"/>
      <c r="AO87" s="27"/>
      <c r="AP87" s="27"/>
      <c r="AQ87" s="27"/>
      <c r="AR87" s="28"/>
      <c r="BE87" s="27"/>
    </row>
    <row r="88" spans="1:91" s="2" customFormat="1" ht="7" hidden="1" customHeight="1">
      <c r="A88" s="27"/>
      <c r="B88" s="28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8"/>
      <c r="BE88" s="27"/>
    </row>
    <row r="89" spans="1:91" s="2" customFormat="1" ht="25.75" hidden="1" customHeight="1">
      <c r="A89" s="27"/>
      <c r="B89" s="28"/>
      <c r="C89" s="23" t="s">
        <v>21</v>
      </c>
      <c r="D89" s="27"/>
      <c r="E89" s="27"/>
      <c r="F89" s="27"/>
      <c r="G89" s="27"/>
      <c r="H89" s="27"/>
      <c r="I89" s="27"/>
      <c r="J89" s="27"/>
      <c r="K89" s="27"/>
      <c r="L89" s="4" t="str">
        <f>IF(E11= "","",E11)</f>
        <v>Mestská časť Bratislava,Junácka1,832 91 Bratislava</v>
      </c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3" t="s">
        <v>3926</v>
      </c>
      <c r="AJ89" s="27"/>
      <c r="AK89" s="27"/>
      <c r="AL89" s="27"/>
      <c r="AM89" s="1190" t="str">
        <f>IF(E17="","",E17)</f>
        <v>INDEX spol.s r.o., Bystrické Sady 56, Bratislava</v>
      </c>
      <c r="AN89" s="1191"/>
      <c r="AO89" s="1191"/>
      <c r="AP89" s="1191"/>
      <c r="AQ89" s="27"/>
      <c r="AR89" s="28"/>
      <c r="AS89" s="1179" t="s">
        <v>50</v>
      </c>
      <c r="AT89" s="1180"/>
      <c r="AU89" s="54"/>
      <c r="AV89" s="54"/>
      <c r="AW89" s="54"/>
      <c r="AX89" s="54"/>
      <c r="AY89" s="54"/>
      <c r="AZ89" s="54"/>
      <c r="BA89" s="54"/>
      <c r="BB89" s="54"/>
      <c r="BC89" s="54"/>
      <c r="BD89" s="55"/>
      <c r="BE89" s="27"/>
    </row>
    <row r="90" spans="1:91" s="2" customFormat="1" ht="15.25" hidden="1" customHeight="1">
      <c r="A90" s="27"/>
      <c r="B90" s="28"/>
      <c r="C90" s="23" t="s">
        <v>25</v>
      </c>
      <c r="D90" s="27"/>
      <c r="E90" s="27"/>
      <c r="F90" s="27"/>
      <c r="G90" s="27"/>
      <c r="H90" s="27"/>
      <c r="I90" s="27"/>
      <c r="J90" s="27"/>
      <c r="K90" s="27"/>
      <c r="L90" s="4" t="str">
        <f>IF(E14="","",E14)</f>
        <v>Vyplň údaj</v>
      </c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3" t="s">
        <v>3929</v>
      </c>
      <c r="AJ90" s="27"/>
      <c r="AK90" s="27"/>
      <c r="AL90" s="27"/>
      <c r="AM90" s="1190" t="str">
        <f>IF(E20="","",E20)</f>
        <v xml:space="preserve"> </v>
      </c>
      <c r="AN90" s="1191"/>
      <c r="AO90" s="1191"/>
      <c r="AP90" s="1191"/>
      <c r="AQ90" s="27"/>
      <c r="AR90" s="28"/>
      <c r="AS90" s="1181"/>
      <c r="AT90" s="1182"/>
      <c r="AU90" s="56"/>
      <c r="AV90" s="56"/>
      <c r="AW90" s="56"/>
      <c r="AX90" s="56"/>
      <c r="AY90" s="56"/>
      <c r="AZ90" s="56"/>
      <c r="BA90" s="56"/>
      <c r="BB90" s="56"/>
      <c r="BC90" s="56"/>
      <c r="BD90" s="57"/>
      <c r="BE90" s="27"/>
    </row>
    <row r="91" spans="1:91" s="2" customFormat="1" ht="10.9" customHeight="1">
      <c r="A91" s="27"/>
      <c r="B91" s="28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8"/>
      <c r="AS91" s="1181"/>
      <c r="AT91" s="1182"/>
      <c r="AU91" s="56"/>
      <c r="AV91" s="56"/>
      <c r="AW91" s="56"/>
      <c r="AX91" s="56"/>
      <c r="AY91" s="56"/>
      <c r="AZ91" s="56"/>
      <c r="BA91" s="56"/>
      <c r="BB91" s="56"/>
      <c r="BC91" s="56"/>
      <c r="BD91" s="57"/>
      <c r="BE91" s="27"/>
    </row>
    <row r="92" spans="1:91" s="2" customFormat="1" ht="29.25" customHeight="1">
      <c r="A92" s="27"/>
      <c r="B92" s="28"/>
      <c r="C92" s="1204" t="s">
        <v>51</v>
      </c>
      <c r="D92" s="1188"/>
      <c r="E92" s="1188"/>
      <c r="F92" s="1188"/>
      <c r="G92" s="1188"/>
      <c r="H92" s="58"/>
      <c r="I92" s="1202" t="s">
        <v>52</v>
      </c>
      <c r="J92" s="1188"/>
      <c r="K92" s="1188"/>
      <c r="L92" s="1188"/>
      <c r="M92" s="1188"/>
      <c r="N92" s="1188"/>
      <c r="O92" s="1188"/>
      <c r="P92" s="1188"/>
      <c r="Q92" s="1188"/>
      <c r="R92" s="1188"/>
      <c r="S92" s="1188"/>
      <c r="T92" s="1188"/>
      <c r="U92" s="1188"/>
      <c r="V92" s="1188"/>
      <c r="W92" s="1188"/>
      <c r="X92" s="1188"/>
      <c r="Y92" s="1188"/>
      <c r="Z92" s="1188"/>
      <c r="AA92" s="1188"/>
      <c r="AB92" s="1188"/>
      <c r="AC92" s="1188"/>
      <c r="AD92" s="1188"/>
      <c r="AE92" s="1188"/>
      <c r="AF92" s="1188"/>
      <c r="AG92" s="1187" t="s">
        <v>53</v>
      </c>
      <c r="AH92" s="1188"/>
      <c r="AI92" s="1188"/>
      <c r="AJ92" s="1188"/>
      <c r="AK92" s="1188"/>
      <c r="AL92" s="1188"/>
      <c r="AM92" s="1188"/>
      <c r="AN92" s="1202" t="s">
        <v>54</v>
      </c>
      <c r="AO92" s="1188"/>
      <c r="AP92" s="1203"/>
      <c r="AQ92" s="59" t="s">
        <v>55</v>
      </c>
      <c r="AR92" s="28"/>
      <c r="AS92" s="60" t="s">
        <v>56</v>
      </c>
      <c r="AT92" s="61" t="s">
        <v>57</v>
      </c>
      <c r="AU92" s="61" t="s">
        <v>58</v>
      </c>
      <c r="AV92" s="61" t="s">
        <v>59</v>
      </c>
      <c r="AW92" s="61" t="s">
        <v>60</v>
      </c>
      <c r="AX92" s="61" t="s">
        <v>61</v>
      </c>
      <c r="AY92" s="61" t="s">
        <v>62</v>
      </c>
      <c r="AZ92" s="61" t="s">
        <v>63</v>
      </c>
      <c r="BA92" s="61" t="s">
        <v>64</v>
      </c>
      <c r="BB92" s="61" t="s">
        <v>65</v>
      </c>
      <c r="BC92" s="61" t="s">
        <v>66</v>
      </c>
      <c r="BD92" s="62" t="s">
        <v>67</v>
      </c>
      <c r="BE92" s="27"/>
    </row>
    <row r="93" spans="1:91" s="2" customFormat="1" ht="10.9" customHeight="1">
      <c r="A93" s="27"/>
      <c r="B93" s="28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8"/>
      <c r="AS93" s="63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5"/>
      <c r="BE93" s="27"/>
    </row>
    <row r="94" spans="1:91" s="6" customFormat="1" ht="32.5" customHeight="1">
      <c r="B94" s="66"/>
      <c r="C94" s="67" t="s">
        <v>68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1201">
        <f>ROUND(SUM(AG95:AM107),2)</f>
        <v>0</v>
      </c>
      <c r="AH94" s="1201"/>
      <c r="AI94" s="1201"/>
      <c r="AJ94" s="1201"/>
      <c r="AK94" s="1201"/>
      <c r="AL94" s="1201"/>
      <c r="AM94" s="1201"/>
      <c r="AN94" s="1170">
        <f>SUM(AN95:AP107)</f>
        <v>0</v>
      </c>
      <c r="AO94" s="1170"/>
      <c r="AP94" s="1170"/>
      <c r="AQ94" s="70" t="s">
        <v>1</v>
      </c>
      <c r="AR94" s="66"/>
      <c r="AS94" s="71">
        <f>ROUND(SUM(AS95:AS107),2)</f>
        <v>0</v>
      </c>
      <c r="AT94" s="72" t="e">
        <f t="shared" ref="AT94:AT107" si="0">ROUND(SUM(AV94:AW94),2)</f>
        <v>#REF!</v>
      </c>
      <c r="AU94" s="73" t="e">
        <f>ROUND(SUM(AU95:AU107),5)</f>
        <v>#REF!</v>
      </c>
      <c r="AV94" s="72" t="e">
        <f>ROUND(AZ94*L32,2)</f>
        <v>#REF!</v>
      </c>
      <c r="AW94" s="72" t="e">
        <f>ROUND(BA94*L33,2)</f>
        <v>#REF!</v>
      </c>
      <c r="AX94" s="72" t="e">
        <f>ROUND(BB94*L32,2)</f>
        <v>#REF!</v>
      </c>
      <c r="AY94" s="72" t="e">
        <f>ROUND(BC94*L33,2)</f>
        <v>#REF!</v>
      </c>
      <c r="AZ94" s="72" t="e">
        <f>ROUND(SUM(AZ95:AZ107),2)</f>
        <v>#REF!</v>
      </c>
      <c r="BA94" s="72" t="e">
        <f>ROUND(SUM(BA95:BA107),2)</f>
        <v>#REF!</v>
      </c>
      <c r="BB94" s="72" t="e">
        <f>ROUND(SUM(BB95:BB107),2)</f>
        <v>#REF!</v>
      </c>
      <c r="BC94" s="72" t="e">
        <f>ROUND(SUM(BC95:BC107),2)</f>
        <v>#REF!</v>
      </c>
      <c r="BD94" s="74" t="e">
        <f>ROUND(SUM(BD95:BD107),2)</f>
        <v>#REF!</v>
      </c>
      <c r="BS94" s="75" t="s">
        <v>69</v>
      </c>
      <c r="BT94" s="75" t="s">
        <v>70</v>
      </c>
      <c r="BU94" s="76" t="s">
        <v>71</v>
      </c>
      <c r="BV94" s="75" t="s">
        <v>72</v>
      </c>
      <c r="BW94" s="75" t="s">
        <v>4</v>
      </c>
      <c r="BX94" s="75" t="s">
        <v>73</v>
      </c>
      <c r="CL94" s="75" t="s">
        <v>1</v>
      </c>
    </row>
    <row r="95" spans="1:91" s="7" customFormat="1" ht="45" customHeight="1">
      <c r="A95" s="77" t="s">
        <v>74</v>
      </c>
      <c r="B95" s="78"/>
      <c r="C95" s="79"/>
      <c r="D95" s="1198" t="s">
        <v>75</v>
      </c>
      <c r="E95" s="1198"/>
      <c r="F95" s="1198"/>
      <c r="G95" s="1198"/>
      <c r="H95" s="1198"/>
      <c r="I95" s="80"/>
      <c r="J95" s="1198" t="s">
        <v>76</v>
      </c>
      <c r="K95" s="1198"/>
      <c r="L95" s="1198"/>
      <c r="M95" s="1198"/>
      <c r="N95" s="1198"/>
      <c r="O95" s="1198"/>
      <c r="P95" s="1198"/>
      <c r="Q95" s="1198"/>
      <c r="R95" s="1198"/>
      <c r="S95" s="1198"/>
      <c r="T95" s="1198"/>
      <c r="U95" s="1198"/>
      <c r="V95" s="1198"/>
      <c r="W95" s="1198"/>
      <c r="X95" s="1198"/>
      <c r="Y95" s="1198"/>
      <c r="Z95" s="1198"/>
      <c r="AA95" s="1198"/>
      <c r="AB95" s="1198"/>
      <c r="AC95" s="1198"/>
      <c r="AD95" s="1198"/>
      <c r="AE95" s="1198"/>
      <c r="AF95" s="1198"/>
      <c r="AG95" s="1168">
        <f>'SO01.1, SO02, SO03 - Reko.. (2)'!J30</f>
        <v>0</v>
      </c>
      <c r="AH95" s="1169"/>
      <c r="AI95" s="1169"/>
      <c r="AJ95" s="1169"/>
      <c r="AK95" s="1169"/>
      <c r="AL95" s="1169"/>
      <c r="AM95" s="1169"/>
      <c r="AN95" s="1168">
        <f>SUM(AG95,AT95)</f>
        <v>0</v>
      </c>
      <c r="AO95" s="1169"/>
      <c r="AP95" s="1169"/>
      <c r="AQ95" s="81" t="s">
        <v>77</v>
      </c>
      <c r="AR95" s="78"/>
      <c r="AS95" s="82">
        <v>0</v>
      </c>
      <c r="AT95" s="83">
        <f t="shared" si="0"/>
        <v>0</v>
      </c>
      <c r="AU95" s="84">
        <f>'SO01.1, SO02, SO03 - Reko.. (2)'!P143</f>
        <v>26240.649952420001</v>
      </c>
      <c r="AV95" s="83">
        <f>'SO01.1, SO02, SO03 - Reko.. (2)'!J33</f>
        <v>0</v>
      </c>
      <c r="AW95" s="83">
        <f>'SO01.1, SO02, SO03 - Reko.. (2)'!J34</f>
        <v>0</v>
      </c>
      <c r="AX95" s="83">
        <f>'SO01.1, SO02, SO03 - Reko.. (2)'!J35</f>
        <v>0</v>
      </c>
      <c r="AY95" s="83">
        <f>'SO01.1, SO02, SO03 - Reko.. (2)'!J36</f>
        <v>0</v>
      </c>
      <c r="AZ95" s="83">
        <f>'SO01.1, SO02, SO03 - Reko.. (2)'!F33</f>
        <v>0</v>
      </c>
      <c r="BA95" s="83">
        <f>'SO01.1, SO02, SO03 - Reko.. (2)'!F34</f>
        <v>0</v>
      </c>
      <c r="BB95" s="83">
        <f>'SO01.1, SO02, SO03 - Reko.. (2)'!F35</f>
        <v>0</v>
      </c>
      <c r="BC95" s="83">
        <f>'SO01.1, SO02, SO03 - Reko.. (2)'!F36</f>
        <v>0</v>
      </c>
      <c r="BD95" s="85">
        <f>'SO01.1, SO02, SO03 - Reko.. (2)'!F37</f>
        <v>0</v>
      </c>
      <c r="BT95" s="86" t="s">
        <v>78</v>
      </c>
      <c r="BV95" s="86" t="s">
        <v>72</v>
      </c>
      <c r="BW95" s="86" t="s">
        <v>79</v>
      </c>
      <c r="BX95" s="86" t="s">
        <v>4</v>
      </c>
      <c r="CL95" s="86" t="s">
        <v>1</v>
      </c>
      <c r="CM95" s="86" t="s">
        <v>70</v>
      </c>
    </row>
    <row r="96" spans="1:91" s="7" customFormat="1" ht="16.5" customHeight="1">
      <c r="A96" s="77" t="s">
        <v>74</v>
      </c>
      <c r="B96" s="78"/>
      <c r="C96" s="79"/>
      <c r="D96" s="1198" t="s">
        <v>80</v>
      </c>
      <c r="E96" s="1198"/>
      <c r="F96" s="1198"/>
      <c r="G96" s="1198"/>
      <c r="H96" s="1198"/>
      <c r="I96" s="80"/>
      <c r="J96" s="1198" t="s">
        <v>81</v>
      </c>
      <c r="K96" s="1198"/>
      <c r="L96" s="1198"/>
      <c r="M96" s="1198"/>
      <c r="N96" s="1198"/>
      <c r="O96" s="1198"/>
      <c r="P96" s="1198"/>
      <c r="Q96" s="1198"/>
      <c r="R96" s="1198"/>
      <c r="S96" s="1198"/>
      <c r="T96" s="1198"/>
      <c r="U96" s="1198"/>
      <c r="V96" s="1198"/>
      <c r="W96" s="1198"/>
      <c r="X96" s="1198"/>
      <c r="Y96" s="1198"/>
      <c r="Z96" s="1198"/>
      <c r="AA96" s="1198"/>
      <c r="AB96" s="1198"/>
      <c r="AC96" s="1198"/>
      <c r="AD96" s="1198"/>
      <c r="AE96" s="1198"/>
      <c r="AF96" s="1198"/>
      <c r="AG96" s="1168">
        <f>'SO01.2 - Elektroinštalácia'!J30</f>
        <v>0</v>
      </c>
      <c r="AH96" s="1169"/>
      <c r="AI96" s="1169"/>
      <c r="AJ96" s="1169"/>
      <c r="AK96" s="1169"/>
      <c r="AL96" s="1169"/>
      <c r="AM96" s="1169"/>
      <c r="AN96" s="1168">
        <f t="shared" ref="AN96:AN107" si="1">SUM(AG96,AT96)</f>
        <v>0</v>
      </c>
      <c r="AO96" s="1169"/>
      <c r="AP96" s="1169"/>
      <c r="AQ96" s="81" t="s">
        <v>77</v>
      </c>
      <c r="AR96" s="78"/>
      <c r="AS96" s="82">
        <v>0</v>
      </c>
      <c r="AT96" s="83">
        <f t="shared" si="0"/>
        <v>0</v>
      </c>
      <c r="AU96" s="84">
        <f>'SO01.2 - Elektroinštalácia'!P119</f>
        <v>2.66</v>
      </c>
      <c r="AV96" s="83">
        <f>'SO01.2 - Elektroinštalácia'!J33</f>
        <v>0</v>
      </c>
      <c r="AW96" s="83">
        <f>'SO01.2 - Elektroinštalácia'!J34</f>
        <v>0</v>
      </c>
      <c r="AX96" s="83">
        <f>'SO01.2 - Elektroinštalácia'!J35</f>
        <v>0</v>
      </c>
      <c r="AY96" s="83">
        <f>'SO01.2 - Elektroinštalácia'!J36</f>
        <v>0</v>
      </c>
      <c r="AZ96" s="83">
        <f>'SO01.2 - Elektroinštalácia'!F33</f>
        <v>0</v>
      </c>
      <c r="BA96" s="83">
        <f>'SO01.2 - Elektroinštalácia'!F34</f>
        <v>0</v>
      </c>
      <c r="BB96" s="83">
        <f>'SO01.2 - Elektroinštalácia'!F35</f>
        <v>0</v>
      </c>
      <c r="BC96" s="83">
        <f>'SO01.2 - Elektroinštalácia'!F36</f>
        <v>0</v>
      </c>
      <c r="BD96" s="85">
        <f>'SO01.2 - Elektroinštalácia'!F37</f>
        <v>0</v>
      </c>
      <c r="BT96" s="86" t="s">
        <v>78</v>
      </c>
      <c r="BV96" s="86" t="s">
        <v>72</v>
      </c>
      <c r="BW96" s="86" t="s">
        <v>82</v>
      </c>
      <c r="BX96" s="86" t="s">
        <v>4</v>
      </c>
      <c r="CL96" s="86" t="s">
        <v>1</v>
      </c>
      <c r="CM96" s="86" t="s">
        <v>70</v>
      </c>
    </row>
    <row r="97" spans="1:91" s="7" customFormat="1" ht="16.5" customHeight="1">
      <c r="A97" s="77" t="s">
        <v>74</v>
      </c>
      <c r="B97" s="78"/>
      <c r="C97" s="79"/>
      <c r="D97" s="1198" t="s">
        <v>83</v>
      </c>
      <c r="E97" s="1198"/>
      <c r="F97" s="1198"/>
      <c r="G97" s="1198"/>
      <c r="H97" s="1198"/>
      <c r="I97" s="80"/>
      <c r="J97" s="1198" t="s">
        <v>84</v>
      </c>
      <c r="K97" s="1198"/>
      <c r="L97" s="1198"/>
      <c r="M97" s="1198"/>
      <c r="N97" s="1198"/>
      <c r="O97" s="1198"/>
      <c r="P97" s="1198"/>
      <c r="Q97" s="1198"/>
      <c r="R97" s="1198"/>
      <c r="S97" s="1198"/>
      <c r="T97" s="1198"/>
      <c r="U97" s="1198"/>
      <c r="V97" s="1198"/>
      <c r="W97" s="1198"/>
      <c r="X97" s="1198"/>
      <c r="Y97" s="1198"/>
      <c r="Z97" s="1198"/>
      <c r="AA97" s="1198"/>
      <c r="AB97" s="1198"/>
      <c r="AC97" s="1198"/>
      <c r="AD97" s="1198"/>
      <c r="AE97" s="1198"/>
      <c r="AF97" s="1198"/>
      <c r="AG97" s="1168">
        <f>'SO01.3 - Zdravotechnika'!J30</f>
        <v>0</v>
      </c>
      <c r="AH97" s="1169"/>
      <c r="AI97" s="1169"/>
      <c r="AJ97" s="1169"/>
      <c r="AK97" s="1169"/>
      <c r="AL97" s="1169"/>
      <c r="AM97" s="1169"/>
      <c r="AN97" s="1168">
        <f t="shared" si="1"/>
        <v>0</v>
      </c>
      <c r="AO97" s="1169"/>
      <c r="AP97" s="1169"/>
      <c r="AQ97" s="81" t="s">
        <v>77</v>
      </c>
      <c r="AR97" s="78"/>
      <c r="AS97" s="82">
        <v>0</v>
      </c>
      <c r="AT97" s="83">
        <f t="shared" si="0"/>
        <v>0</v>
      </c>
      <c r="AU97" s="84">
        <f>'SO01.3 - Zdravotechnika'!P118</f>
        <v>0.47799999999999998</v>
      </c>
      <c r="AV97" s="83">
        <f>'SO01.3 - Zdravotechnika'!J33</f>
        <v>0</v>
      </c>
      <c r="AW97" s="83">
        <f>'SO01.3 - Zdravotechnika'!J34</f>
        <v>0</v>
      </c>
      <c r="AX97" s="83">
        <f>'SO01.3 - Zdravotechnika'!J35</f>
        <v>0</v>
      </c>
      <c r="AY97" s="83">
        <f>'SO01.3 - Zdravotechnika'!J36</f>
        <v>0</v>
      </c>
      <c r="AZ97" s="83">
        <f>'SO01.3 - Zdravotechnika'!F33</f>
        <v>0</v>
      </c>
      <c r="BA97" s="83">
        <f>'SO01.3 - Zdravotechnika'!F34</f>
        <v>0</v>
      </c>
      <c r="BB97" s="83">
        <f>'SO01.3 - Zdravotechnika'!F35</f>
        <v>0</v>
      </c>
      <c r="BC97" s="83">
        <f>'SO01.3 - Zdravotechnika'!F36</f>
        <v>0</v>
      </c>
      <c r="BD97" s="85">
        <f>'SO01.3 - Zdravotechnika'!F37</f>
        <v>0</v>
      </c>
      <c r="BT97" s="86" t="s">
        <v>78</v>
      </c>
      <c r="BV97" s="86" t="s">
        <v>72</v>
      </c>
      <c r="BW97" s="86" t="s">
        <v>85</v>
      </c>
      <c r="BX97" s="86" t="s">
        <v>4</v>
      </c>
      <c r="CL97" s="86" t="s">
        <v>1</v>
      </c>
      <c r="CM97" s="86" t="s">
        <v>70</v>
      </c>
    </row>
    <row r="98" spans="1:91" s="7" customFormat="1" ht="16.5" customHeight="1">
      <c r="A98" s="77" t="s">
        <v>74</v>
      </c>
      <c r="B98" s="78"/>
      <c r="C98" s="79"/>
      <c r="D98" s="1198" t="s">
        <v>86</v>
      </c>
      <c r="E98" s="1198"/>
      <c r="F98" s="1198"/>
      <c r="G98" s="1198"/>
      <c r="H98" s="1198"/>
      <c r="I98" s="80"/>
      <c r="J98" s="1198" t="s">
        <v>87</v>
      </c>
      <c r="K98" s="1198"/>
      <c r="L98" s="1198"/>
      <c r="M98" s="1198"/>
      <c r="N98" s="1198"/>
      <c r="O98" s="1198"/>
      <c r="P98" s="1198"/>
      <c r="Q98" s="1198"/>
      <c r="R98" s="1198"/>
      <c r="S98" s="1198"/>
      <c r="T98" s="1198"/>
      <c r="U98" s="1198"/>
      <c r="V98" s="1198"/>
      <c r="W98" s="1198"/>
      <c r="X98" s="1198"/>
      <c r="Y98" s="1198"/>
      <c r="Z98" s="1198"/>
      <c r="AA98" s="1198"/>
      <c r="AB98" s="1198"/>
      <c r="AC98" s="1198"/>
      <c r="AD98" s="1198"/>
      <c r="AE98" s="1198"/>
      <c r="AF98" s="1198"/>
      <c r="AG98" s="1168">
        <f>'SO01.4 - Vykurovanie'!J30</f>
        <v>0</v>
      </c>
      <c r="AH98" s="1169"/>
      <c r="AI98" s="1169"/>
      <c r="AJ98" s="1169"/>
      <c r="AK98" s="1169"/>
      <c r="AL98" s="1169"/>
      <c r="AM98" s="1169"/>
      <c r="AN98" s="1168">
        <f>SUM(AG98,AT98)</f>
        <v>0</v>
      </c>
      <c r="AO98" s="1169"/>
      <c r="AP98" s="1169"/>
      <c r="AQ98" s="81" t="s">
        <v>77</v>
      </c>
      <c r="AR98" s="78"/>
      <c r="AS98" s="82">
        <v>0</v>
      </c>
      <c r="AT98" s="83">
        <f t="shared" si="0"/>
        <v>0</v>
      </c>
      <c r="AU98" s="84">
        <f>'SO01.4 - Vykurovanie'!P118</f>
        <v>0.68400000000000005</v>
      </c>
      <c r="AV98" s="83">
        <f>'SO01.4 - Vykurovanie'!J33</f>
        <v>0</v>
      </c>
      <c r="AW98" s="83">
        <f>'SO01.4 - Vykurovanie'!J34</f>
        <v>0</v>
      </c>
      <c r="AX98" s="83">
        <f>'SO01.4 - Vykurovanie'!J35</f>
        <v>0</v>
      </c>
      <c r="AY98" s="83">
        <f>'SO01.4 - Vykurovanie'!J36</f>
        <v>0</v>
      </c>
      <c r="AZ98" s="83">
        <f>'SO01.4 - Vykurovanie'!F33</f>
        <v>0</v>
      </c>
      <c r="BA98" s="83">
        <f>'SO01.4 - Vykurovanie'!F34</f>
        <v>0</v>
      </c>
      <c r="BB98" s="83">
        <f>'SO01.4 - Vykurovanie'!F35</f>
        <v>0</v>
      </c>
      <c r="BC98" s="83">
        <f>'SO01.4 - Vykurovanie'!F36</f>
        <v>0</v>
      </c>
      <c r="BD98" s="85">
        <f>'SO01.4 - Vykurovanie'!F37</f>
        <v>0</v>
      </c>
      <c r="BT98" s="86" t="s">
        <v>78</v>
      </c>
      <c r="BV98" s="86" t="s">
        <v>72</v>
      </c>
      <c r="BW98" s="86" t="s">
        <v>88</v>
      </c>
      <c r="BX98" s="86" t="s">
        <v>4</v>
      </c>
      <c r="CL98" s="86" t="s">
        <v>1</v>
      </c>
      <c r="CM98" s="86" t="s">
        <v>70</v>
      </c>
    </row>
    <row r="99" spans="1:91" s="7" customFormat="1" ht="16.5" customHeight="1">
      <c r="A99" s="77" t="s">
        <v>74</v>
      </c>
      <c r="B99" s="78"/>
      <c r="C99" s="79"/>
      <c r="D99" s="1198" t="s">
        <v>89</v>
      </c>
      <c r="E99" s="1198"/>
      <c r="F99" s="1198"/>
      <c r="G99" s="1198"/>
      <c r="H99" s="1198"/>
      <c r="I99" s="80"/>
      <c r="J99" s="1198" t="s">
        <v>90</v>
      </c>
      <c r="K99" s="1198"/>
      <c r="L99" s="1198"/>
      <c r="M99" s="1198"/>
      <c r="N99" s="1198"/>
      <c r="O99" s="1198"/>
      <c r="P99" s="1198"/>
      <c r="Q99" s="1198"/>
      <c r="R99" s="1198"/>
      <c r="S99" s="1198"/>
      <c r="T99" s="1198"/>
      <c r="U99" s="1198"/>
      <c r="V99" s="1198"/>
      <c r="W99" s="1198"/>
      <c r="X99" s="1198"/>
      <c r="Y99" s="1198"/>
      <c r="Z99" s="1198"/>
      <c r="AA99" s="1198"/>
      <c r="AB99" s="1198"/>
      <c r="AC99" s="1198"/>
      <c r="AD99" s="1198"/>
      <c r="AE99" s="1198"/>
      <c r="AF99" s="1198"/>
      <c r="AG99" s="1168">
        <f>'SO01.5 - VZT'!J30</f>
        <v>0</v>
      </c>
      <c r="AH99" s="1169"/>
      <c r="AI99" s="1169"/>
      <c r="AJ99" s="1169"/>
      <c r="AK99" s="1169"/>
      <c r="AL99" s="1169"/>
      <c r="AM99" s="1169"/>
      <c r="AN99" s="1168">
        <f t="shared" si="1"/>
        <v>0</v>
      </c>
      <c r="AO99" s="1169"/>
      <c r="AP99" s="1169"/>
      <c r="AQ99" s="81" t="s">
        <v>77</v>
      </c>
      <c r="AR99" s="78"/>
      <c r="AS99" s="82">
        <v>0</v>
      </c>
      <c r="AT99" s="83">
        <f t="shared" si="0"/>
        <v>0</v>
      </c>
      <c r="AU99" s="84">
        <f>'SO01.5 - VZT'!P118</f>
        <v>1.714</v>
      </c>
      <c r="AV99" s="83">
        <f>'SO01.5 - VZT'!J33</f>
        <v>0</v>
      </c>
      <c r="AW99" s="83">
        <f>'SO01.5 - VZT'!J34</f>
        <v>0</v>
      </c>
      <c r="AX99" s="83">
        <f>'SO01.5 - VZT'!J35</f>
        <v>0</v>
      </c>
      <c r="AY99" s="83">
        <f>'SO01.5 - VZT'!J36</f>
        <v>0</v>
      </c>
      <c r="AZ99" s="83">
        <f>'SO01.5 - VZT'!F33</f>
        <v>0</v>
      </c>
      <c r="BA99" s="83">
        <f>'SO01.5 - VZT'!F34</f>
        <v>0</v>
      </c>
      <c r="BB99" s="83">
        <f>'SO01.5 - VZT'!F35</f>
        <v>0</v>
      </c>
      <c r="BC99" s="83">
        <f>'SO01.5 - VZT'!F36</f>
        <v>0</v>
      </c>
      <c r="BD99" s="85">
        <f>'SO01.5 - VZT'!F37</f>
        <v>0</v>
      </c>
      <c r="BT99" s="86" t="s">
        <v>78</v>
      </c>
      <c r="BV99" s="86" t="s">
        <v>72</v>
      </c>
      <c r="BW99" s="86" t="s">
        <v>91</v>
      </c>
      <c r="BX99" s="86" t="s">
        <v>4</v>
      </c>
      <c r="CL99" s="86" t="s">
        <v>1</v>
      </c>
      <c r="CM99" s="86" t="s">
        <v>70</v>
      </c>
    </row>
    <row r="100" spans="1:91" s="7" customFormat="1" ht="16.5" customHeight="1">
      <c r="A100" s="77" t="s">
        <v>74</v>
      </c>
      <c r="B100" s="78"/>
      <c r="C100" s="79"/>
      <c r="D100" s="1198" t="s">
        <v>92</v>
      </c>
      <c r="E100" s="1198"/>
      <c r="F100" s="1198"/>
      <c r="G100" s="1198"/>
      <c r="H100" s="1198"/>
      <c r="I100" s="80"/>
      <c r="J100" s="1198" t="s">
        <v>93</v>
      </c>
      <c r="K100" s="1198"/>
      <c r="L100" s="1198"/>
      <c r="M100" s="1198"/>
      <c r="N100" s="1198"/>
      <c r="O100" s="1198"/>
      <c r="P100" s="1198"/>
      <c r="Q100" s="1198"/>
      <c r="R100" s="1198"/>
      <c r="S100" s="1198"/>
      <c r="T100" s="1198"/>
      <c r="U100" s="1198"/>
      <c r="V100" s="1198"/>
      <c r="W100" s="1198"/>
      <c r="X100" s="1198"/>
      <c r="Y100" s="1198"/>
      <c r="Z100" s="1198"/>
      <c r="AA100" s="1198"/>
      <c r="AB100" s="1198"/>
      <c r="AC100" s="1198"/>
      <c r="AD100" s="1198"/>
      <c r="AE100" s="1198"/>
      <c r="AF100" s="1198"/>
      <c r="AG100" s="1168">
        <f>'SO01.6 - Chladenie'!J30</f>
        <v>0</v>
      </c>
      <c r="AH100" s="1169"/>
      <c r="AI100" s="1169"/>
      <c r="AJ100" s="1169"/>
      <c r="AK100" s="1169"/>
      <c r="AL100" s="1169"/>
      <c r="AM100" s="1169"/>
      <c r="AN100" s="1168">
        <f t="shared" si="1"/>
        <v>0</v>
      </c>
      <c r="AO100" s="1169"/>
      <c r="AP100" s="1169"/>
      <c r="AQ100" s="81" t="s">
        <v>77</v>
      </c>
      <c r="AR100" s="78"/>
      <c r="AS100" s="82">
        <v>0</v>
      </c>
      <c r="AT100" s="83">
        <f t="shared" si="0"/>
        <v>0</v>
      </c>
      <c r="AU100" s="84">
        <f>'SO01.6 - Chladenie'!P118</f>
        <v>1.714</v>
      </c>
      <c r="AV100" s="83">
        <f>'SO01.6 - Chladenie'!J33</f>
        <v>0</v>
      </c>
      <c r="AW100" s="83">
        <f>'SO01.6 - Chladenie'!J34</f>
        <v>0</v>
      </c>
      <c r="AX100" s="83">
        <f>'SO01.6 - Chladenie'!J35</f>
        <v>0</v>
      </c>
      <c r="AY100" s="83">
        <f>'SO01.6 - Chladenie'!J36</f>
        <v>0</v>
      </c>
      <c r="AZ100" s="83">
        <f>'SO01.6 - Chladenie'!F33</f>
        <v>0</v>
      </c>
      <c r="BA100" s="83">
        <f>'SO01.6 - Chladenie'!F34</f>
        <v>0</v>
      </c>
      <c r="BB100" s="83">
        <f>'SO01.6 - Chladenie'!F35</f>
        <v>0</v>
      </c>
      <c r="BC100" s="83">
        <f>'SO01.6 - Chladenie'!F36</f>
        <v>0</v>
      </c>
      <c r="BD100" s="85">
        <f>'SO01.6 - Chladenie'!F37</f>
        <v>0</v>
      </c>
      <c r="BT100" s="86" t="s">
        <v>78</v>
      </c>
      <c r="BV100" s="86" t="s">
        <v>72</v>
      </c>
      <c r="BW100" s="86" t="s">
        <v>94</v>
      </c>
      <c r="BX100" s="86" t="s">
        <v>4</v>
      </c>
      <c r="CL100" s="86" t="s">
        <v>1</v>
      </c>
      <c r="CM100" s="86" t="s">
        <v>70</v>
      </c>
    </row>
    <row r="101" spans="1:91" s="7" customFormat="1" ht="16.5" customHeight="1">
      <c r="A101" s="77" t="s">
        <v>74</v>
      </c>
      <c r="B101" s="78"/>
      <c r="C101" s="79"/>
      <c r="D101" s="1198" t="s">
        <v>95</v>
      </c>
      <c r="E101" s="1198"/>
      <c r="F101" s="1198"/>
      <c r="G101" s="1198"/>
      <c r="H101" s="1198"/>
      <c r="I101" s="80"/>
      <c r="J101" s="1198" t="s">
        <v>96</v>
      </c>
      <c r="K101" s="1198"/>
      <c r="L101" s="1198"/>
      <c r="M101" s="1198"/>
      <c r="N101" s="1198"/>
      <c r="O101" s="1198"/>
      <c r="P101" s="1198"/>
      <c r="Q101" s="1198"/>
      <c r="R101" s="1198"/>
      <c r="S101" s="1198"/>
      <c r="T101" s="1198"/>
      <c r="U101" s="1198"/>
      <c r="V101" s="1198"/>
      <c r="W101" s="1198"/>
      <c r="X101" s="1198"/>
      <c r="Y101" s="1198"/>
      <c r="Z101" s="1198"/>
      <c r="AA101" s="1198"/>
      <c r="AB101" s="1198"/>
      <c r="AC101" s="1198"/>
      <c r="AD101" s="1198"/>
      <c r="AE101" s="1198"/>
      <c r="AF101" s="1198"/>
      <c r="AG101" s="1168">
        <f>'SO01.7 - Vnútorné slabopr...'!J30</f>
        <v>0</v>
      </c>
      <c r="AH101" s="1169"/>
      <c r="AI101" s="1169"/>
      <c r="AJ101" s="1169"/>
      <c r="AK101" s="1169"/>
      <c r="AL101" s="1169"/>
      <c r="AM101" s="1169"/>
      <c r="AN101" s="1168">
        <f t="shared" si="1"/>
        <v>0</v>
      </c>
      <c r="AO101" s="1169"/>
      <c r="AP101" s="1169"/>
      <c r="AQ101" s="81" t="s">
        <v>77</v>
      </c>
      <c r="AR101" s="78"/>
      <c r="AS101" s="82">
        <v>0</v>
      </c>
      <c r="AT101" s="83">
        <f t="shared" si="0"/>
        <v>0</v>
      </c>
      <c r="AU101" s="84">
        <f>'SO01.7 - Vnútorné slabopr...'!P118</f>
        <v>16.015000000000001</v>
      </c>
      <c r="AV101" s="83">
        <f>'SO01.7 - Vnútorné slabopr...'!J33</f>
        <v>0</v>
      </c>
      <c r="AW101" s="83">
        <f>'SO01.7 - Vnútorné slabopr...'!J34</f>
        <v>0</v>
      </c>
      <c r="AX101" s="83">
        <f>'SO01.7 - Vnútorné slabopr...'!J35</f>
        <v>0</v>
      </c>
      <c r="AY101" s="83">
        <f>'SO01.7 - Vnútorné slabopr...'!J36</f>
        <v>0</v>
      </c>
      <c r="AZ101" s="83">
        <f>'SO01.7 - Vnútorné slabopr...'!F33</f>
        <v>0</v>
      </c>
      <c r="BA101" s="83">
        <f>'SO01.7 - Vnútorné slabopr...'!F34</f>
        <v>0</v>
      </c>
      <c r="BB101" s="83">
        <f>'SO01.7 - Vnútorné slabopr...'!F35</f>
        <v>0</v>
      </c>
      <c r="BC101" s="83">
        <f>'SO01.7 - Vnútorné slabopr...'!F36</f>
        <v>0</v>
      </c>
      <c r="BD101" s="85">
        <f>'SO01.7 - Vnútorné slabopr...'!F37</f>
        <v>0</v>
      </c>
      <c r="BT101" s="86" t="s">
        <v>78</v>
      </c>
      <c r="BV101" s="86" t="s">
        <v>72</v>
      </c>
      <c r="BW101" s="86" t="s">
        <v>97</v>
      </c>
      <c r="BX101" s="86" t="s">
        <v>4</v>
      </c>
      <c r="CL101" s="86" t="s">
        <v>1</v>
      </c>
      <c r="CM101" s="86" t="s">
        <v>70</v>
      </c>
    </row>
    <row r="102" spans="1:91" s="7" customFormat="1" ht="24.75" customHeight="1">
      <c r="A102" s="77" t="s">
        <v>74</v>
      </c>
      <c r="B102" s="78"/>
      <c r="C102" s="79"/>
      <c r="D102" s="1198" t="s">
        <v>98</v>
      </c>
      <c r="E102" s="1198"/>
      <c r="F102" s="1198"/>
      <c r="G102" s="1198"/>
      <c r="H102" s="1198"/>
      <c r="I102" s="80"/>
      <c r="J102" s="1198" t="s">
        <v>99</v>
      </c>
      <c r="K102" s="1198"/>
      <c r="L102" s="1198"/>
      <c r="M102" s="1198"/>
      <c r="N102" s="1198"/>
      <c r="O102" s="1198"/>
      <c r="P102" s="1198"/>
      <c r="Q102" s="1198"/>
      <c r="R102" s="1198"/>
      <c r="S102" s="1198"/>
      <c r="T102" s="1198"/>
      <c r="U102" s="1198"/>
      <c r="V102" s="1198"/>
      <c r="W102" s="1198"/>
      <c r="X102" s="1198"/>
      <c r="Y102" s="1198"/>
      <c r="Z102" s="1198"/>
      <c r="AA102" s="1198"/>
      <c r="AB102" s="1198"/>
      <c r="AC102" s="1198"/>
      <c r="AD102" s="1198"/>
      <c r="AE102" s="1198"/>
      <c r="AF102" s="1198"/>
      <c r="AG102" s="1168">
        <f>'SO04 - Napojenie objektu ...'!J30</f>
        <v>0</v>
      </c>
      <c r="AH102" s="1169"/>
      <c r="AI102" s="1169"/>
      <c r="AJ102" s="1169"/>
      <c r="AK102" s="1169"/>
      <c r="AL102" s="1169"/>
      <c r="AM102" s="1169"/>
      <c r="AN102" s="1168">
        <f t="shared" si="1"/>
        <v>0</v>
      </c>
      <c r="AO102" s="1169"/>
      <c r="AP102" s="1169"/>
      <c r="AQ102" s="81" t="s">
        <v>77</v>
      </c>
      <c r="AR102" s="78"/>
      <c r="AS102" s="82">
        <v>0</v>
      </c>
      <c r="AT102" s="83">
        <f t="shared" si="0"/>
        <v>0</v>
      </c>
      <c r="AU102" s="84">
        <f>'SO04 - Napojenie objektu ...'!P118</f>
        <v>0.60199999999999998</v>
      </c>
      <c r="AV102" s="83">
        <f>'SO04 - Napojenie objektu ...'!J33</f>
        <v>0</v>
      </c>
      <c r="AW102" s="83">
        <f>'SO04 - Napojenie objektu ...'!J34</f>
        <v>0</v>
      </c>
      <c r="AX102" s="83">
        <f>'SO04 - Napojenie objektu ...'!J35</f>
        <v>0</v>
      </c>
      <c r="AY102" s="83">
        <f>'SO04 - Napojenie objektu ...'!J36</f>
        <v>0</v>
      </c>
      <c r="AZ102" s="83">
        <f>'SO04 - Napojenie objektu ...'!F33</f>
        <v>0</v>
      </c>
      <c r="BA102" s="83">
        <f>'SO04 - Napojenie objektu ...'!F34</f>
        <v>0</v>
      </c>
      <c r="BB102" s="83">
        <f>'SO04 - Napojenie objektu ...'!F35</f>
        <v>0</v>
      </c>
      <c r="BC102" s="83">
        <f>'SO04 - Napojenie objektu ...'!F36</f>
        <v>0</v>
      </c>
      <c r="BD102" s="85">
        <f>'SO04 - Napojenie objektu ...'!F37</f>
        <v>0</v>
      </c>
      <c r="BT102" s="86" t="s">
        <v>78</v>
      </c>
      <c r="BV102" s="86" t="s">
        <v>72</v>
      </c>
      <c r="BW102" s="86" t="s">
        <v>100</v>
      </c>
      <c r="BX102" s="86" t="s">
        <v>4</v>
      </c>
      <c r="CL102" s="86" t="s">
        <v>1</v>
      </c>
      <c r="CM102" s="86" t="s">
        <v>70</v>
      </c>
    </row>
    <row r="103" spans="1:91" s="7" customFormat="1" ht="37.5" customHeight="1">
      <c r="A103" s="77" t="s">
        <v>74</v>
      </c>
      <c r="B103" s="78"/>
      <c r="C103" s="79"/>
      <c r="D103" s="1198" t="s">
        <v>101</v>
      </c>
      <c r="E103" s="1198"/>
      <c r="F103" s="1198"/>
      <c r="G103" s="1198"/>
      <c r="H103" s="1198"/>
      <c r="I103" s="80"/>
      <c r="J103" s="1198" t="s">
        <v>102</v>
      </c>
      <c r="K103" s="1198"/>
      <c r="L103" s="1198"/>
      <c r="M103" s="1198"/>
      <c r="N103" s="1198"/>
      <c r="O103" s="1198"/>
      <c r="P103" s="1198"/>
      <c r="Q103" s="1198"/>
      <c r="R103" s="1198"/>
      <c r="S103" s="1198"/>
      <c r="T103" s="1198"/>
      <c r="U103" s="1198"/>
      <c r="V103" s="1198"/>
      <c r="W103" s="1198"/>
      <c r="X103" s="1198"/>
      <c r="Y103" s="1198"/>
      <c r="Z103" s="1198"/>
      <c r="AA103" s="1198"/>
      <c r="AB103" s="1198"/>
      <c r="AC103" s="1198"/>
      <c r="AD103" s="1198"/>
      <c r="AE103" s="1198"/>
      <c r="AF103" s="1198"/>
      <c r="AG103" s="1168">
        <f>'SO06 - Napojenie objektov...'!J30</f>
        <v>0</v>
      </c>
      <c r="AH103" s="1169"/>
      <c r="AI103" s="1169"/>
      <c r="AJ103" s="1169"/>
      <c r="AK103" s="1169"/>
      <c r="AL103" s="1169"/>
      <c r="AM103" s="1169"/>
      <c r="AN103" s="1168">
        <f t="shared" si="1"/>
        <v>0</v>
      </c>
      <c r="AO103" s="1169"/>
      <c r="AP103" s="1169"/>
      <c r="AQ103" s="81" t="s">
        <v>77</v>
      </c>
      <c r="AR103" s="78"/>
      <c r="AS103" s="82">
        <v>0</v>
      </c>
      <c r="AT103" s="83">
        <f t="shared" si="0"/>
        <v>0</v>
      </c>
      <c r="AU103" s="84">
        <f>'SO06 - Napojenie objektov...'!P113</f>
        <v>0.60199999999999998</v>
      </c>
      <c r="AV103" s="83">
        <f>'SO06 - Napojenie objektov...'!J33</f>
        <v>0</v>
      </c>
      <c r="AW103" s="83">
        <f>'SO06 - Napojenie objektov...'!J34</f>
        <v>0</v>
      </c>
      <c r="AX103" s="83">
        <f>'SO06 - Napojenie objektov...'!J35</f>
        <v>0</v>
      </c>
      <c r="AY103" s="83">
        <f>'SO06 - Napojenie objektov...'!J36</f>
        <v>0</v>
      </c>
      <c r="AZ103" s="83">
        <f>'SO06 - Napojenie objektov...'!F33</f>
        <v>0</v>
      </c>
      <c r="BA103" s="83">
        <f>'SO06 - Napojenie objektov...'!F34</f>
        <v>0</v>
      </c>
      <c r="BB103" s="83">
        <f>'SO06 - Napojenie objektov...'!F35</f>
        <v>0</v>
      </c>
      <c r="BC103" s="83">
        <f>'SO06 - Napojenie objektov...'!F36</f>
        <v>0</v>
      </c>
      <c r="BD103" s="85">
        <f>'SO06 - Napojenie objektov...'!F37</f>
        <v>0</v>
      </c>
      <c r="BT103" s="86" t="s">
        <v>78</v>
      </c>
      <c r="BV103" s="86" t="s">
        <v>72</v>
      </c>
      <c r="BW103" s="86" t="s">
        <v>103</v>
      </c>
      <c r="BX103" s="86" t="s">
        <v>4</v>
      </c>
      <c r="CL103" s="86" t="s">
        <v>1</v>
      </c>
      <c r="CM103" s="86" t="s">
        <v>70</v>
      </c>
    </row>
    <row r="104" spans="1:91" s="7" customFormat="1" ht="37.5" customHeight="1">
      <c r="A104" s="77" t="s">
        <v>74</v>
      </c>
      <c r="B104" s="78"/>
      <c r="C104" s="79"/>
      <c r="D104" s="1198" t="s">
        <v>104</v>
      </c>
      <c r="E104" s="1198"/>
      <c r="F104" s="1198"/>
      <c r="G104" s="1198"/>
      <c r="H104" s="1198"/>
      <c r="I104" s="80"/>
      <c r="J104" s="1198" t="s">
        <v>105</v>
      </c>
      <c r="K104" s="1198"/>
      <c r="L104" s="1198"/>
      <c r="M104" s="1198"/>
      <c r="N104" s="1198"/>
      <c r="O104" s="1198"/>
      <c r="P104" s="1198"/>
      <c r="Q104" s="1198"/>
      <c r="R104" s="1198"/>
      <c r="S104" s="1198"/>
      <c r="T104" s="1198"/>
      <c r="U104" s="1198"/>
      <c r="V104" s="1198"/>
      <c r="W104" s="1198"/>
      <c r="X104" s="1198"/>
      <c r="Y104" s="1198"/>
      <c r="Z104" s="1198"/>
      <c r="AA104" s="1198"/>
      <c r="AB104" s="1198"/>
      <c r="AC104" s="1198"/>
      <c r="AD104" s="1198"/>
      <c r="AE104" s="1198"/>
      <c r="AF104" s="1198"/>
      <c r="AG104" s="1168">
        <f>'SO07 - Napoijenie dažďove...'!J30</f>
        <v>0</v>
      </c>
      <c r="AH104" s="1169"/>
      <c r="AI104" s="1169"/>
      <c r="AJ104" s="1169"/>
      <c r="AK104" s="1169"/>
      <c r="AL104" s="1169"/>
      <c r="AM104" s="1169"/>
      <c r="AN104" s="1168">
        <f t="shared" si="1"/>
        <v>0</v>
      </c>
      <c r="AO104" s="1169"/>
      <c r="AP104" s="1169"/>
      <c r="AQ104" s="81" t="s">
        <v>77</v>
      </c>
      <c r="AR104" s="78"/>
      <c r="AS104" s="82">
        <v>0</v>
      </c>
      <c r="AT104" s="83">
        <f t="shared" si="0"/>
        <v>0</v>
      </c>
      <c r="AU104" s="84">
        <f>'SO07 - Napoijenie dažďove...'!P118</f>
        <v>0.60199999999999998</v>
      </c>
      <c r="AV104" s="83">
        <f>'SO07 - Napoijenie dažďove...'!J33</f>
        <v>0</v>
      </c>
      <c r="AW104" s="83">
        <f>'SO07 - Napoijenie dažďove...'!J34</f>
        <v>0</v>
      </c>
      <c r="AX104" s="83">
        <f>'SO07 - Napoijenie dažďove...'!J35</f>
        <v>0</v>
      </c>
      <c r="AY104" s="83">
        <f>'SO07 - Napoijenie dažďove...'!J36</f>
        <v>0</v>
      </c>
      <c r="AZ104" s="83">
        <f>'SO07 - Napoijenie dažďove...'!F33</f>
        <v>0</v>
      </c>
      <c r="BA104" s="83">
        <f>'SO07 - Napoijenie dažďove...'!F34</f>
        <v>0</v>
      </c>
      <c r="BB104" s="83">
        <f>'SO07 - Napoijenie dažďove...'!F35</f>
        <v>0</v>
      </c>
      <c r="BC104" s="83">
        <f>'SO07 - Napoijenie dažďove...'!F36</f>
        <v>0</v>
      </c>
      <c r="BD104" s="85">
        <f>'SO07 - Napoijenie dažďove...'!F37</f>
        <v>0</v>
      </c>
      <c r="BT104" s="86" t="s">
        <v>78</v>
      </c>
      <c r="BV104" s="86" t="s">
        <v>72</v>
      </c>
      <c r="BW104" s="86" t="s">
        <v>106</v>
      </c>
      <c r="BX104" s="86" t="s">
        <v>4</v>
      </c>
      <c r="CL104" s="86" t="s">
        <v>1</v>
      </c>
      <c r="CM104" s="86" t="s">
        <v>70</v>
      </c>
    </row>
    <row r="105" spans="1:91" s="7" customFormat="1" ht="16.5" customHeight="1">
      <c r="A105" s="77" t="s">
        <v>74</v>
      </c>
      <c r="B105" s="78"/>
      <c r="C105" s="79"/>
      <c r="D105" s="1198" t="s">
        <v>107</v>
      </c>
      <c r="E105" s="1198"/>
      <c r="F105" s="1198"/>
      <c r="G105" s="1198"/>
      <c r="H105" s="1198"/>
      <c r="I105" s="80"/>
      <c r="J105" s="1198" t="s">
        <v>108</v>
      </c>
      <c r="K105" s="1198"/>
      <c r="L105" s="1198"/>
      <c r="M105" s="1198"/>
      <c r="N105" s="1198"/>
      <c r="O105" s="1198"/>
      <c r="P105" s="1198"/>
      <c r="Q105" s="1198"/>
      <c r="R105" s="1198"/>
      <c r="S105" s="1198"/>
      <c r="T105" s="1198"/>
      <c r="U105" s="1198"/>
      <c r="V105" s="1198"/>
      <c r="W105" s="1198"/>
      <c r="X105" s="1198"/>
      <c r="Y105" s="1198"/>
      <c r="Z105" s="1198"/>
      <c r="AA105" s="1198"/>
      <c r="AB105" s="1198"/>
      <c r="AC105" s="1198"/>
      <c r="AD105" s="1198"/>
      <c r="AE105" s="1198"/>
      <c r="AF105" s="1198"/>
      <c r="AG105" s="1168">
        <f>'SO09 - Sadovnícke úpravy'!J30</f>
        <v>0</v>
      </c>
      <c r="AH105" s="1169"/>
      <c r="AI105" s="1169"/>
      <c r="AJ105" s="1169"/>
      <c r="AK105" s="1169"/>
      <c r="AL105" s="1169"/>
      <c r="AM105" s="1169"/>
      <c r="AN105" s="1168">
        <f t="shared" si="1"/>
        <v>0</v>
      </c>
      <c r="AO105" s="1169"/>
      <c r="AP105" s="1169"/>
      <c r="AQ105" s="81" t="s">
        <v>77</v>
      </c>
      <c r="AR105" s="78"/>
      <c r="AS105" s="82">
        <v>0</v>
      </c>
      <c r="AT105" s="83">
        <f t="shared" si="0"/>
        <v>0</v>
      </c>
      <c r="AU105" s="84">
        <f>'SO09 - Sadovnícke úpravy'!P118</f>
        <v>0.33700000000000002</v>
      </c>
      <c r="AV105" s="83">
        <f>'SO09 - Sadovnícke úpravy'!J33</f>
        <v>0</v>
      </c>
      <c r="AW105" s="83">
        <f>'SO09 - Sadovnícke úpravy'!J34</f>
        <v>0</v>
      </c>
      <c r="AX105" s="83">
        <f>'SO09 - Sadovnícke úpravy'!J35</f>
        <v>0</v>
      </c>
      <c r="AY105" s="83">
        <f>'SO09 - Sadovnícke úpravy'!J36</f>
        <v>0</v>
      </c>
      <c r="AZ105" s="83">
        <f>'SO09 - Sadovnícke úpravy'!F33</f>
        <v>0</v>
      </c>
      <c r="BA105" s="83">
        <f>'SO09 - Sadovnícke úpravy'!F34</f>
        <v>0</v>
      </c>
      <c r="BB105" s="83">
        <f>'SO09 - Sadovnícke úpravy'!F35</f>
        <v>0</v>
      </c>
      <c r="BC105" s="83">
        <f>'SO09 - Sadovnícke úpravy'!F36</f>
        <v>0</v>
      </c>
      <c r="BD105" s="85">
        <f>'SO09 - Sadovnícke úpravy'!F37</f>
        <v>0</v>
      </c>
      <c r="BT105" s="86" t="s">
        <v>78</v>
      </c>
      <c r="BV105" s="86" t="s">
        <v>72</v>
      </c>
      <c r="BW105" s="86" t="s">
        <v>109</v>
      </c>
      <c r="BX105" s="86" t="s">
        <v>4</v>
      </c>
      <c r="CL105" s="86" t="s">
        <v>1</v>
      </c>
      <c r="CM105" s="86" t="s">
        <v>70</v>
      </c>
    </row>
    <row r="106" spans="1:91" s="7" customFormat="1" ht="16.5" customHeight="1">
      <c r="A106" s="77" t="s">
        <v>74</v>
      </c>
      <c r="B106" s="78"/>
      <c r="C106" s="79"/>
      <c r="D106" s="1198" t="s">
        <v>110</v>
      </c>
      <c r="E106" s="1198"/>
      <c r="F106" s="1198"/>
      <c r="G106" s="1198"/>
      <c r="H106" s="1198"/>
      <c r="I106" s="80"/>
      <c r="J106" s="1198" t="s">
        <v>111</v>
      </c>
      <c r="K106" s="1198"/>
      <c r="L106" s="1198"/>
      <c r="M106" s="1198"/>
      <c r="N106" s="1198"/>
      <c r="O106" s="1198"/>
      <c r="P106" s="1198"/>
      <c r="Q106" s="1198"/>
      <c r="R106" s="1198"/>
      <c r="S106" s="1198"/>
      <c r="T106" s="1198"/>
      <c r="U106" s="1198"/>
      <c r="V106" s="1198"/>
      <c r="W106" s="1198"/>
      <c r="X106" s="1198"/>
      <c r="Y106" s="1198"/>
      <c r="Z106" s="1198"/>
      <c r="AA106" s="1198"/>
      <c r="AB106" s="1198"/>
      <c r="AC106" s="1198"/>
      <c r="AD106" s="1198"/>
      <c r="AE106" s="1198"/>
      <c r="AF106" s="1198"/>
      <c r="AG106" s="1183"/>
      <c r="AH106" s="1184"/>
      <c r="AI106" s="1184"/>
      <c r="AJ106" s="1184"/>
      <c r="AK106" s="1184"/>
      <c r="AL106" s="1184"/>
      <c r="AM106" s="1184"/>
      <c r="AN106" s="1168">
        <f>AG106*1.2</f>
        <v>0</v>
      </c>
      <c r="AO106" s="1169"/>
      <c r="AP106" s="1169"/>
      <c r="AQ106" s="81" t="s">
        <v>112</v>
      </c>
      <c r="AR106" s="78"/>
      <c r="AS106" s="82">
        <v>0</v>
      </c>
      <c r="AT106" s="83" t="e">
        <f t="shared" si="0"/>
        <v>#REF!</v>
      </c>
      <c r="AU106" s="84" t="e">
        <f>#REF!</f>
        <v>#REF!</v>
      </c>
      <c r="AV106" s="83" t="e">
        <f>#REF!</f>
        <v>#REF!</v>
      </c>
      <c r="AW106" s="83" t="e">
        <f>#REF!</f>
        <v>#REF!</v>
      </c>
      <c r="AX106" s="83" t="e">
        <f>#REF!</f>
        <v>#REF!</v>
      </c>
      <c r="AY106" s="83" t="e">
        <f>#REF!</f>
        <v>#REF!</v>
      </c>
      <c r="AZ106" s="83" t="e">
        <f>#REF!</f>
        <v>#REF!</v>
      </c>
      <c r="BA106" s="83" t="e">
        <f>#REF!</f>
        <v>#REF!</v>
      </c>
      <c r="BB106" s="83" t="e">
        <f>#REF!</f>
        <v>#REF!</v>
      </c>
      <c r="BC106" s="83" t="e">
        <f>#REF!</f>
        <v>#REF!</v>
      </c>
      <c r="BD106" s="85" t="e">
        <f>#REF!</f>
        <v>#REF!</v>
      </c>
      <c r="BT106" s="86" t="s">
        <v>78</v>
      </c>
      <c r="BV106" s="86" t="s">
        <v>72</v>
      </c>
      <c r="BW106" s="86" t="s">
        <v>113</v>
      </c>
      <c r="BX106" s="86" t="s">
        <v>4</v>
      </c>
      <c r="CL106" s="86" t="s">
        <v>1</v>
      </c>
      <c r="CM106" s="86" t="s">
        <v>70</v>
      </c>
    </row>
    <row r="107" spans="1:91" s="7" customFormat="1" ht="16.5" customHeight="1">
      <c r="A107" s="77" t="s">
        <v>74</v>
      </c>
      <c r="B107" s="78"/>
      <c r="C107" s="79"/>
      <c r="D107" s="1198" t="s">
        <v>114</v>
      </c>
      <c r="E107" s="1198"/>
      <c r="F107" s="1198"/>
      <c r="G107" s="1198"/>
      <c r="H107" s="1198"/>
      <c r="I107" s="80"/>
      <c r="J107" s="1198" t="s">
        <v>115</v>
      </c>
      <c r="K107" s="1198"/>
      <c r="L107" s="1198"/>
      <c r="M107" s="1198"/>
      <c r="N107" s="1198"/>
      <c r="O107" s="1198"/>
      <c r="P107" s="1198"/>
      <c r="Q107" s="1198"/>
      <c r="R107" s="1198"/>
      <c r="S107" s="1198"/>
      <c r="T107" s="1198"/>
      <c r="U107" s="1198"/>
      <c r="V107" s="1198"/>
      <c r="W107" s="1198"/>
      <c r="X107" s="1198"/>
      <c r="Y107" s="1198"/>
      <c r="Z107" s="1198"/>
      <c r="AA107" s="1198"/>
      <c r="AB107" s="1198"/>
      <c r="AC107" s="1198"/>
      <c r="AD107" s="1198"/>
      <c r="AE107" s="1198"/>
      <c r="AF107" s="1198"/>
      <c r="AG107" s="1168">
        <f>'PS2 - Technológia výťahu'!J30</f>
        <v>0</v>
      </c>
      <c r="AH107" s="1169"/>
      <c r="AI107" s="1169"/>
      <c r="AJ107" s="1169"/>
      <c r="AK107" s="1169"/>
      <c r="AL107" s="1169"/>
      <c r="AM107" s="1169"/>
      <c r="AN107" s="1168">
        <f t="shared" si="1"/>
        <v>0</v>
      </c>
      <c r="AO107" s="1169"/>
      <c r="AP107" s="1169"/>
      <c r="AQ107" s="81" t="s">
        <v>112</v>
      </c>
      <c r="AR107" s="78"/>
      <c r="AS107" s="87">
        <v>0</v>
      </c>
      <c r="AT107" s="88">
        <f t="shared" si="0"/>
        <v>0</v>
      </c>
      <c r="AU107" s="89">
        <f>'PS2 - Technológia výťahu'!P118</f>
        <v>2701.55</v>
      </c>
      <c r="AV107" s="88">
        <f>'PS2 - Technológia výťahu'!J33</f>
        <v>0</v>
      </c>
      <c r="AW107" s="88">
        <f>'PS2 - Technológia výťahu'!J34</f>
        <v>0</v>
      </c>
      <c r="AX107" s="88">
        <f>'PS2 - Technológia výťahu'!J35</f>
        <v>0</v>
      </c>
      <c r="AY107" s="88">
        <f>'PS2 - Technológia výťahu'!J36</f>
        <v>0</v>
      </c>
      <c r="AZ107" s="88">
        <f>'PS2 - Technológia výťahu'!F33</f>
        <v>0</v>
      </c>
      <c r="BA107" s="88">
        <f>'PS2 - Technológia výťahu'!F34</f>
        <v>0</v>
      </c>
      <c r="BB107" s="88">
        <f>'PS2 - Technológia výťahu'!F35</f>
        <v>0</v>
      </c>
      <c r="BC107" s="88">
        <f>'PS2 - Technológia výťahu'!F36</f>
        <v>0</v>
      </c>
      <c r="BD107" s="90">
        <f>'PS2 - Technológia výťahu'!F37</f>
        <v>0</v>
      </c>
      <c r="BT107" s="86" t="s">
        <v>78</v>
      </c>
      <c r="BV107" s="86" t="s">
        <v>72</v>
      </c>
      <c r="BW107" s="86" t="s">
        <v>116</v>
      </c>
      <c r="BX107" s="86" t="s">
        <v>4</v>
      </c>
      <c r="CL107" s="86" t="s">
        <v>1</v>
      </c>
      <c r="CM107" s="86" t="s">
        <v>70</v>
      </c>
    </row>
    <row r="108" spans="1:91">
      <c r="B108" s="17"/>
      <c r="AR108" s="17"/>
    </row>
    <row r="109" spans="1:91" s="2" customFormat="1" ht="30" customHeight="1">
      <c r="A109" s="27"/>
      <c r="B109" s="28"/>
      <c r="C109" s="67" t="s">
        <v>117</v>
      </c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1170">
        <v>0</v>
      </c>
      <c r="AH109" s="1170"/>
      <c r="AI109" s="1170"/>
      <c r="AJ109" s="1170"/>
      <c r="AK109" s="1170"/>
      <c r="AL109" s="1170"/>
      <c r="AM109" s="1170"/>
      <c r="AN109" s="1170">
        <v>0</v>
      </c>
      <c r="AO109" s="1170"/>
      <c r="AP109" s="1170"/>
      <c r="AQ109" s="91"/>
      <c r="AR109" s="28"/>
      <c r="AS109" s="60" t="s">
        <v>118</v>
      </c>
      <c r="AT109" s="61" t="s">
        <v>119</v>
      </c>
      <c r="AU109" s="61" t="s">
        <v>36</v>
      </c>
      <c r="AV109" s="62" t="s">
        <v>57</v>
      </c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91" s="2" customFormat="1" ht="10.9" customHeight="1">
      <c r="A110" s="27"/>
      <c r="B110" s="28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8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91" s="2" customFormat="1" ht="30" customHeight="1">
      <c r="A111" s="27"/>
      <c r="B111" s="28"/>
      <c r="C111" s="92" t="s">
        <v>120</v>
      </c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  <c r="AC111" s="93"/>
      <c r="AD111" s="93"/>
      <c r="AE111" s="93"/>
      <c r="AF111" s="93"/>
      <c r="AG111" s="1178">
        <f>ROUND(AG94 + AG109, 2)</f>
        <v>0</v>
      </c>
      <c r="AH111" s="1178"/>
      <c r="AI111" s="1178"/>
      <c r="AJ111" s="1178"/>
      <c r="AK111" s="1178"/>
      <c r="AL111" s="1178"/>
      <c r="AM111" s="1178"/>
      <c r="AN111" s="1178">
        <f>ROUND(AN94 + AN109, 2)</f>
        <v>0</v>
      </c>
      <c r="AO111" s="1178"/>
      <c r="AP111" s="1178"/>
      <c r="AQ111" s="93"/>
      <c r="AR111" s="28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91" s="2" customFormat="1" ht="7" customHeight="1">
      <c r="A112" s="27"/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28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</sheetData>
  <mergeCells count="96">
    <mergeCell ref="C92:G92"/>
    <mergeCell ref="D104:H104"/>
    <mergeCell ref="D95:H95"/>
    <mergeCell ref="D101:H101"/>
    <mergeCell ref="D100:H100"/>
    <mergeCell ref="D96:H96"/>
    <mergeCell ref="D99:H99"/>
    <mergeCell ref="D102:H102"/>
    <mergeCell ref="D97:H97"/>
    <mergeCell ref="D103:H103"/>
    <mergeCell ref="D98:H98"/>
    <mergeCell ref="I92:AF92"/>
    <mergeCell ref="J97:AF97"/>
    <mergeCell ref="J98:AF98"/>
    <mergeCell ref="J100:AF100"/>
    <mergeCell ref="J99:AF99"/>
    <mergeCell ref="J96:AF96"/>
    <mergeCell ref="J95:AF95"/>
    <mergeCell ref="J101:AF101"/>
    <mergeCell ref="J102:AF102"/>
    <mergeCell ref="J103:AF103"/>
    <mergeCell ref="J104:AF104"/>
    <mergeCell ref="L85:AO85"/>
    <mergeCell ref="AG94:AM94"/>
    <mergeCell ref="AG104:AM104"/>
    <mergeCell ref="AN104:AP104"/>
    <mergeCell ref="AN92:AP92"/>
    <mergeCell ref="AN102:AP102"/>
    <mergeCell ref="AN95:AP95"/>
    <mergeCell ref="AN96:AP96"/>
    <mergeCell ref="AN97:AP97"/>
    <mergeCell ref="AN100:AP100"/>
    <mergeCell ref="AN101:AP101"/>
    <mergeCell ref="AN98:AP98"/>
    <mergeCell ref="D105:H105"/>
    <mergeCell ref="J105:AF105"/>
    <mergeCell ref="D106:H106"/>
    <mergeCell ref="J106:AF106"/>
    <mergeCell ref="D107:H107"/>
    <mergeCell ref="J107:AF107"/>
    <mergeCell ref="AK35:AO35"/>
    <mergeCell ref="L33:P33"/>
    <mergeCell ref="AK33:AO33"/>
    <mergeCell ref="K5:AO5"/>
    <mergeCell ref="K6:AO6"/>
    <mergeCell ref="E23:AN23"/>
    <mergeCell ref="AK26:AO26"/>
    <mergeCell ref="AK27:AO27"/>
    <mergeCell ref="AK29:AO29"/>
    <mergeCell ref="AK31:AO31"/>
    <mergeCell ref="W31:AE31"/>
    <mergeCell ref="L31:P31"/>
    <mergeCell ref="AK32:AO32"/>
    <mergeCell ref="W32:AE32"/>
    <mergeCell ref="L32:P32"/>
    <mergeCell ref="AR2:BE2"/>
    <mergeCell ref="AG101:AM101"/>
    <mergeCell ref="AG102:AM102"/>
    <mergeCell ref="AG103:AM103"/>
    <mergeCell ref="AG100:AM100"/>
    <mergeCell ref="AG98:AM98"/>
    <mergeCell ref="AG97:AM97"/>
    <mergeCell ref="AG96:AM96"/>
    <mergeCell ref="AG95:AM95"/>
    <mergeCell ref="AG99:AM99"/>
    <mergeCell ref="AG92:AM92"/>
    <mergeCell ref="AM87:AN87"/>
    <mergeCell ref="AM89:AP89"/>
    <mergeCell ref="AM90:AP90"/>
    <mergeCell ref="AN99:AP99"/>
    <mergeCell ref="AN103:AP103"/>
    <mergeCell ref="AN109:AP109"/>
    <mergeCell ref="AN111:AP111"/>
    <mergeCell ref="AG109:AM109"/>
    <mergeCell ref="AG111:AM111"/>
    <mergeCell ref="AS89:AT91"/>
    <mergeCell ref="AN105:AP105"/>
    <mergeCell ref="AG105:AM105"/>
    <mergeCell ref="AN106:AP106"/>
    <mergeCell ref="AG106:AM106"/>
    <mergeCell ref="BE5:BE34"/>
    <mergeCell ref="E14:AJ14"/>
    <mergeCell ref="AN107:AP107"/>
    <mergeCell ref="AG107:AM107"/>
    <mergeCell ref="AN94:AP94"/>
    <mergeCell ref="L36:P36"/>
    <mergeCell ref="W36:AE36"/>
    <mergeCell ref="AK36:AO36"/>
    <mergeCell ref="AK38:AO38"/>
    <mergeCell ref="X38:AB38"/>
    <mergeCell ref="W33:AE33"/>
    <mergeCell ref="W34:AE34"/>
    <mergeCell ref="AK34:AO34"/>
    <mergeCell ref="L34:P34"/>
    <mergeCell ref="L35:P35"/>
    <mergeCell ref="W35:AE35"/>
  </mergeCells>
  <hyperlinks>
    <hyperlink ref="A95" location="'SO01.1, SO02, SO03 - Reko...'!C2" display="/" xr:uid="{00000000-0004-0000-0000-000000000000}"/>
    <hyperlink ref="A96" location="'SO01.2 - Elektroinštalácia'!C2" display="/" xr:uid="{00000000-0004-0000-0000-000001000000}"/>
    <hyperlink ref="A97" location="'SO01.3 - Zdravotechnika'!C2" display="/" xr:uid="{00000000-0004-0000-0000-000002000000}"/>
    <hyperlink ref="A98" location="'SO01.4 - Vykurovanie'!C2" display="/" xr:uid="{00000000-0004-0000-0000-000003000000}"/>
    <hyperlink ref="A99" location="'SO01.5 - VZT'!C2" display="/" xr:uid="{00000000-0004-0000-0000-000004000000}"/>
    <hyperlink ref="A100" location="'SO01.6 - Chladenie'!C2" display="/" xr:uid="{00000000-0004-0000-0000-000005000000}"/>
    <hyperlink ref="A101" location="'SO01.7 - Vnútorné slabopr...'!C2" display="/" xr:uid="{00000000-0004-0000-0000-000006000000}"/>
    <hyperlink ref="A102" location="'SO04 - Napojenie objektu ...'!C2" display="/" xr:uid="{00000000-0004-0000-0000-000007000000}"/>
    <hyperlink ref="A103" location="'SO06 - Napojenie objektov...'!C2" display="/" xr:uid="{00000000-0004-0000-0000-000008000000}"/>
    <hyperlink ref="A104" location="'SO07 - Napoijenie dažďove...'!C2" display="/" xr:uid="{00000000-0004-0000-0000-000009000000}"/>
    <hyperlink ref="A105" location="'SO09 - Sadovnícke úpravy'!C2" display="/" xr:uid="{00000000-0004-0000-0000-00000A000000}"/>
    <hyperlink ref="A106" location="'PS1 - Technológia kuchyne'!C2" display="/" xr:uid="{00000000-0004-0000-0000-00000B000000}"/>
    <hyperlink ref="A107" location="'PS2 - Technológia výťahu'!C2" display="/" xr:uid="{00000000-0004-0000-0000-00000C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M123"/>
  <sheetViews>
    <sheetView showGridLines="0" topLeftCell="A58" workbookViewId="0">
      <selection activeCell="D51" sqref="D51"/>
    </sheetView>
  </sheetViews>
  <sheetFormatPr defaultRowHeight="10.199999999999999"/>
  <cols>
    <col min="1" max="1" width="8.33203125" style="1" customWidth="1"/>
    <col min="2" max="2" width="1.1328125" style="1" customWidth="1"/>
    <col min="3" max="3" width="4.1328125" style="1" customWidth="1"/>
    <col min="4" max="4" width="4.33203125" style="1" customWidth="1"/>
    <col min="5" max="5" width="17.1328125" style="1" customWidth="1"/>
    <col min="6" max="6" width="50.796875" style="1" customWidth="1"/>
    <col min="7" max="7" width="7.46484375" style="1" customWidth="1"/>
    <col min="8" max="8" width="14" style="1" customWidth="1"/>
    <col min="9" max="9" width="21.3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796875" style="1" hidden="1" customWidth="1"/>
    <col min="14" max="14" width="9.33203125" style="1" hidden="1"/>
    <col min="15" max="20" width="14.13281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4"/>
    </row>
    <row r="2" spans="1:46" s="1" customFormat="1" ht="37" customHeight="1">
      <c r="L2" s="1185" t="s">
        <v>5</v>
      </c>
      <c r="M2" s="1186"/>
      <c r="N2" s="1186"/>
      <c r="O2" s="1186"/>
      <c r="P2" s="1186"/>
      <c r="Q2" s="1186"/>
      <c r="R2" s="1186"/>
      <c r="S2" s="1186"/>
      <c r="T2" s="1186"/>
      <c r="U2" s="1186"/>
      <c r="V2" s="1186"/>
      <c r="AT2" s="14" t="s">
        <v>91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5" customHeight="1">
      <c r="B4" s="17"/>
      <c r="D4" s="18" t="s">
        <v>121</v>
      </c>
      <c r="L4" s="17"/>
      <c r="M4" s="95" t="s">
        <v>9</v>
      </c>
      <c r="AT4" s="14" t="s">
        <v>3</v>
      </c>
    </row>
    <row r="5" spans="1:46" s="1" customFormat="1" ht="7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1205" t="str">
        <f>'Rekapitulácia stavby'!K6</f>
        <v>ZŠ a MŠ Cádrova - rekonštrukcia, nadstavba /  prístavba objektu</v>
      </c>
      <c r="F7" s="1206"/>
      <c r="G7" s="1206"/>
      <c r="H7" s="1206"/>
      <c r="L7" s="17"/>
    </row>
    <row r="8" spans="1:46" s="2" customFormat="1" ht="12" customHeight="1">
      <c r="A8" s="27"/>
      <c r="B8" s="28"/>
      <c r="C8" s="27"/>
      <c r="D8" s="23" t="s">
        <v>122</v>
      </c>
      <c r="E8" s="27"/>
      <c r="F8" s="27"/>
      <c r="G8" s="27"/>
      <c r="H8" s="27"/>
      <c r="I8" s="27"/>
      <c r="J8" s="27"/>
      <c r="K8" s="27"/>
      <c r="L8" s="40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</row>
    <row r="9" spans="1:46" s="2" customFormat="1" ht="16.5" customHeight="1">
      <c r="A9" s="27"/>
      <c r="B9" s="28"/>
      <c r="C9" s="27"/>
      <c r="D9" s="27"/>
      <c r="E9" s="1199" t="s">
        <v>1935</v>
      </c>
      <c r="F9" s="1209"/>
      <c r="G9" s="1209"/>
      <c r="H9" s="1209"/>
      <c r="I9" s="27"/>
      <c r="J9" s="27"/>
      <c r="K9" s="27"/>
      <c r="L9" s="40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</row>
    <row r="10" spans="1:46" s="2" customFormat="1">
      <c r="A10" s="27"/>
      <c r="B10" s="28"/>
      <c r="C10" s="27"/>
      <c r="D10" s="27"/>
      <c r="E10" s="27"/>
      <c r="F10" s="27"/>
      <c r="G10" s="27"/>
      <c r="H10" s="27"/>
      <c r="I10" s="27"/>
      <c r="J10" s="27"/>
      <c r="K10" s="27"/>
      <c r="L10" s="40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</row>
    <row r="11" spans="1:46" s="2" customFormat="1" ht="12" customHeight="1">
      <c r="A11" s="27"/>
      <c r="B11" s="28"/>
      <c r="C11" s="27"/>
      <c r="D11" s="23" t="s">
        <v>15</v>
      </c>
      <c r="E11" s="27"/>
      <c r="F11" s="21" t="s">
        <v>1</v>
      </c>
      <c r="G11" s="27"/>
      <c r="H11" s="27"/>
      <c r="I11" s="23" t="s">
        <v>16</v>
      </c>
      <c r="J11" s="21" t="s">
        <v>1</v>
      </c>
      <c r="K11" s="27"/>
      <c r="L11" s="40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</row>
    <row r="12" spans="1:46" s="2" customFormat="1" ht="12" customHeight="1">
      <c r="A12" s="27"/>
      <c r="B12" s="28"/>
      <c r="C12" s="27"/>
      <c r="D12" s="23" t="s">
        <v>17</v>
      </c>
      <c r="E12" s="27"/>
      <c r="F12" s="21" t="s">
        <v>18</v>
      </c>
      <c r="G12" s="27"/>
      <c r="H12" s="27"/>
      <c r="I12" s="23" t="s">
        <v>19</v>
      </c>
      <c r="J12" s="1123" t="str">
        <f>'Rekapitulácia stavby'!AN8</f>
        <v>10. 6. 2022</v>
      </c>
      <c r="K12" s="27"/>
      <c r="L12" s="40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</row>
    <row r="13" spans="1:46" s="2" customFormat="1" ht="10.9" customHeight="1">
      <c r="A13" s="27"/>
      <c r="B13" s="28"/>
      <c r="C13" s="27"/>
      <c r="D13" s="27"/>
      <c r="E13" s="27"/>
      <c r="F13" s="27"/>
      <c r="G13" s="27"/>
      <c r="H13" s="27"/>
      <c r="I13" s="27"/>
      <c r="J13" s="27"/>
      <c r="K13" s="27"/>
      <c r="L13" s="40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</row>
    <row r="14" spans="1:46" s="2" customFormat="1" ht="12" customHeight="1">
      <c r="A14" s="27"/>
      <c r="B14" s="28"/>
      <c r="C14" s="27"/>
      <c r="D14" s="23" t="s">
        <v>21</v>
      </c>
      <c r="E14" s="27"/>
      <c r="F14" s="27"/>
      <c r="G14" s="27"/>
      <c r="H14" s="27"/>
      <c r="I14" s="23" t="s">
        <v>22</v>
      </c>
      <c r="J14" s="21" t="s">
        <v>1</v>
      </c>
      <c r="K14" s="27"/>
      <c r="L14" s="40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</row>
    <row r="15" spans="1:46" s="2" customFormat="1" ht="18" customHeight="1">
      <c r="A15" s="27"/>
      <c r="B15" s="28"/>
      <c r="C15" s="27"/>
      <c r="D15" s="27"/>
      <c r="E15" s="21" t="s">
        <v>23</v>
      </c>
      <c r="F15" s="27"/>
      <c r="G15" s="27"/>
      <c r="H15" s="27"/>
      <c r="I15" s="23" t="s">
        <v>24</v>
      </c>
      <c r="J15" s="21" t="s">
        <v>1</v>
      </c>
      <c r="K15" s="27"/>
      <c r="L15" s="40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</row>
    <row r="16" spans="1:46" s="2" customFormat="1" ht="7" customHeight="1">
      <c r="A16" s="27"/>
      <c r="B16" s="28"/>
      <c r="C16" s="27"/>
      <c r="D16" s="27"/>
      <c r="E16" s="27"/>
      <c r="F16" s="27"/>
      <c r="G16" s="27"/>
      <c r="H16" s="27"/>
      <c r="I16" s="27"/>
      <c r="J16" s="27"/>
      <c r="K16" s="27"/>
      <c r="L16" s="40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</row>
    <row r="17" spans="1:31" s="2" customFormat="1" ht="12" customHeight="1">
      <c r="A17" s="27"/>
      <c r="B17" s="28"/>
      <c r="C17" s="27"/>
      <c r="D17" s="23" t="s">
        <v>25</v>
      </c>
      <c r="E17" s="27"/>
      <c r="F17" s="27"/>
      <c r="G17" s="27"/>
      <c r="H17" s="27"/>
      <c r="I17" s="23" t="s">
        <v>22</v>
      </c>
      <c r="J17" s="1089" t="s">
        <v>3937</v>
      </c>
      <c r="K17" s="27"/>
      <c r="L17" s="40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</row>
    <row r="18" spans="1:31" s="2" customFormat="1" ht="18" customHeight="1">
      <c r="A18" s="27"/>
      <c r="B18" s="28"/>
      <c r="C18" s="27"/>
      <c r="D18" s="27"/>
      <c r="E18" s="1208" t="s">
        <v>3937</v>
      </c>
      <c r="F18" s="1192"/>
      <c r="G18" s="1192"/>
      <c r="H18" s="1192"/>
      <c r="I18" s="23" t="s">
        <v>24</v>
      </c>
      <c r="J18" s="1089" t="s">
        <v>3937</v>
      </c>
      <c r="K18" s="27"/>
      <c r="L18" s="40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</row>
    <row r="19" spans="1:31" s="2" customFormat="1" ht="7" customHeight="1">
      <c r="A19" s="27"/>
      <c r="B19" s="28"/>
      <c r="C19" s="27"/>
      <c r="D19" s="27"/>
      <c r="E19" s="27"/>
      <c r="F19" s="27"/>
      <c r="G19" s="27"/>
      <c r="H19" s="27"/>
      <c r="I19" s="27"/>
      <c r="J19" s="27"/>
      <c r="K19" s="27"/>
      <c r="L19" s="40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</row>
    <row r="20" spans="1:31" s="2" customFormat="1" ht="12" customHeight="1">
      <c r="A20" s="27"/>
      <c r="B20" s="28"/>
      <c r="C20" s="27"/>
      <c r="D20" s="23" t="s">
        <v>3926</v>
      </c>
      <c r="E20" s="27"/>
      <c r="F20" s="27"/>
      <c r="G20" s="27"/>
      <c r="H20" s="27"/>
      <c r="I20" s="23" t="s">
        <v>22</v>
      </c>
      <c r="J20" s="21" t="s">
        <v>1</v>
      </c>
      <c r="K20" s="27"/>
      <c r="L20" s="40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</row>
    <row r="21" spans="1:31" s="2" customFormat="1" ht="18" customHeight="1">
      <c r="A21" s="27"/>
      <c r="B21" s="28"/>
      <c r="C21" s="27"/>
      <c r="D21" s="27"/>
      <c r="E21" s="21" t="s">
        <v>26</v>
      </c>
      <c r="F21" s="27"/>
      <c r="G21" s="27"/>
      <c r="H21" s="27"/>
      <c r="I21" s="23" t="s">
        <v>24</v>
      </c>
      <c r="J21" s="21" t="s">
        <v>1</v>
      </c>
      <c r="K21" s="27"/>
      <c r="L21" s="40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</row>
    <row r="22" spans="1:31" s="2" customFormat="1" ht="7" customHeight="1">
      <c r="A22" s="27"/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40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</row>
    <row r="23" spans="1:31" s="2" customFormat="1" ht="12" customHeight="1">
      <c r="A23" s="27"/>
      <c r="B23" s="28"/>
      <c r="C23" s="27"/>
      <c r="D23" s="23" t="s">
        <v>3930</v>
      </c>
      <c r="E23" s="27"/>
      <c r="F23" s="27"/>
      <c r="G23" s="27"/>
      <c r="H23" s="27"/>
      <c r="I23" s="23" t="s">
        <v>22</v>
      </c>
      <c r="J23" s="21" t="str">
        <f>IF('Rekapitulácia stavby'!AN19="","",'Rekapitulácia stavby'!AN19)</f>
        <v/>
      </c>
      <c r="K23" s="27"/>
      <c r="L23" s="40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</row>
    <row r="24" spans="1:31" s="2" customFormat="1" ht="18" customHeight="1">
      <c r="A24" s="27"/>
      <c r="B24" s="28"/>
      <c r="C24" s="27"/>
      <c r="D24" s="27"/>
      <c r="E24" s="21" t="str">
        <f>IF('Rekapitulácia stavby'!E20="","",'Rekapitulácia stavby'!E20)</f>
        <v xml:space="preserve"> </v>
      </c>
      <c r="F24" s="27"/>
      <c r="G24" s="27"/>
      <c r="H24" s="27"/>
      <c r="I24" s="23" t="s">
        <v>24</v>
      </c>
      <c r="J24" s="21" t="str">
        <f>IF('Rekapitulácia stavby'!AN20="","",'Rekapitulácia stavby'!AN20)</f>
        <v/>
      </c>
      <c r="K24" s="27"/>
      <c r="L24" s="40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</row>
    <row r="25" spans="1:31" s="2" customFormat="1" ht="7" customHeight="1">
      <c r="A25" s="27"/>
      <c r="B25" s="28"/>
      <c r="C25" s="27"/>
      <c r="D25" s="27"/>
      <c r="E25" s="27"/>
      <c r="F25" s="27"/>
      <c r="G25" s="27"/>
      <c r="H25" s="27"/>
      <c r="I25" s="27"/>
      <c r="J25" s="27"/>
      <c r="K25" s="27"/>
      <c r="L25" s="40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</row>
    <row r="26" spans="1:31" s="2" customFormat="1" ht="12" customHeight="1">
      <c r="A26" s="27"/>
      <c r="B26" s="28"/>
      <c r="C26" s="27"/>
      <c r="D26" s="23" t="s">
        <v>29</v>
      </c>
      <c r="E26" s="27"/>
      <c r="F26" s="27"/>
      <c r="G26" s="27"/>
      <c r="H26" s="27"/>
      <c r="I26" s="27"/>
      <c r="J26" s="27"/>
      <c r="K26" s="27"/>
      <c r="L26" s="40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</row>
    <row r="27" spans="1:31" s="8" customFormat="1" ht="16.5" customHeight="1">
      <c r="A27" s="96"/>
      <c r="B27" s="97"/>
      <c r="C27" s="96"/>
      <c r="D27" s="96"/>
      <c r="E27" s="1194" t="s">
        <v>1</v>
      </c>
      <c r="F27" s="1194"/>
      <c r="G27" s="1194"/>
      <c r="H27" s="1194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7" customHeight="1">
      <c r="A28" s="27"/>
      <c r="B28" s="28"/>
      <c r="C28" s="27"/>
      <c r="D28" s="27"/>
      <c r="E28" s="27"/>
      <c r="F28" s="27"/>
      <c r="G28" s="27"/>
      <c r="H28" s="27"/>
      <c r="I28" s="27"/>
      <c r="J28" s="27"/>
      <c r="K28" s="27"/>
      <c r="L28" s="40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</row>
    <row r="29" spans="1:31" s="2" customFormat="1" ht="7" customHeight="1">
      <c r="A29" s="27"/>
      <c r="B29" s="28"/>
      <c r="C29" s="27"/>
      <c r="D29" s="64"/>
      <c r="E29" s="64"/>
      <c r="F29" s="64"/>
      <c r="G29" s="64"/>
      <c r="H29" s="64"/>
      <c r="I29" s="64"/>
      <c r="J29" s="64"/>
      <c r="K29" s="64"/>
      <c r="L29" s="40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</row>
    <row r="30" spans="1:31" s="2" customFormat="1" ht="25.35" customHeight="1">
      <c r="A30" s="27"/>
      <c r="B30" s="28"/>
      <c r="C30" s="27"/>
      <c r="D30" s="99" t="s">
        <v>32</v>
      </c>
      <c r="E30" s="27"/>
      <c r="F30" s="27"/>
      <c r="G30" s="27"/>
      <c r="H30" s="27"/>
      <c r="I30" s="27"/>
      <c r="J30" s="69">
        <f>ROUND(J118, 2)</f>
        <v>0</v>
      </c>
      <c r="K30" s="27"/>
      <c r="L30" s="40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</row>
    <row r="31" spans="1:31" s="2" customFormat="1" ht="7" customHeight="1">
      <c r="A31" s="27"/>
      <c r="B31" s="28"/>
      <c r="C31" s="27"/>
      <c r="D31" s="64"/>
      <c r="E31" s="64"/>
      <c r="F31" s="64"/>
      <c r="G31" s="64"/>
      <c r="H31" s="64"/>
      <c r="I31" s="64"/>
      <c r="J31" s="64"/>
      <c r="K31" s="64"/>
      <c r="L31" s="40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</row>
    <row r="32" spans="1:31" s="2" customFormat="1" ht="14.5" customHeight="1">
      <c r="A32" s="27"/>
      <c r="B32" s="28"/>
      <c r="C32" s="27"/>
      <c r="D32" s="27"/>
      <c r="E32" s="27"/>
      <c r="F32" s="31" t="s">
        <v>34</v>
      </c>
      <c r="G32" s="27"/>
      <c r="H32" s="27"/>
      <c r="I32" s="31" t="s">
        <v>33</v>
      </c>
      <c r="J32" s="31" t="s">
        <v>35</v>
      </c>
      <c r="K32" s="27"/>
      <c r="L32" s="40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</row>
    <row r="33" spans="1:31" s="2" customFormat="1" ht="14.5" customHeight="1">
      <c r="A33" s="27"/>
      <c r="B33" s="28"/>
      <c r="C33" s="27"/>
      <c r="D33" s="100" t="s">
        <v>36</v>
      </c>
      <c r="E33" s="33" t="s">
        <v>37</v>
      </c>
      <c r="F33" s="101">
        <f>ROUND((SUM(BE118:BE122)),  2)</f>
        <v>0</v>
      </c>
      <c r="G33" s="102"/>
      <c r="H33" s="102"/>
      <c r="I33" s="103">
        <v>0.2</v>
      </c>
      <c r="J33" s="101">
        <f>ROUND(((SUM(BE118:BE122))*I33),  2)</f>
        <v>0</v>
      </c>
      <c r="K33" s="27"/>
      <c r="L33" s="40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</row>
    <row r="34" spans="1:31" s="2" customFormat="1" ht="14.5" customHeight="1">
      <c r="A34" s="27"/>
      <c r="B34" s="28"/>
      <c r="C34" s="27"/>
      <c r="D34" s="27"/>
      <c r="E34" s="33" t="s">
        <v>38</v>
      </c>
      <c r="F34" s="104">
        <f>ROUND((SUM(BF118:BF122)),  2)</f>
        <v>0</v>
      </c>
      <c r="G34" s="27"/>
      <c r="H34" s="27"/>
      <c r="I34" s="105">
        <v>0.2</v>
      </c>
      <c r="J34" s="104">
        <f>ROUND(((SUM(BF118:BF122))*I34),  2)</f>
        <v>0</v>
      </c>
      <c r="K34" s="27"/>
      <c r="L34" s="40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</row>
    <row r="35" spans="1:31" s="2" customFormat="1" ht="14.5" customHeight="1">
      <c r="A35" s="27"/>
      <c r="B35" s="28"/>
      <c r="C35" s="27"/>
      <c r="D35" s="27"/>
      <c r="E35" s="23" t="s">
        <v>39</v>
      </c>
      <c r="F35" s="104">
        <f>ROUND((SUM(BG118:BG122)),  2)</f>
        <v>0</v>
      </c>
      <c r="G35" s="27"/>
      <c r="H35" s="27"/>
      <c r="I35" s="105">
        <v>0.2</v>
      </c>
      <c r="J35" s="104">
        <f>0</f>
        <v>0</v>
      </c>
      <c r="K35" s="27"/>
      <c r="L35" s="40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</row>
    <row r="36" spans="1:31" s="2" customFormat="1" ht="14.5" customHeight="1">
      <c r="A36" s="27"/>
      <c r="B36" s="28"/>
      <c r="C36" s="27"/>
      <c r="D36" s="27"/>
      <c r="E36" s="23" t="s">
        <v>40</v>
      </c>
      <c r="F36" s="104">
        <f>ROUND((SUM(BH118:BH122)),  2)</f>
        <v>0</v>
      </c>
      <c r="G36" s="27"/>
      <c r="H36" s="27"/>
      <c r="I36" s="105">
        <v>0.2</v>
      </c>
      <c r="J36" s="104">
        <f>0</f>
        <v>0</v>
      </c>
      <c r="K36" s="27"/>
      <c r="L36" s="40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</row>
    <row r="37" spans="1:31" s="2" customFormat="1" ht="14.5" customHeight="1">
      <c r="A37" s="27"/>
      <c r="B37" s="28"/>
      <c r="C37" s="27"/>
      <c r="D37" s="27"/>
      <c r="E37" s="33" t="s">
        <v>41</v>
      </c>
      <c r="F37" s="101">
        <f>ROUND((SUM(BI118:BI122)),  2)</f>
        <v>0</v>
      </c>
      <c r="G37" s="102"/>
      <c r="H37" s="102"/>
      <c r="I37" s="103">
        <v>0</v>
      </c>
      <c r="J37" s="101">
        <f>0</f>
        <v>0</v>
      </c>
      <c r="K37" s="27"/>
      <c r="L37" s="40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</row>
    <row r="38" spans="1:31" s="2" customFormat="1" ht="7" customHeight="1">
      <c r="A38" s="27"/>
      <c r="B38" s="28"/>
      <c r="C38" s="27"/>
      <c r="D38" s="27"/>
      <c r="E38" s="27"/>
      <c r="F38" s="27"/>
      <c r="G38" s="27"/>
      <c r="H38" s="27"/>
      <c r="I38" s="27"/>
      <c r="J38" s="27"/>
      <c r="K38" s="27"/>
      <c r="L38" s="40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</row>
    <row r="39" spans="1:31" s="2" customFormat="1" ht="25.35" customHeight="1">
      <c r="A39" s="27"/>
      <c r="B39" s="28"/>
      <c r="C39" s="93"/>
      <c r="D39" s="106" t="s">
        <v>42</v>
      </c>
      <c r="E39" s="58"/>
      <c r="F39" s="58"/>
      <c r="G39" s="107" t="s">
        <v>43</v>
      </c>
      <c r="H39" s="108" t="s">
        <v>44</v>
      </c>
      <c r="I39" s="58"/>
      <c r="J39" s="109">
        <f>SUM(J30:J37)</f>
        <v>0</v>
      </c>
      <c r="K39" s="110"/>
      <c r="L39" s="40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</row>
    <row r="40" spans="1:31" s="2" customFormat="1" ht="14.5" customHeight="1">
      <c r="A40" s="27"/>
      <c r="B40" s="28"/>
      <c r="C40" s="27"/>
      <c r="D40" s="27"/>
      <c r="E40" s="27"/>
      <c r="F40" s="27"/>
      <c r="G40" s="27"/>
      <c r="H40" s="27"/>
      <c r="I40" s="27"/>
      <c r="J40" s="27"/>
      <c r="K40" s="27"/>
      <c r="L40" s="40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</row>
    <row r="41" spans="1:31" s="1" customFormat="1" ht="14.5" customHeight="1">
      <c r="B41" s="17"/>
      <c r="L41" s="17"/>
    </row>
    <row r="42" spans="1:31" s="1" customFormat="1" ht="14.5" customHeight="1">
      <c r="B42" s="17"/>
      <c r="L42" s="17"/>
    </row>
    <row r="43" spans="1:31" s="1" customFormat="1" ht="14.5" customHeight="1">
      <c r="B43" s="17"/>
      <c r="L43" s="17"/>
    </row>
    <row r="44" spans="1:31" s="1" customFormat="1" ht="14.5" customHeight="1">
      <c r="B44" s="17"/>
      <c r="L44" s="17"/>
    </row>
    <row r="45" spans="1:31" s="1" customFormat="1" ht="14.5" customHeight="1">
      <c r="B45" s="17"/>
      <c r="L45" s="17"/>
    </row>
    <row r="46" spans="1:31" s="1" customFormat="1" ht="14.5" customHeight="1">
      <c r="B46" s="17"/>
      <c r="L46" s="17"/>
    </row>
    <row r="47" spans="1:31" s="1" customFormat="1" ht="14.5" customHeight="1">
      <c r="B47" s="17"/>
      <c r="L47" s="17"/>
    </row>
    <row r="48" spans="1:31" s="1" customFormat="1" ht="14.5" customHeight="1">
      <c r="B48" s="17"/>
      <c r="L48" s="17"/>
    </row>
    <row r="49" spans="1:31" s="1" customFormat="1" ht="14.5" customHeight="1">
      <c r="B49" s="17"/>
      <c r="L49" s="17"/>
    </row>
    <row r="50" spans="1:31" s="2" customFormat="1" ht="14.5" customHeight="1">
      <c r="B50" s="40"/>
      <c r="D50" s="41" t="s">
        <v>3927</v>
      </c>
      <c r="E50" s="42"/>
      <c r="F50" s="42"/>
      <c r="G50" s="41" t="s">
        <v>3931</v>
      </c>
      <c r="H50" s="42"/>
      <c r="I50" s="42"/>
      <c r="J50" s="42"/>
      <c r="K50" s="42"/>
      <c r="L50" s="40"/>
    </row>
    <row r="51" spans="1:31" ht="12.3">
      <c r="B51" s="17"/>
      <c r="D51" s="1080"/>
      <c r="G51" s="1080"/>
      <c r="H51" s="1075"/>
      <c r="L51" s="17"/>
    </row>
    <row r="52" spans="1:31" ht="12.3">
      <c r="B52" s="17"/>
      <c r="G52" s="1080"/>
      <c r="H52" s="1075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3">
      <c r="A61" s="27"/>
      <c r="B61" s="28"/>
      <c r="C61" s="27"/>
      <c r="D61" s="43" t="s">
        <v>45</v>
      </c>
      <c r="E61" s="30"/>
      <c r="F61" s="111" t="s">
        <v>46</v>
      </c>
      <c r="G61" s="43" t="s">
        <v>45</v>
      </c>
      <c r="H61" s="30"/>
      <c r="I61" s="30"/>
      <c r="J61" s="112" t="s">
        <v>46</v>
      </c>
      <c r="K61" s="30"/>
      <c r="L61" s="40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3">
      <c r="A65" s="27"/>
      <c r="B65" s="28"/>
      <c r="C65" s="27"/>
      <c r="D65" s="41" t="s">
        <v>47</v>
      </c>
      <c r="E65" s="44"/>
      <c r="F65" s="44"/>
      <c r="G65" s="41" t="s">
        <v>48</v>
      </c>
      <c r="H65" s="44"/>
      <c r="I65" s="44"/>
      <c r="J65" s="44"/>
      <c r="K65" s="44"/>
      <c r="L65" s="40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3">
      <c r="A76" s="27"/>
      <c r="B76" s="28"/>
      <c r="C76" s="27"/>
      <c r="D76" s="43" t="s">
        <v>45</v>
      </c>
      <c r="E76" s="30"/>
      <c r="F76" s="111" t="s">
        <v>46</v>
      </c>
      <c r="G76" s="43" t="s">
        <v>45</v>
      </c>
      <c r="H76" s="30"/>
      <c r="I76" s="30"/>
      <c r="J76" s="112" t="s">
        <v>46</v>
      </c>
      <c r="K76" s="30"/>
      <c r="L76" s="40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</row>
    <row r="77" spans="1:31" s="2" customFormat="1" ht="14.5" customHeight="1">
      <c r="A77" s="27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</row>
    <row r="81" spans="1:47" s="2" customFormat="1" ht="7" customHeight="1">
      <c r="A81" s="27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</row>
    <row r="82" spans="1:47" s="2" customFormat="1" ht="25" customHeight="1">
      <c r="A82" s="27"/>
      <c r="B82" s="28"/>
      <c r="C82" s="18" t="s">
        <v>124</v>
      </c>
      <c r="D82" s="27"/>
      <c r="E82" s="27"/>
      <c r="F82" s="27"/>
      <c r="G82" s="27"/>
      <c r="H82" s="27"/>
      <c r="I82" s="27"/>
      <c r="J82" s="27"/>
      <c r="K82" s="27"/>
      <c r="L82" s="40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</row>
    <row r="83" spans="1:47" s="2" customFormat="1" ht="7" customHeight="1">
      <c r="A83" s="27"/>
      <c r="B83" s="28"/>
      <c r="C83" s="27"/>
      <c r="D83" s="27"/>
      <c r="E83" s="27"/>
      <c r="F83" s="27"/>
      <c r="G83" s="27"/>
      <c r="H83" s="27"/>
      <c r="I83" s="27"/>
      <c r="J83" s="27"/>
      <c r="K83" s="27"/>
      <c r="L83" s="40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</row>
    <row r="84" spans="1:47" s="2" customFormat="1" ht="12" customHeight="1">
      <c r="A84" s="27"/>
      <c r="B84" s="28"/>
      <c r="C84" s="23" t="s">
        <v>13</v>
      </c>
      <c r="D84" s="27"/>
      <c r="E84" s="27"/>
      <c r="F84" s="27"/>
      <c r="G84" s="27"/>
      <c r="H84" s="27"/>
      <c r="I84" s="27"/>
      <c r="J84" s="27"/>
      <c r="K84" s="27"/>
      <c r="L84" s="40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</row>
    <row r="85" spans="1:47" s="2" customFormat="1" ht="16.5" customHeight="1">
      <c r="A85" s="27"/>
      <c r="B85" s="28"/>
      <c r="C85" s="27"/>
      <c r="D85" s="27"/>
      <c r="E85" s="1205" t="str">
        <f>E7</f>
        <v>ZŠ a MŠ Cádrova - rekonštrukcia, nadstavba /  prístavba objektu</v>
      </c>
      <c r="F85" s="1206"/>
      <c r="G85" s="1206"/>
      <c r="H85" s="1206"/>
      <c r="I85" s="27"/>
      <c r="J85" s="27"/>
      <c r="K85" s="27"/>
      <c r="L85" s="40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</row>
    <row r="86" spans="1:47" s="2" customFormat="1" ht="12" customHeight="1">
      <c r="A86" s="27"/>
      <c r="B86" s="28"/>
      <c r="C86" s="23" t="s">
        <v>122</v>
      </c>
      <c r="D86" s="27"/>
      <c r="E86" s="27"/>
      <c r="F86" s="27"/>
      <c r="G86" s="27"/>
      <c r="H86" s="27"/>
      <c r="I86" s="27"/>
      <c r="J86" s="27"/>
      <c r="K86" s="27"/>
      <c r="L86" s="40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</row>
    <row r="87" spans="1:47" s="2" customFormat="1" ht="16.5" customHeight="1">
      <c r="A87" s="27"/>
      <c r="B87" s="28"/>
      <c r="C87" s="27"/>
      <c r="D87" s="27"/>
      <c r="E87" s="1199" t="str">
        <f>E9</f>
        <v>SO01.5 - VZT</v>
      </c>
      <c r="F87" s="1209"/>
      <c r="G87" s="1209"/>
      <c r="H87" s="1209"/>
      <c r="I87" s="27"/>
      <c r="J87" s="27"/>
      <c r="K87" s="27"/>
      <c r="L87" s="40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</row>
    <row r="88" spans="1:47" s="2" customFormat="1" ht="7" customHeight="1">
      <c r="A88" s="27"/>
      <c r="B88" s="28"/>
      <c r="C88" s="27"/>
      <c r="D88" s="27"/>
      <c r="E88" s="27"/>
      <c r="F88" s="27"/>
      <c r="G88" s="27"/>
      <c r="H88" s="27"/>
      <c r="I88" s="27"/>
      <c r="J88" s="27"/>
      <c r="K88" s="27"/>
      <c r="L88" s="40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</row>
    <row r="89" spans="1:47" s="2" customFormat="1" ht="12" customHeight="1">
      <c r="A89" s="27"/>
      <c r="B89" s="28"/>
      <c r="C89" s="23" t="s">
        <v>17</v>
      </c>
      <c r="D89" s="27"/>
      <c r="E89" s="27"/>
      <c r="F89" s="21" t="str">
        <f>F12</f>
        <v>Cádrova 23, p.č. 6128/1; 6128/2,  Bratislava</v>
      </c>
      <c r="G89" s="27"/>
      <c r="H89" s="27"/>
      <c r="I89" s="23" t="s">
        <v>19</v>
      </c>
      <c r="J89" s="1123" t="str">
        <f>IF(J12="","",J12)</f>
        <v>10. 6. 2022</v>
      </c>
      <c r="K89" s="27"/>
      <c r="L89" s="40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</row>
    <row r="90" spans="1:47" s="2" customFormat="1" ht="7" customHeight="1">
      <c r="A90" s="27"/>
      <c r="B90" s="28"/>
      <c r="C90" s="27"/>
      <c r="D90" s="27"/>
      <c r="E90" s="27"/>
      <c r="F90" s="27"/>
      <c r="G90" s="27"/>
      <c r="H90" s="27"/>
      <c r="I90" s="27"/>
      <c r="J90" s="27"/>
      <c r="K90" s="27"/>
      <c r="L90" s="40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</row>
    <row r="91" spans="1:47" s="2" customFormat="1" ht="40.15" customHeight="1">
      <c r="A91" s="27"/>
      <c r="B91" s="28"/>
      <c r="C91" s="23" t="s">
        <v>21</v>
      </c>
      <c r="D91" s="27"/>
      <c r="E91" s="27"/>
      <c r="F91" s="21" t="str">
        <f>E15</f>
        <v>Mestská časť Bratislava,Junácka1,832 91 Bratislava</v>
      </c>
      <c r="G91" s="27"/>
      <c r="H91" s="27"/>
      <c r="I91" s="23" t="s">
        <v>3926</v>
      </c>
      <c r="J91" s="24" t="str">
        <f>E21</f>
        <v>INDEX spol.s r.o., Bystrické Sady 56, Bratislava</v>
      </c>
      <c r="K91" s="27"/>
      <c r="L91" s="40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</row>
    <row r="92" spans="1:47" s="2" customFormat="1" ht="15.25" customHeight="1">
      <c r="A92" s="27"/>
      <c r="B92" s="28"/>
      <c r="C92" s="23" t="s">
        <v>25</v>
      </c>
      <c r="D92" s="27"/>
      <c r="E92" s="27"/>
      <c r="F92" s="1120" t="str">
        <f>IF(E18="","",E18)</f>
        <v>Vyplň údaj</v>
      </c>
      <c r="G92" s="27"/>
      <c r="H92" s="27"/>
      <c r="I92" s="23" t="s">
        <v>3930</v>
      </c>
      <c r="J92" s="24" t="str">
        <f>E24</f>
        <v xml:space="preserve"> </v>
      </c>
      <c r="K92" s="27"/>
      <c r="L92" s="40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</row>
    <row r="93" spans="1:47" s="2" customFormat="1" ht="10.35" customHeight="1">
      <c r="A93" s="27"/>
      <c r="B93" s="28"/>
      <c r="C93" s="27"/>
      <c r="D93" s="27"/>
      <c r="E93" s="27"/>
      <c r="F93" s="27"/>
      <c r="G93" s="27"/>
      <c r="H93" s="27"/>
      <c r="I93" s="27"/>
      <c r="J93" s="27"/>
      <c r="K93" s="27"/>
      <c r="L93" s="40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</row>
    <row r="94" spans="1:47" s="2" customFormat="1" ht="29.25" customHeight="1">
      <c r="A94" s="27"/>
      <c r="B94" s="28"/>
      <c r="C94" s="113" t="s">
        <v>125</v>
      </c>
      <c r="D94" s="93"/>
      <c r="E94" s="93"/>
      <c r="F94" s="93"/>
      <c r="G94" s="93"/>
      <c r="H94" s="93"/>
      <c r="I94" s="93"/>
      <c r="J94" s="114" t="s">
        <v>126</v>
      </c>
      <c r="K94" s="93"/>
      <c r="L94" s="40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</row>
    <row r="95" spans="1:47" s="2" customFormat="1" ht="10.35" customHeight="1">
      <c r="A95" s="27"/>
      <c r="B95" s="28"/>
      <c r="C95" s="27"/>
      <c r="D95" s="27"/>
      <c r="E95" s="27"/>
      <c r="F95" s="27"/>
      <c r="G95" s="27"/>
      <c r="H95" s="27"/>
      <c r="I95" s="27"/>
      <c r="J95" s="27"/>
      <c r="K95" s="27"/>
      <c r="L95" s="40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</row>
    <row r="96" spans="1:47" s="2" customFormat="1" ht="22.9" customHeight="1">
      <c r="A96" s="27"/>
      <c r="B96" s="28"/>
      <c r="C96" s="115" t="s">
        <v>127</v>
      </c>
      <c r="D96" s="27"/>
      <c r="E96" s="27"/>
      <c r="F96" s="27"/>
      <c r="G96" s="27"/>
      <c r="H96" s="27"/>
      <c r="I96" s="27"/>
      <c r="J96" s="69">
        <f>J118</f>
        <v>0</v>
      </c>
      <c r="K96" s="27"/>
      <c r="L96" s="40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U96" s="14" t="s">
        <v>128</v>
      </c>
    </row>
    <row r="97" spans="1:31" s="9" customFormat="1" ht="25" customHeight="1">
      <c r="B97" s="116"/>
      <c r="D97" s="117" t="s">
        <v>137</v>
      </c>
      <c r="E97" s="118"/>
      <c r="F97" s="118"/>
      <c r="G97" s="118"/>
      <c r="H97" s="118"/>
      <c r="I97" s="118"/>
      <c r="J97" s="119">
        <f>J119</f>
        <v>0</v>
      </c>
      <c r="L97" s="116"/>
    </row>
    <row r="98" spans="1:31" s="10" customFormat="1" ht="19.899999999999999" customHeight="1">
      <c r="B98" s="120"/>
      <c r="D98" s="121" t="s">
        <v>1936</v>
      </c>
      <c r="E98" s="122"/>
      <c r="F98" s="122"/>
      <c r="G98" s="122"/>
      <c r="H98" s="122"/>
      <c r="I98" s="122"/>
      <c r="J98" s="123">
        <f>J120</f>
        <v>0</v>
      </c>
      <c r="L98" s="120"/>
    </row>
    <row r="99" spans="1:31" s="2" customFormat="1" ht="21.75" customHeight="1">
      <c r="A99" s="27"/>
      <c r="B99" s="28"/>
      <c r="C99" s="27"/>
      <c r="D99" s="27"/>
      <c r="E99" s="27"/>
      <c r="F99" s="27"/>
      <c r="G99" s="27"/>
      <c r="H99" s="27"/>
      <c r="I99" s="27"/>
      <c r="J99" s="27"/>
      <c r="K99" s="27"/>
      <c r="L99" s="40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</row>
    <row r="100" spans="1:31" s="2" customFormat="1" ht="7" customHeight="1">
      <c r="A100" s="27"/>
      <c r="B100" s="45"/>
      <c r="C100" s="46"/>
      <c r="D100" s="46"/>
      <c r="E100" s="46"/>
      <c r="F100" s="46"/>
      <c r="G100" s="46"/>
      <c r="H100" s="46"/>
      <c r="I100" s="46"/>
      <c r="J100" s="46"/>
      <c r="K100" s="46"/>
      <c r="L100" s="40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</row>
    <row r="104" spans="1:31" s="2" customFormat="1" ht="7" customHeight="1">
      <c r="A104" s="27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0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</row>
    <row r="105" spans="1:31" s="2" customFormat="1" ht="25" customHeight="1">
      <c r="A105" s="27"/>
      <c r="B105" s="28"/>
      <c r="C105" s="18" t="s">
        <v>156</v>
      </c>
      <c r="D105" s="27"/>
      <c r="E105" s="27"/>
      <c r="F105" s="27"/>
      <c r="G105" s="27"/>
      <c r="H105" s="27"/>
      <c r="I105" s="27"/>
      <c r="J105" s="27"/>
      <c r="K105" s="27"/>
      <c r="L105" s="40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</row>
    <row r="106" spans="1:31" s="2" customFormat="1" ht="7" customHeight="1">
      <c r="A106" s="27"/>
      <c r="B106" s="28"/>
      <c r="C106" s="27"/>
      <c r="D106" s="27"/>
      <c r="E106" s="27"/>
      <c r="F106" s="27"/>
      <c r="G106" s="27"/>
      <c r="H106" s="27"/>
      <c r="I106" s="27"/>
      <c r="J106" s="27"/>
      <c r="K106" s="27"/>
      <c r="L106" s="40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</row>
    <row r="107" spans="1:31" s="2" customFormat="1" ht="12" hidden="1" customHeight="1">
      <c r="A107" s="27"/>
      <c r="B107" s="28"/>
      <c r="C107" s="23" t="s">
        <v>13</v>
      </c>
      <c r="D107" s="27"/>
      <c r="E107" s="27"/>
      <c r="F107" s="27"/>
      <c r="G107" s="27"/>
      <c r="H107" s="27"/>
      <c r="I107" s="27"/>
      <c r="J107" s="27"/>
      <c r="K107" s="27"/>
      <c r="L107" s="40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</row>
    <row r="108" spans="1:31" s="2" customFormat="1" ht="16.5" hidden="1" customHeight="1">
      <c r="A108" s="27"/>
      <c r="B108" s="28"/>
      <c r="C108" s="27"/>
      <c r="D108" s="27"/>
      <c r="E108" s="1205" t="str">
        <f>E7</f>
        <v>ZŠ a MŠ Cádrova - rekonštrukcia, nadstavba /  prístavba objektu</v>
      </c>
      <c r="F108" s="1206"/>
      <c r="G108" s="1206"/>
      <c r="H108" s="1206"/>
      <c r="I108" s="27"/>
      <c r="J108" s="27"/>
      <c r="K108" s="27"/>
      <c r="L108" s="40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</row>
    <row r="109" spans="1:31" s="2" customFormat="1" ht="12" customHeight="1">
      <c r="A109" s="27"/>
      <c r="B109" s="28"/>
      <c r="C109" s="23" t="s">
        <v>122</v>
      </c>
      <c r="D109" s="27"/>
      <c r="E109" s="27"/>
      <c r="F109" s="27"/>
      <c r="G109" s="27"/>
      <c r="H109" s="27"/>
      <c r="I109" s="27"/>
      <c r="J109" s="27"/>
      <c r="K109" s="27"/>
      <c r="L109" s="40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</row>
    <row r="110" spans="1:31" s="2" customFormat="1" ht="16.5" customHeight="1">
      <c r="A110" s="27"/>
      <c r="B110" s="28"/>
      <c r="C110" s="27"/>
      <c r="D110" s="27"/>
      <c r="E110" s="1199" t="str">
        <f>E9</f>
        <v>SO01.5 - VZT</v>
      </c>
      <c r="F110" s="1209"/>
      <c r="G110" s="1209"/>
      <c r="H110" s="1209"/>
      <c r="I110" s="27"/>
      <c r="J110" s="27"/>
      <c r="K110" s="27"/>
      <c r="L110" s="40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</row>
    <row r="111" spans="1:31" s="2" customFormat="1" ht="7" hidden="1" customHeight="1">
      <c r="A111" s="27"/>
      <c r="B111" s="28"/>
      <c r="C111" s="27"/>
      <c r="D111" s="27"/>
      <c r="E111" s="27"/>
      <c r="F111" s="27"/>
      <c r="G111" s="27"/>
      <c r="H111" s="27"/>
      <c r="I111" s="27"/>
      <c r="J111" s="27"/>
      <c r="K111" s="27"/>
      <c r="L111" s="40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</row>
    <row r="112" spans="1:31" s="2" customFormat="1" ht="12" hidden="1" customHeight="1">
      <c r="A112" s="27"/>
      <c r="B112" s="28"/>
      <c r="C112" s="23" t="s">
        <v>17</v>
      </c>
      <c r="D112" s="27"/>
      <c r="E112" s="27"/>
      <c r="F112" s="21" t="str">
        <f>F12</f>
        <v>Cádrova 23, p.č. 6128/1; 6128/2,  Bratislava</v>
      </c>
      <c r="G112" s="27"/>
      <c r="H112" s="27"/>
      <c r="I112" s="23" t="s">
        <v>19</v>
      </c>
      <c r="J112" s="53" t="str">
        <f>IF(J12="","",J12)</f>
        <v>10. 6. 2022</v>
      </c>
      <c r="K112" s="27"/>
      <c r="L112" s="40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</row>
    <row r="113" spans="1:65" s="2" customFormat="1" ht="7" hidden="1" customHeight="1">
      <c r="A113" s="27"/>
      <c r="B113" s="28"/>
      <c r="C113" s="27"/>
      <c r="D113" s="27"/>
      <c r="E113" s="27"/>
      <c r="F113" s="27"/>
      <c r="G113" s="27"/>
      <c r="H113" s="27"/>
      <c r="I113" s="27"/>
      <c r="J113" s="27"/>
      <c r="K113" s="27"/>
      <c r="L113" s="40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</row>
    <row r="114" spans="1:65" s="2" customFormat="1" ht="40.15" hidden="1" customHeight="1">
      <c r="A114" s="27"/>
      <c r="B114" s="28"/>
      <c r="C114" s="23" t="s">
        <v>21</v>
      </c>
      <c r="D114" s="27"/>
      <c r="E114" s="27"/>
      <c r="F114" s="21" t="str">
        <f>E15</f>
        <v>Mestská časť Bratislava,Junácka1,832 91 Bratislava</v>
      </c>
      <c r="G114" s="27"/>
      <c r="H114" s="27"/>
      <c r="I114" s="23" t="s">
        <v>3926</v>
      </c>
      <c r="J114" s="24" t="str">
        <f>E21</f>
        <v>INDEX spol.s r.o., Bystrické Sady 56, Bratislava</v>
      </c>
      <c r="K114" s="27"/>
      <c r="L114" s="40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</row>
    <row r="115" spans="1:65" s="2" customFormat="1" ht="15.25" hidden="1" customHeight="1">
      <c r="A115" s="27"/>
      <c r="B115" s="28"/>
      <c r="C115" s="23" t="s">
        <v>25</v>
      </c>
      <c r="D115" s="27"/>
      <c r="E115" s="27"/>
      <c r="F115" s="21" t="str">
        <f>IF(E18="","",E18)</f>
        <v>Vyplň údaj</v>
      </c>
      <c r="G115" s="27"/>
      <c r="H115" s="27"/>
      <c r="I115" s="23" t="s">
        <v>3930</v>
      </c>
      <c r="J115" s="24" t="str">
        <f>E24</f>
        <v xml:space="preserve"> </v>
      </c>
      <c r="K115" s="27"/>
      <c r="L115" s="40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</row>
    <row r="116" spans="1:65" s="2" customFormat="1" ht="10.35" customHeight="1">
      <c r="A116" s="27"/>
      <c r="B116" s="28"/>
      <c r="C116" s="27"/>
      <c r="D116" s="27"/>
      <c r="E116" s="27"/>
      <c r="F116" s="27"/>
      <c r="G116" s="27"/>
      <c r="H116" s="27"/>
      <c r="I116" s="27"/>
      <c r="J116" s="27"/>
      <c r="K116" s="27"/>
      <c r="L116" s="40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</row>
    <row r="117" spans="1:65" s="11" customFormat="1" ht="29.25" customHeight="1">
      <c r="A117" s="124"/>
      <c r="B117" s="125"/>
      <c r="C117" s="126" t="s">
        <v>157</v>
      </c>
      <c r="D117" s="127" t="s">
        <v>55</v>
      </c>
      <c r="E117" s="127" t="s">
        <v>51</v>
      </c>
      <c r="F117" s="127" t="s">
        <v>52</v>
      </c>
      <c r="G117" s="127" t="s">
        <v>158</v>
      </c>
      <c r="H117" s="127" t="s">
        <v>159</v>
      </c>
      <c r="I117" s="127" t="s">
        <v>160</v>
      </c>
      <c r="J117" s="128" t="s">
        <v>126</v>
      </c>
      <c r="K117" s="129" t="s">
        <v>161</v>
      </c>
      <c r="L117" s="130"/>
      <c r="M117" s="60" t="s">
        <v>1</v>
      </c>
      <c r="N117" s="61" t="s">
        <v>36</v>
      </c>
      <c r="O117" s="61" t="s">
        <v>162</v>
      </c>
      <c r="P117" s="61" t="s">
        <v>163</v>
      </c>
      <c r="Q117" s="61" t="s">
        <v>164</v>
      </c>
      <c r="R117" s="61" t="s">
        <v>165</v>
      </c>
      <c r="S117" s="61" t="s">
        <v>166</v>
      </c>
      <c r="T117" s="62" t="s">
        <v>167</v>
      </c>
      <c r="U117" s="124"/>
      <c r="V117" s="124"/>
      <c r="W117" s="124"/>
      <c r="X117" s="124"/>
      <c r="Y117" s="124"/>
      <c r="Z117" s="124"/>
      <c r="AA117" s="124"/>
      <c r="AB117" s="124"/>
      <c r="AC117" s="124"/>
      <c r="AD117" s="124"/>
      <c r="AE117" s="124"/>
    </row>
    <row r="118" spans="1:65" s="2" customFormat="1" ht="22.9" customHeight="1">
      <c r="A118" s="27"/>
      <c r="B118" s="28"/>
      <c r="C118" s="67" t="s">
        <v>127</v>
      </c>
      <c r="D118" s="27"/>
      <c r="E118" s="27"/>
      <c r="F118" s="27"/>
      <c r="G118" s="27"/>
      <c r="H118" s="27"/>
      <c r="I118" s="27"/>
      <c r="J118" s="131">
        <f>BK118</f>
        <v>0</v>
      </c>
      <c r="K118" s="27"/>
      <c r="L118" s="28"/>
      <c r="M118" s="63"/>
      <c r="N118" s="54"/>
      <c r="O118" s="64"/>
      <c r="P118" s="132">
        <f>P119</f>
        <v>1.714</v>
      </c>
      <c r="Q118" s="64"/>
      <c r="R118" s="132">
        <f>R119</f>
        <v>8.0000000000000007E-5</v>
      </c>
      <c r="S118" s="64"/>
      <c r="T118" s="133">
        <f>T119</f>
        <v>0</v>
      </c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T118" s="14" t="s">
        <v>69</v>
      </c>
      <c r="AU118" s="14" t="s">
        <v>128</v>
      </c>
      <c r="BK118" s="134">
        <f>BK119</f>
        <v>0</v>
      </c>
    </row>
    <row r="119" spans="1:65" s="12" customFormat="1" ht="25.9" customHeight="1">
      <c r="B119" s="135"/>
      <c r="D119" s="136" t="s">
        <v>69</v>
      </c>
      <c r="E119" s="137" t="s">
        <v>1011</v>
      </c>
      <c r="F119" s="137" t="s">
        <v>1012</v>
      </c>
      <c r="J119" s="138">
        <f>BK119</f>
        <v>0</v>
      </c>
      <c r="L119" s="135"/>
      <c r="M119" s="139"/>
      <c r="N119" s="140"/>
      <c r="O119" s="140"/>
      <c r="P119" s="141">
        <f>P120</f>
        <v>1.714</v>
      </c>
      <c r="Q119" s="140"/>
      <c r="R119" s="141">
        <f>R120</f>
        <v>8.0000000000000007E-5</v>
      </c>
      <c r="S119" s="140"/>
      <c r="T119" s="142">
        <f>T120</f>
        <v>0</v>
      </c>
      <c r="AR119" s="136" t="s">
        <v>177</v>
      </c>
      <c r="AT119" s="143" t="s">
        <v>69</v>
      </c>
      <c r="AU119" s="143" t="s">
        <v>70</v>
      </c>
      <c r="AY119" s="136" t="s">
        <v>170</v>
      </c>
      <c r="BK119" s="144">
        <f>BK120</f>
        <v>0</v>
      </c>
    </row>
    <row r="120" spans="1:65" s="12" customFormat="1" ht="22.9" customHeight="1">
      <c r="B120" s="135"/>
      <c r="D120" s="136" t="s">
        <v>69</v>
      </c>
      <c r="E120" s="145" t="s">
        <v>1937</v>
      </c>
      <c r="F120" s="145" t="s">
        <v>1938</v>
      </c>
      <c r="J120" s="146">
        <f>BK120</f>
        <v>0</v>
      </c>
      <c r="L120" s="135"/>
      <c r="M120" s="139"/>
      <c r="N120" s="140"/>
      <c r="O120" s="140"/>
      <c r="P120" s="141">
        <f>SUM(P121:P122)</f>
        <v>1.714</v>
      </c>
      <c r="Q120" s="140"/>
      <c r="R120" s="141">
        <f>SUM(R121:R122)</f>
        <v>8.0000000000000007E-5</v>
      </c>
      <c r="S120" s="140"/>
      <c r="T120" s="142">
        <f>SUM(T121:T122)</f>
        <v>0</v>
      </c>
      <c r="AR120" s="136" t="s">
        <v>177</v>
      </c>
      <c r="AT120" s="143" t="s">
        <v>69</v>
      </c>
      <c r="AU120" s="143" t="s">
        <v>78</v>
      </c>
      <c r="AY120" s="136" t="s">
        <v>170</v>
      </c>
      <c r="BK120" s="144">
        <f>SUM(BK121:BK122)</f>
        <v>0</v>
      </c>
    </row>
    <row r="121" spans="1:65" s="2" customFormat="1" ht="16.5" customHeight="1">
      <c r="A121" s="27"/>
      <c r="B121" s="147"/>
      <c r="C121" s="148" t="s">
        <v>78</v>
      </c>
      <c r="D121" s="148" t="s">
        <v>172</v>
      </c>
      <c r="E121" s="149" t="s">
        <v>1939</v>
      </c>
      <c r="F121" s="150" t="s">
        <v>1940</v>
      </c>
      <c r="G121" s="151" t="s">
        <v>339</v>
      </c>
      <c r="H121" s="152">
        <v>1</v>
      </c>
      <c r="I121" s="1121">
        <f>'E1.5 VZDUCHOTECHNIKA polozky'!F255</f>
        <v>0</v>
      </c>
      <c r="J121" s="153">
        <f>ROUND(I121*H121,2)</f>
        <v>0</v>
      </c>
      <c r="K121" s="154"/>
      <c r="L121" s="28"/>
      <c r="M121" s="155" t="s">
        <v>1</v>
      </c>
      <c r="N121" s="156" t="s">
        <v>38</v>
      </c>
      <c r="O121" s="157">
        <v>1.714</v>
      </c>
      <c r="P121" s="157">
        <f>O121*H121</f>
        <v>1.714</v>
      </c>
      <c r="Q121" s="157">
        <v>0</v>
      </c>
      <c r="R121" s="157">
        <f>Q121*H121</f>
        <v>0</v>
      </c>
      <c r="S121" s="157">
        <v>0</v>
      </c>
      <c r="T121" s="158">
        <f>S121*H121</f>
        <v>0</v>
      </c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R121" s="159" t="s">
        <v>234</v>
      </c>
      <c r="AT121" s="159" t="s">
        <v>172</v>
      </c>
      <c r="AU121" s="159" t="s">
        <v>177</v>
      </c>
      <c r="AY121" s="14" t="s">
        <v>170</v>
      </c>
      <c r="BE121" s="160">
        <f>IF(N121="základná",J121,0)</f>
        <v>0</v>
      </c>
      <c r="BF121" s="160">
        <f>IF(N121="znížená",J121,0)</f>
        <v>0</v>
      </c>
      <c r="BG121" s="160">
        <f>IF(N121="zákl. prenesená",J121,0)</f>
        <v>0</v>
      </c>
      <c r="BH121" s="160">
        <f>IF(N121="zníž. prenesená",J121,0)</f>
        <v>0</v>
      </c>
      <c r="BI121" s="160">
        <f>IF(N121="nulová",J121,0)</f>
        <v>0</v>
      </c>
      <c r="BJ121" s="14" t="s">
        <v>177</v>
      </c>
      <c r="BK121" s="160">
        <f>ROUND(I121*H121,2)</f>
        <v>0</v>
      </c>
      <c r="BL121" s="14" t="s">
        <v>234</v>
      </c>
      <c r="BM121" s="159" t="s">
        <v>1941</v>
      </c>
    </row>
    <row r="122" spans="1:65" s="2" customFormat="1" ht="16.5" customHeight="1">
      <c r="A122" s="27"/>
      <c r="B122" s="178"/>
      <c r="C122" s="179" t="s">
        <v>177</v>
      </c>
      <c r="D122" s="179" t="s">
        <v>391</v>
      </c>
      <c r="E122" s="180" t="s">
        <v>1942</v>
      </c>
      <c r="F122" s="181" t="s">
        <v>1943</v>
      </c>
      <c r="G122" s="314" t="s">
        <v>339</v>
      </c>
      <c r="H122" s="182">
        <v>1</v>
      </c>
      <c r="I122" s="1122">
        <f>'E1.5 VZDUCHOTECHNIKA polozky'!F233</f>
        <v>0</v>
      </c>
      <c r="J122" s="183">
        <f>ROUND(I122*H122,2)</f>
        <v>0</v>
      </c>
      <c r="K122" s="167"/>
      <c r="L122" s="168"/>
      <c r="M122" s="175" t="s">
        <v>1</v>
      </c>
      <c r="N122" s="176" t="s">
        <v>38</v>
      </c>
      <c r="O122" s="173">
        <v>0</v>
      </c>
      <c r="P122" s="173">
        <f>O122*H122</f>
        <v>0</v>
      </c>
      <c r="Q122" s="173">
        <v>8.0000000000000007E-5</v>
      </c>
      <c r="R122" s="173">
        <f>Q122*H122</f>
        <v>8.0000000000000007E-5</v>
      </c>
      <c r="S122" s="173">
        <v>0</v>
      </c>
      <c r="T122" s="174">
        <f>S122*H122</f>
        <v>0</v>
      </c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R122" s="159" t="s">
        <v>299</v>
      </c>
      <c r="AT122" s="159" t="s">
        <v>391</v>
      </c>
      <c r="AU122" s="159" t="s">
        <v>177</v>
      </c>
      <c r="AY122" s="14" t="s">
        <v>170</v>
      </c>
      <c r="BE122" s="160">
        <f>IF(N122="základná",J122,0)</f>
        <v>0</v>
      </c>
      <c r="BF122" s="160">
        <f>IF(N122="znížená",J122,0)</f>
        <v>0</v>
      </c>
      <c r="BG122" s="160">
        <f>IF(N122="zákl. prenesená",J122,0)</f>
        <v>0</v>
      </c>
      <c r="BH122" s="160">
        <f>IF(N122="zníž. prenesená",J122,0)</f>
        <v>0</v>
      </c>
      <c r="BI122" s="160">
        <f>IF(N122="nulová",J122,0)</f>
        <v>0</v>
      </c>
      <c r="BJ122" s="14" t="s">
        <v>177</v>
      </c>
      <c r="BK122" s="160">
        <f>ROUND(I122*H122,2)</f>
        <v>0</v>
      </c>
      <c r="BL122" s="14" t="s">
        <v>234</v>
      </c>
      <c r="BM122" s="159" t="s">
        <v>1944</v>
      </c>
    </row>
    <row r="123" spans="1:65" s="2" customFormat="1" ht="7" customHeight="1">
      <c r="A123" s="27"/>
      <c r="B123" s="45"/>
      <c r="C123" s="46"/>
      <c r="D123" s="46"/>
      <c r="E123" s="46"/>
      <c r="F123" s="46"/>
      <c r="G123" s="46"/>
      <c r="H123" s="46"/>
      <c r="I123" s="46"/>
      <c r="J123" s="46"/>
      <c r="K123" s="46"/>
      <c r="L123" s="28"/>
      <c r="M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</row>
  </sheetData>
  <autoFilter ref="C117:K122" xr:uid="{00000000-0009-0000-0000-000009000000}"/>
  <mergeCells count="9">
    <mergeCell ref="E108:H108"/>
    <mergeCell ref="E110:H110"/>
    <mergeCell ref="L2:V2"/>
    <mergeCell ref="E7:H7"/>
    <mergeCell ref="E9:H9"/>
    <mergeCell ref="E27:H27"/>
    <mergeCell ref="E85:H85"/>
    <mergeCell ref="E87:H87"/>
    <mergeCell ref="E18:H1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59"/>
  <sheetViews>
    <sheetView view="pageBreakPreview" topLeftCell="A235" zoomScale="148" zoomScaleNormal="100" zoomScaleSheetLayoutView="148" workbookViewId="0">
      <selection activeCell="B269" sqref="B269"/>
    </sheetView>
  </sheetViews>
  <sheetFormatPr defaultColWidth="10.33203125" defaultRowHeight="13.8"/>
  <cols>
    <col min="1" max="1" width="10.6640625" style="396" customWidth="1"/>
    <col min="2" max="2" width="89.33203125" style="397" customWidth="1"/>
    <col min="3" max="3" width="18" style="529" customWidth="1"/>
    <col min="4" max="4" width="6.33203125" style="398" customWidth="1"/>
    <col min="5" max="5" width="11.796875" style="398" customWidth="1"/>
    <col min="6" max="6" width="11.796875" style="396" customWidth="1"/>
    <col min="7" max="7" width="10.33203125" style="315"/>
    <col min="8" max="8" width="11.1328125" style="315" bestFit="1" customWidth="1"/>
    <col min="9" max="16384" width="10.33203125" style="315"/>
  </cols>
  <sheetData>
    <row r="1" spans="1:8" ht="69" customHeight="1" thickBot="1">
      <c r="A1" s="1224" t="s">
        <v>156</v>
      </c>
      <c r="B1" s="1261"/>
      <c r="C1" s="1226"/>
      <c r="D1" s="1227"/>
      <c r="E1" s="1227"/>
      <c r="F1" s="1228"/>
    </row>
    <row r="2" spans="1:8" ht="23.5" customHeight="1">
      <c r="A2" s="322" t="s">
        <v>2273</v>
      </c>
      <c r="B2" s="468" t="s">
        <v>2274</v>
      </c>
      <c r="C2" s="1229"/>
      <c r="D2" s="1230"/>
      <c r="E2" s="1230"/>
      <c r="F2" s="1231"/>
    </row>
    <row r="3" spans="1:8" ht="32.5" customHeight="1" thickBot="1">
      <c r="A3" s="403" t="s">
        <v>2275</v>
      </c>
      <c r="B3" s="469" t="s">
        <v>2276</v>
      </c>
      <c r="C3" s="1232"/>
      <c r="D3" s="1233"/>
      <c r="E3" s="1233"/>
      <c r="F3" s="1234"/>
    </row>
    <row r="4" spans="1:8" ht="29.1" hidden="1" customHeight="1" thickBot="1">
      <c r="A4" s="470" t="s">
        <v>2277</v>
      </c>
      <c r="B4" s="471" t="s">
        <v>2278</v>
      </c>
      <c r="C4" s="1235"/>
      <c r="D4" s="1236"/>
      <c r="E4" s="1236"/>
      <c r="F4" s="1237"/>
    </row>
    <row r="5" spans="1:8" ht="29.1" customHeight="1">
      <c r="A5" s="322" t="s">
        <v>2279</v>
      </c>
      <c r="B5" s="323" t="s">
        <v>2483</v>
      </c>
      <c r="C5" s="324"/>
      <c r="D5" s="1238"/>
      <c r="E5" s="1239"/>
      <c r="F5" s="1240"/>
    </row>
    <row r="6" spans="1:8" ht="25.35" customHeight="1" thickBot="1">
      <c r="A6" s="472" t="s">
        <v>2281</v>
      </c>
      <c r="B6" s="473" t="s">
        <v>2282</v>
      </c>
      <c r="C6" s="474" t="s">
        <v>159</v>
      </c>
      <c r="D6" s="475" t="s">
        <v>2284</v>
      </c>
      <c r="E6" s="476" t="s">
        <v>2285</v>
      </c>
      <c r="F6" s="477" t="s">
        <v>2286</v>
      </c>
    </row>
    <row r="7" spans="1:8" ht="15" customHeight="1">
      <c r="A7" s="1262" t="s">
        <v>2484</v>
      </c>
      <c r="B7" s="1263"/>
      <c r="C7" s="1263"/>
      <c r="D7" s="1263"/>
      <c r="E7" s="1263"/>
      <c r="F7" s="1264"/>
    </row>
    <row r="8" spans="1:8" ht="26.5" customHeight="1">
      <c r="A8" s="478">
        <v>1</v>
      </c>
      <c r="B8" s="479" t="s">
        <v>2485</v>
      </c>
      <c r="C8" s="480">
        <v>1</v>
      </c>
      <c r="D8" s="481" t="s">
        <v>339</v>
      </c>
      <c r="E8" s="1097"/>
      <c r="F8" s="980">
        <f t="shared" ref="F8:F26" si="0">ROUND(C8*E8,2)</f>
        <v>0</v>
      </c>
      <c r="H8" s="423"/>
    </row>
    <row r="9" spans="1:8" ht="25.75" customHeight="1">
      <c r="A9" s="478">
        <v>2</v>
      </c>
      <c r="B9" s="479" t="s">
        <v>2486</v>
      </c>
      <c r="C9" s="480">
        <v>2</v>
      </c>
      <c r="D9" s="481" t="s">
        <v>339</v>
      </c>
      <c r="E9" s="1097"/>
      <c r="F9" s="980">
        <f t="shared" si="0"/>
        <v>0</v>
      </c>
      <c r="H9" s="423"/>
    </row>
    <row r="10" spans="1:8" ht="15" customHeight="1">
      <c r="A10" s="478">
        <v>3</v>
      </c>
      <c r="B10" s="482" t="s">
        <v>2487</v>
      </c>
      <c r="C10" s="480">
        <v>1</v>
      </c>
      <c r="D10" s="481" t="s">
        <v>339</v>
      </c>
      <c r="E10" s="1098"/>
      <c r="F10" s="980">
        <f t="shared" si="0"/>
        <v>0</v>
      </c>
      <c r="H10" s="423"/>
    </row>
    <row r="11" spans="1:8" ht="15" customHeight="1">
      <c r="A11" s="478">
        <v>4</v>
      </c>
      <c r="B11" s="482" t="s">
        <v>2488</v>
      </c>
      <c r="C11" s="480">
        <v>1</v>
      </c>
      <c r="D11" s="481" t="s">
        <v>339</v>
      </c>
      <c r="E11" s="1098"/>
      <c r="F11" s="980">
        <f t="shared" si="0"/>
        <v>0</v>
      </c>
      <c r="H11" s="423"/>
    </row>
    <row r="12" spans="1:8" ht="15" customHeight="1">
      <c r="A12" s="478">
        <v>5</v>
      </c>
      <c r="B12" s="482" t="s">
        <v>2489</v>
      </c>
      <c r="C12" s="480">
        <v>2</v>
      </c>
      <c r="D12" s="481" t="s">
        <v>339</v>
      </c>
      <c r="E12" s="1098"/>
      <c r="F12" s="980">
        <f t="shared" si="0"/>
        <v>0</v>
      </c>
      <c r="H12" s="423"/>
    </row>
    <row r="13" spans="1:8" ht="15" customHeight="1">
      <c r="A13" s="478">
        <v>6</v>
      </c>
      <c r="B13" s="482" t="s">
        <v>2490</v>
      </c>
      <c r="C13" s="480">
        <v>1</v>
      </c>
      <c r="D13" s="481" t="s">
        <v>339</v>
      </c>
      <c r="E13" s="1098"/>
      <c r="F13" s="980">
        <f t="shared" si="0"/>
        <v>0</v>
      </c>
      <c r="H13" s="423"/>
    </row>
    <row r="14" spans="1:8" ht="15" customHeight="1">
      <c r="A14" s="478">
        <v>7</v>
      </c>
      <c r="B14" s="482" t="s">
        <v>2491</v>
      </c>
      <c r="C14" s="480">
        <v>6</v>
      </c>
      <c r="D14" s="481" t="s">
        <v>339</v>
      </c>
      <c r="E14" s="1098"/>
      <c r="F14" s="980">
        <f t="shared" si="0"/>
        <v>0</v>
      </c>
      <c r="H14" s="423"/>
    </row>
    <row r="15" spans="1:8" ht="15" customHeight="1">
      <c r="A15" s="478">
        <v>8</v>
      </c>
      <c r="B15" s="482" t="s">
        <v>2492</v>
      </c>
      <c r="C15" s="480">
        <v>2</v>
      </c>
      <c r="D15" s="481" t="s">
        <v>339</v>
      </c>
      <c r="E15" s="1098"/>
      <c r="F15" s="980">
        <f t="shared" si="0"/>
        <v>0</v>
      </c>
      <c r="H15" s="423"/>
    </row>
    <row r="16" spans="1:8" ht="15" customHeight="1">
      <c r="A16" s="478">
        <v>9</v>
      </c>
      <c r="B16" s="482" t="s">
        <v>2493</v>
      </c>
      <c r="C16" s="480">
        <v>8</v>
      </c>
      <c r="D16" s="481" t="s">
        <v>339</v>
      </c>
      <c r="E16" s="1098"/>
      <c r="F16" s="980">
        <f t="shared" si="0"/>
        <v>0</v>
      </c>
      <c r="H16" s="423"/>
    </row>
    <row r="17" spans="1:8" ht="15" customHeight="1">
      <c r="A17" s="478">
        <v>10</v>
      </c>
      <c r="B17" s="482" t="s">
        <v>2494</v>
      </c>
      <c r="C17" s="480">
        <v>2</v>
      </c>
      <c r="D17" s="481" t="s">
        <v>339</v>
      </c>
      <c r="E17" s="1098"/>
      <c r="F17" s="980">
        <f t="shared" si="0"/>
        <v>0</v>
      </c>
      <c r="H17" s="423"/>
    </row>
    <row r="18" spans="1:8" ht="15" customHeight="1">
      <c r="A18" s="478">
        <v>11</v>
      </c>
      <c r="B18" s="482" t="s">
        <v>2495</v>
      </c>
      <c r="C18" s="480">
        <v>6</v>
      </c>
      <c r="D18" s="481" t="s">
        <v>339</v>
      </c>
      <c r="E18" s="1098"/>
      <c r="F18" s="980">
        <f t="shared" si="0"/>
        <v>0</v>
      </c>
      <c r="H18" s="423"/>
    </row>
    <row r="19" spans="1:8" ht="15" customHeight="1">
      <c r="A19" s="478">
        <v>12</v>
      </c>
      <c r="B19" s="482" t="s">
        <v>2496</v>
      </c>
      <c r="C19" s="480">
        <v>2</v>
      </c>
      <c r="D19" s="481" t="s">
        <v>339</v>
      </c>
      <c r="E19" s="1098"/>
      <c r="F19" s="980">
        <f t="shared" si="0"/>
        <v>0</v>
      </c>
      <c r="H19" s="423"/>
    </row>
    <row r="20" spans="1:8" ht="15" customHeight="1">
      <c r="A20" s="478">
        <v>13</v>
      </c>
      <c r="B20" s="482" t="s">
        <v>2497</v>
      </c>
      <c r="C20" s="480">
        <v>2</v>
      </c>
      <c r="D20" s="481" t="s">
        <v>339</v>
      </c>
      <c r="E20" s="1098"/>
      <c r="F20" s="980">
        <f t="shared" si="0"/>
        <v>0</v>
      </c>
      <c r="H20" s="423"/>
    </row>
    <row r="21" spans="1:8" ht="15" customHeight="1">
      <c r="A21" s="478">
        <v>14</v>
      </c>
      <c r="B21" s="482" t="s">
        <v>2498</v>
      </c>
      <c r="C21" s="480">
        <v>2</v>
      </c>
      <c r="D21" s="481" t="s">
        <v>339</v>
      </c>
      <c r="E21" s="1098"/>
      <c r="F21" s="980">
        <f t="shared" si="0"/>
        <v>0</v>
      </c>
      <c r="H21" s="423"/>
    </row>
    <row r="22" spans="1:8" ht="15" customHeight="1">
      <c r="A22" s="478">
        <v>15</v>
      </c>
      <c r="B22" s="482" t="s">
        <v>2499</v>
      </c>
      <c r="C22" s="480">
        <v>4</v>
      </c>
      <c r="D22" s="481" t="s">
        <v>339</v>
      </c>
      <c r="E22" s="1098"/>
      <c r="F22" s="980">
        <f t="shared" si="0"/>
        <v>0</v>
      </c>
      <c r="H22" s="423"/>
    </row>
    <row r="23" spans="1:8" ht="15" customHeight="1">
      <c r="A23" s="478">
        <v>16</v>
      </c>
      <c r="B23" s="482" t="s">
        <v>2500</v>
      </c>
      <c r="C23" s="480">
        <v>7</v>
      </c>
      <c r="D23" s="481" t="s">
        <v>339</v>
      </c>
      <c r="E23" s="1098"/>
      <c r="F23" s="980">
        <f t="shared" si="0"/>
        <v>0</v>
      </c>
      <c r="H23" s="423"/>
    </row>
    <row r="24" spans="1:8" ht="15" customHeight="1">
      <c r="A24" s="478">
        <v>17</v>
      </c>
      <c r="B24" s="482" t="s">
        <v>2501</v>
      </c>
      <c r="C24" s="480">
        <v>8</v>
      </c>
      <c r="D24" s="481" t="s">
        <v>339</v>
      </c>
      <c r="E24" s="1098"/>
      <c r="F24" s="980">
        <f t="shared" si="0"/>
        <v>0</v>
      </c>
      <c r="H24" s="423"/>
    </row>
    <row r="25" spans="1:8" ht="15" customHeight="1">
      <c r="A25" s="478">
        <v>18</v>
      </c>
      <c r="B25" s="482" t="s">
        <v>2502</v>
      </c>
      <c r="C25" s="480">
        <v>16</v>
      </c>
      <c r="D25" s="481" t="s">
        <v>339</v>
      </c>
      <c r="E25" s="1098"/>
      <c r="F25" s="980">
        <f t="shared" si="0"/>
        <v>0</v>
      </c>
      <c r="H25" s="423"/>
    </row>
    <row r="26" spans="1:8" ht="15" customHeight="1">
      <c r="A26" s="478">
        <v>19</v>
      </c>
      <c r="B26" s="482" t="s">
        <v>2503</v>
      </c>
      <c r="C26" s="480">
        <v>2</v>
      </c>
      <c r="D26" s="481" t="s">
        <v>339</v>
      </c>
      <c r="E26" s="1098"/>
      <c r="F26" s="980">
        <f t="shared" si="0"/>
        <v>0</v>
      </c>
      <c r="H26" s="423"/>
    </row>
    <row r="27" spans="1:8" ht="14.5" customHeight="1">
      <c r="A27" s="1265" t="s">
        <v>2504</v>
      </c>
      <c r="B27" s="1266"/>
      <c r="C27" s="483"/>
      <c r="D27" s="484"/>
      <c r="E27" s="433"/>
      <c r="F27" s="984"/>
      <c r="H27" s="423"/>
    </row>
    <row r="28" spans="1:8" ht="14.5" customHeight="1">
      <c r="A28" s="485">
        <v>20</v>
      </c>
      <c r="B28" s="486" t="s">
        <v>2505</v>
      </c>
      <c r="C28" s="487">
        <v>6</v>
      </c>
      <c r="D28" s="481" t="s">
        <v>339</v>
      </c>
      <c r="E28" s="1099"/>
      <c r="F28" s="980">
        <f t="shared" ref="F28:F41" si="1">ROUND(C28*E28,2)</f>
        <v>0</v>
      </c>
      <c r="H28" s="423"/>
    </row>
    <row r="29" spans="1:8" ht="14.5" customHeight="1">
      <c r="A29" s="485">
        <v>21</v>
      </c>
      <c r="B29" s="486" t="s">
        <v>2506</v>
      </c>
      <c r="C29" s="487">
        <v>4</v>
      </c>
      <c r="D29" s="481" t="s">
        <v>339</v>
      </c>
      <c r="E29" s="1099"/>
      <c r="F29" s="980">
        <f t="shared" si="1"/>
        <v>0</v>
      </c>
      <c r="H29" s="423"/>
    </row>
    <row r="30" spans="1:8" ht="14.5" customHeight="1">
      <c r="A30" s="485">
        <v>22</v>
      </c>
      <c r="B30" s="486" t="s">
        <v>2507</v>
      </c>
      <c r="C30" s="487">
        <v>14</v>
      </c>
      <c r="D30" s="481" t="s">
        <v>339</v>
      </c>
      <c r="E30" s="1099"/>
      <c r="F30" s="980">
        <f t="shared" si="1"/>
        <v>0</v>
      </c>
      <c r="H30" s="423"/>
    </row>
    <row r="31" spans="1:8" ht="14.5" customHeight="1">
      <c r="A31" s="485">
        <v>23</v>
      </c>
      <c r="B31" s="486" t="s">
        <v>2508</v>
      </c>
      <c r="C31" s="487">
        <v>14</v>
      </c>
      <c r="D31" s="481" t="s">
        <v>339</v>
      </c>
      <c r="E31" s="1099"/>
      <c r="F31" s="980">
        <f t="shared" si="1"/>
        <v>0</v>
      </c>
      <c r="H31" s="423"/>
    </row>
    <row r="32" spans="1:8" ht="14.5" customHeight="1">
      <c r="A32" s="485">
        <v>24</v>
      </c>
      <c r="B32" s="486" t="s">
        <v>2509</v>
      </c>
      <c r="C32" s="487">
        <v>4</v>
      </c>
      <c r="D32" s="481" t="s">
        <v>339</v>
      </c>
      <c r="E32" s="1099"/>
      <c r="F32" s="980">
        <f t="shared" si="1"/>
        <v>0</v>
      </c>
      <c r="H32" s="423"/>
    </row>
    <row r="33" spans="1:8" ht="14.5" customHeight="1">
      <c r="A33" s="485">
        <v>25</v>
      </c>
      <c r="B33" s="486" t="s">
        <v>2510</v>
      </c>
      <c r="C33" s="487">
        <v>8</v>
      </c>
      <c r="D33" s="481" t="s">
        <v>339</v>
      </c>
      <c r="E33" s="1099"/>
      <c r="F33" s="980">
        <f t="shared" si="1"/>
        <v>0</v>
      </c>
      <c r="H33" s="423"/>
    </row>
    <row r="34" spans="1:8">
      <c r="A34" s="485">
        <v>26</v>
      </c>
      <c r="B34" s="486" t="s">
        <v>2511</v>
      </c>
      <c r="C34" s="480">
        <v>3</v>
      </c>
      <c r="D34" s="481" t="s">
        <v>339</v>
      </c>
      <c r="E34" s="1099"/>
      <c r="F34" s="980">
        <f t="shared" si="1"/>
        <v>0</v>
      </c>
      <c r="H34" s="423"/>
    </row>
    <row r="35" spans="1:8">
      <c r="A35" s="485">
        <v>27</v>
      </c>
      <c r="B35" s="486" t="s">
        <v>2512</v>
      </c>
      <c r="C35" s="480">
        <v>5</v>
      </c>
      <c r="D35" s="481" t="s">
        <v>339</v>
      </c>
      <c r="E35" s="1099"/>
      <c r="F35" s="980">
        <f t="shared" si="1"/>
        <v>0</v>
      </c>
      <c r="H35" s="423"/>
    </row>
    <row r="36" spans="1:8">
      <c r="A36" s="485">
        <v>28</v>
      </c>
      <c r="B36" s="486" t="s">
        <v>2513</v>
      </c>
      <c r="C36" s="480">
        <v>8</v>
      </c>
      <c r="D36" s="481" t="s">
        <v>339</v>
      </c>
      <c r="E36" s="1099"/>
      <c r="F36" s="980">
        <f t="shared" si="1"/>
        <v>0</v>
      </c>
      <c r="H36" s="423"/>
    </row>
    <row r="37" spans="1:8">
      <c r="A37" s="485">
        <v>29</v>
      </c>
      <c r="B37" s="486" t="s">
        <v>2514</v>
      </c>
      <c r="C37" s="480">
        <v>1</v>
      </c>
      <c r="D37" s="481" t="s">
        <v>339</v>
      </c>
      <c r="E37" s="1099"/>
      <c r="F37" s="980">
        <f t="shared" si="1"/>
        <v>0</v>
      </c>
      <c r="H37" s="423"/>
    </row>
    <row r="38" spans="1:8">
      <c r="A38" s="485">
        <v>30</v>
      </c>
      <c r="B38" s="486" t="s">
        <v>2515</v>
      </c>
      <c r="C38" s="480">
        <v>1</v>
      </c>
      <c r="D38" s="481" t="s">
        <v>339</v>
      </c>
      <c r="E38" s="1099"/>
      <c r="F38" s="980">
        <f t="shared" si="1"/>
        <v>0</v>
      </c>
      <c r="H38" s="423"/>
    </row>
    <row r="39" spans="1:8">
      <c r="A39" s="485">
        <v>31</v>
      </c>
      <c r="B39" s="486" t="s">
        <v>2516</v>
      </c>
      <c r="C39" s="480">
        <v>5</v>
      </c>
      <c r="D39" s="481" t="s">
        <v>339</v>
      </c>
      <c r="E39" s="1099"/>
      <c r="F39" s="980">
        <f t="shared" si="1"/>
        <v>0</v>
      </c>
      <c r="H39" s="423"/>
    </row>
    <row r="40" spans="1:8">
      <c r="A40" s="485">
        <v>32</v>
      </c>
      <c r="B40" s="486" t="s">
        <v>2517</v>
      </c>
      <c r="C40" s="480">
        <v>1</v>
      </c>
      <c r="D40" s="481" t="s">
        <v>339</v>
      </c>
      <c r="E40" s="1099"/>
      <c r="F40" s="980">
        <f t="shared" si="1"/>
        <v>0</v>
      </c>
      <c r="H40" s="423"/>
    </row>
    <row r="41" spans="1:8">
      <c r="A41" s="485">
        <v>33</v>
      </c>
      <c r="B41" s="486" t="s">
        <v>2518</v>
      </c>
      <c r="C41" s="480">
        <v>1</v>
      </c>
      <c r="D41" s="481" t="s">
        <v>339</v>
      </c>
      <c r="E41" s="1099"/>
      <c r="F41" s="980">
        <f t="shared" si="1"/>
        <v>0</v>
      </c>
      <c r="H41" s="423"/>
    </row>
    <row r="42" spans="1:8" ht="14.1" customHeight="1">
      <c r="A42" s="1265" t="s">
        <v>2519</v>
      </c>
      <c r="B42" s="1266"/>
      <c r="C42" s="480"/>
      <c r="D42" s="481"/>
      <c r="E42" s="433"/>
      <c r="F42" s="983"/>
      <c r="H42" s="423"/>
    </row>
    <row r="43" spans="1:8" ht="14.1" customHeight="1">
      <c r="A43" s="485">
        <v>34</v>
      </c>
      <c r="B43" s="479" t="s">
        <v>2520</v>
      </c>
      <c r="C43" s="480">
        <v>4</v>
      </c>
      <c r="D43" s="481" t="s">
        <v>364</v>
      </c>
      <c r="E43" s="1099"/>
      <c r="F43" s="980">
        <f t="shared" ref="F43:F106" si="2">ROUND(C43*E43,2)</f>
        <v>0</v>
      </c>
      <c r="H43" s="423"/>
    </row>
    <row r="44" spans="1:8" ht="14.1" customHeight="1">
      <c r="A44" s="485">
        <v>35</v>
      </c>
      <c r="B44" s="479" t="s">
        <v>2521</v>
      </c>
      <c r="C44" s="480">
        <v>2</v>
      </c>
      <c r="D44" s="481" t="s">
        <v>364</v>
      </c>
      <c r="E44" s="1099"/>
      <c r="F44" s="980">
        <f t="shared" si="2"/>
        <v>0</v>
      </c>
      <c r="H44" s="423"/>
    </row>
    <row r="45" spans="1:8" ht="14.1" customHeight="1">
      <c r="A45" s="485">
        <v>36</v>
      </c>
      <c r="B45" s="479" t="s">
        <v>2522</v>
      </c>
      <c r="C45" s="480">
        <v>2</v>
      </c>
      <c r="D45" s="481" t="s">
        <v>364</v>
      </c>
      <c r="E45" s="1099"/>
      <c r="F45" s="980">
        <f t="shared" si="2"/>
        <v>0</v>
      </c>
      <c r="H45" s="423"/>
    </row>
    <row r="46" spans="1:8" ht="14.1" customHeight="1">
      <c r="A46" s="485">
        <v>37</v>
      </c>
      <c r="B46" s="479" t="s">
        <v>2523</v>
      </c>
      <c r="C46" s="480">
        <v>4</v>
      </c>
      <c r="D46" s="481" t="s">
        <v>364</v>
      </c>
      <c r="E46" s="1099"/>
      <c r="F46" s="980">
        <f t="shared" si="2"/>
        <v>0</v>
      </c>
      <c r="H46" s="423"/>
    </row>
    <row r="47" spans="1:8" ht="14.1" customHeight="1">
      <c r="A47" s="485">
        <v>38</v>
      </c>
      <c r="B47" s="479" t="s">
        <v>2524</v>
      </c>
      <c r="C47" s="480">
        <v>5</v>
      </c>
      <c r="D47" s="481" t="s">
        <v>364</v>
      </c>
      <c r="E47" s="1099"/>
      <c r="F47" s="980">
        <f t="shared" si="2"/>
        <v>0</v>
      </c>
      <c r="H47" s="423"/>
    </row>
    <row r="48" spans="1:8" ht="14.1" customHeight="1">
      <c r="A48" s="485">
        <v>39</v>
      </c>
      <c r="B48" s="479" t="s">
        <v>2525</v>
      </c>
      <c r="C48" s="480">
        <v>2</v>
      </c>
      <c r="D48" s="481" t="s">
        <v>364</v>
      </c>
      <c r="E48" s="1099"/>
      <c r="F48" s="980">
        <f t="shared" si="2"/>
        <v>0</v>
      </c>
      <c r="H48" s="423"/>
    </row>
    <row r="49" spans="1:8" ht="14.1" customHeight="1">
      <c r="A49" s="485">
        <v>40</v>
      </c>
      <c r="B49" s="479" t="s">
        <v>2526</v>
      </c>
      <c r="C49" s="480">
        <v>17</v>
      </c>
      <c r="D49" s="481" t="s">
        <v>364</v>
      </c>
      <c r="E49" s="1099"/>
      <c r="F49" s="980">
        <f t="shared" si="2"/>
        <v>0</v>
      </c>
      <c r="H49" s="423"/>
    </row>
    <row r="50" spans="1:8" ht="14.1" customHeight="1">
      <c r="A50" s="485">
        <v>41</v>
      </c>
      <c r="B50" s="479" t="s">
        <v>2527</v>
      </c>
      <c r="C50" s="480">
        <v>20</v>
      </c>
      <c r="D50" s="481" t="s">
        <v>364</v>
      </c>
      <c r="E50" s="1099"/>
      <c r="F50" s="980">
        <f t="shared" si="2"/>
        <v>0</v>
      </c>
      <c r="H50" s="423"/>
    </row>
    <row r="51" spans="1:8" ht="14.1" customHeight="1">
      <c r="A51" s="485">
        <v>42</v>
      </c>
      <c r="B51" s="479" t="s">
        <v>2528</v>
      </c>
      <c r="C51" s="480">
        <v>4</v>
      </c>
      <c r="D51" s="481" t="s">
        <v>364</v>
      </c>
      <c r="E51" s="1099"/>
      <c r="F51" s="980">
        <f t="shared" si="2"/>
        <v>0</v>
      </c>
      <c r="H51" s="423"/>
    </row>
    <row r="52" spans="1:8" ht="14.1" customHeight="1">
      <c r="A52" s="485">
        <v>43</v>
      </c>
      <c r="B52" s="479" t="s">
        <v>2529</v>
      </c>
      <c r="C52" s="480">
        <v>5</v>
      </c>
      <c r="D52" s="481" t="s">
        <v>339</v>
      </c>
      <c r="E52" s="1099"/>
      <c r="F52" s="980">
        <f t="shared" si="2"/>
        <v>0</v>
      </c>
      <c r="H52" s="423"/>
    </row>
    <row r="53" spans="1:8" ht="14.1" customHeight="1">
      <c r="A53" s="1154">
        <v>44</v>
      </c>
      <c r="B53" s="1153" t="s">
        <v>2530</v>
      </c>
      <c r="C53" s="480">
        <v>2</v>
      </c>
      <c r="D53" s="481" t="s">
        <v>339</v>
      </c>
      <c r="E53" s="1099"/>
      <c r="F53" s="980">
        <f t="shared" si="2"/>
        <v>0</v>
      </c>
      <c r="H53" s="423"/>
    </row>
    <row r="54" spans="1:8" ht="14.1" customHeight="1">
      <c r="A54" s="485">
        <v>45</v>
      </c>
      <c r="B54" s="479" t="s">
        <v>2531</v>
      </c>
      <c r="C54" s="480">
        <v>1</v>
      </c>
      <c r="D54" s="481" t="s">
        <v>339</v>
      </c>
      <c r="E54" s="1099"/>
      <c r="F54" s="980">
        <f t="shared" si="2"/>
        <v>0</v>
      </c>
      <c r="H54" s="423"/>
    </row>
    <row r="55" spans="1:8" ht="14.1" customHeight="1">
      <c r="A55" s="485">
        <v>46</v>
      </c>
      <c r="B55" s="479" t="s">
        <v>2532</v>
      </c>
      <c r="C55" s="480">
        <v>4</v>
      </c>
      <c r="D55" s="481" t="s">
        <v>339</v>
      </c>
      <c r="E55" s="1099"/>
      <c r="F55" s="980">
        <f t="shared" si="2"/>
        <v>0</v>
      </c>
      <c r="H55" s="423"/>
    </row>
    <row r="56" spans="1:8" ht="14.1" customHeight="1">
      <c r="A56" s="485">
        <v>47</v>
      </c>
      <c r="B56" s="479" t="s">
        <v>2533</v>
      </c>
      <c r="C56" s="480">
        <v>2</v>
      </c>
      <c r="D56" s="481" t="s">
        <v>339</v>
      </c>
      <c r="E56" s="1099"/>
      <c r="F56" s="980">
        <f t="shared" si="2"/>
        <v>0</v>
      </c>
      <c r="H56" s="423"/>
    </row>
    <row r="57" spans="1:8" ht="14.1" customHeight="1">
      <c r="A57" s="485">
        <v>48</v>
      </c>
      <c r="B57" s="479" t="s">
        <v>2534</v>
      </c>
      <c r="C57" s="480">
        <v>1</v>
      </c>
      <c r="D57" s="481" t="s">
        <v>339</v>
      </c>
      <c r="E57" s="1099"/>
      <c r="F57" s="980">
        <f t="shared" si="2"/>
        <v>0</v>
      </c>
      <c r="H57" s="423"/>
    </row>
    <row r="58" spans="1:8" ht="14.1" customHeight="1">
      <c r="A58" s="485">
        <v>49</v>
      </c>
      <c r="B58" s="479" t="s">
        <v>2535</v>
      </c>
      <c r="C58" s="480">
        <v>4</v>
      </c>
      <c r="D58" s="481" t="s">
        <v>339</v>
      </c>
      <c r="E58" s="1099"/>
      <c r="F58" s="980">
        <f t="shared" si="2"/>
        <v>0</v>
      </c>
      <c r="H58" s="423"/>
    </row>
    <row r="59" spans="1:8" ht="14.1" customHeight="1">
      <c r="A59" s="485">
        <v>50</v>
      </c>
      <c r="B59" s="479" t="s">
        <v>2536</v>
      </c>
      <c r="C59" s="480">
        <v>1</v>
      </c>
      <c r="D59" s="481" t="s">
        <v>339</v>
      </c>
      <c r="E59" s="1099"/>
      <c r="F59" s="980">
        <f t="shared" si="2"/>
        <v>0</v>
      </c>
      <c r="H59" s="423"/>
    </row>
    <row r="60" spans="1:8" ht="14.1" customHeight="1">
      <c r="A60" s="485">
        <v>51</v>
      </c>
      <c r="B60" s="479" t="s">
        <v>2537</v>
      </c>
      <c r="C60" s="480">
        <v>1</v>
      </c>
      <c r="D60" s="481" t="s">
        <v>339</v>
      </c>
      <c r="E60" s="1099"/>
      <c r="F60" s="980">
        <f t="shared" si="2"/>
        <v>0</v>
      </c>
      <c r="H60" s="423"/>
    </row>
    <row r="61" spans="1:8" ht="14.1" customHeight="1">
      <c r="A61" s="485">
        <v>52</v>
      </c>
      <c r="B61" s="479" t="s">
        <v>2538</v>
      </c>
      <c r="C61" s="480">
        <v>1</v>
      </c>
      <c r="D61" s="481" t="s">
        <v>339</v>
      </c>
      <c r="E61" s="1099"/>
      <c r="F61" s="980">
        <f t="shared" si="2"/>
        <v>0</v>
      </c>
      <c r="H61" s="423"/>
    </row>
    <row r="62" spans="1:8" ht="14.1" customHeight="1">
      <c r="A62" s="485">
        <v>53</v>
      </c>
      <c r="B62" s="479" t="s">
        <v>2539</v>
      </c>
      <c r="C62" s="480">
        <v>1</v>
      </c>
      <c r="D62" s="481" t="s">
        <v>339</v>
      </c>
      <c r="E62" s="1099"/>
      <c r="F62" s="980">
        <f t="shared" si="2"/>
        <v>0</v>
      </c>
      <c r="H62" s="423"/>
    </row>
    <row r="63" spans="1:8" ht="14.1" customHeight="1">
      <c r="A63" s="485">
        <v>54</v>
      </c>
      <c r="B63" s="479" t="s">
        <v>2540</v>
      </c>
      <c r="C63" s="480">
        <v>1</v>
      </c>
      <c r="D63" s="481" t="s">
        <v>339</v>
      </c>
      <c r="E63" s="1099"/>
      <c r="F63" s="980">
        <f t="shared" si="2"/>
        <v>0</v>
      </c>
      <c r="H63" s="423"/>
    </row>
    <row r="64" spans="1:8" ht="14.1" customHeight="1">
      <c r="A64" s="485">
        <v>55</v>
      </c>
      <c r="B64" s="479" t="s">
        <v>2541</v>
      </c>
      <c r="C64" s="480">
        <v>1</v>
      </c>
      <c r="D64" s="481" t="s">
        <v>339</v>
      </c>
      <c r="E64" s="1099"/>
      <c r="F64" s="980">
        <f t="shared" si="2"/>
        <v>0</v>
      </c>
      <c r="H64" s="423"/>
    </row>
    <row r="65" spans="1:8" ht="14.1" customHeight="1">
      <c r="A65" s="485">
        <v>56</v>
      </c>
      <c r="B65" s="479" t="s">
        <v>2542</v>
      </c>
      <c r="C65" s="480">
        <v>2</v>
      </c>
      <c r="D65" s="481" t="s">
        <v>339</v>
      </c>
      <c r="E65" s="1099"/>
      <c r="F65" s="980">
        <f t="shared" si="2"/>
        <v>0</v>
      </c>
      <c r="H65" s="423"/>
    </row>
    <row r="66" spans="1:8" ht="14.1" customHeight="1">
      <c r="A66" s="485">
        <v>57</v>
      </c>
      <c r="B66" s="479" t="s">
        <v>2543</v>
      </c>
      <c r="C66" s="480">
        <v>1</v>
      </c>
      <c r="D66" s="481" t="s">
        <v>339</v>
      </c>
      <c r="E66" s="1099"/>
      <c r="F66" s="980">
        <f t="shared" si="2"/>
        <v>0</v>
      </c>
      <c r="H66" s="423"/>
    </row>
    <row r="67" spans="1:8" ht="14.1" customHeight="1">
      <c r="A67" s="485">
        <v>58</v>
      </c>
      <c r="B67" s="479" t="s">
        <v>2544</v>
      </c>
      <c r="C67" s="480">
        <v>1</v>
      </c>
      <c r="D67" s="481" t="s">
        <v>339</v>
      </c>
      <c r="E67" s="1099"/>
      <c r="F67" s="980">
        <f t="shared" si="2"/>
        <v>0</v>
      </c>
      <c r="H67" s="423"/>
    </row>
    <row r="68" spans="1:8" ht="14.1" customHeight="1">
      <c r="A68" s="485">
        <v>59</v>
      </c>
      <c r="B68" s="479" t="s">
        <v>2545</v>
      </c>
      <c r="C68" s="480">
        <v>1</v>
      </c>
      <c r="D68" s="481" t="s">
        <v>339</v>
      </c>
      <c r="E68" s="1099"/>
      <c r="F68" s="980">
        <f t="shared" si="2"/>
        <v>0</v>
      </c>
      <c r="H68" s="423"/>
    </row>
    <row r="69" spans="1:8" ht="14.1" customHeight="1">
      <c r="A69" s="485">
        <v>60</v>
      </c>
      <c r="B69" s="479" t="s">
        <v>2546</v>
      </c>
      <c r="C69" s="480">
        <v>1</v>
      </c>
      <c r="D69" s="481" t="s">
        <v>339</v>
      </c>
      <c r="E69" s="1099"/>
      <c r="F69" s="980">
        <f t="shared" si="2"/>
        <v>0</v>
      </c>
      <c r="H69" s="423"/>
    </row>
    <row r="70" spans="1:8" ht="14.1" customHeight="1">
      <c r="A70" s="485">
        <v>61</v>
      </c>
      <c r="B70" s="479" t="s">
        <v>2547</v>
      </c>
      <c r="C70" s="480">
        <v>1</v>
      </c>
      <c r="D70" s="481" t="s">
        <v>339</v>
      </c>
      <c r="E70" s="1099"/>
      <c r="F70" s="980">
        <f t="shared" si="2"/>
        <v>0</v>
      </c>
      <c r="H70" s="423"/>
    </row>
    <row r="71" spans="1:8" ht="14.1" customHeight="1">
      <c r="A71" s="485">
        <v>62</v>
      </c>
      <c r="B71" s="479" t="s">
        <v>2548</v>
      </c>
      <c r="C71" s="480">
        <v>1</v>
      </c>
      <c r="D71" s="481" t="s">
        <v>339</v>
      </c>
      <c r="E71" s="1099"/>
      <c r="F71" s="980">
        <f t="shared" si="2"/>
        <v>0</v>
      </c>
      <c r="H71" s="423"/>
    </row>
    <row r="72" spans="1:8" ht="14.1" customHeight="1">
      <c r="A72" s="485">
        <v>63</v>
      </c>
      <c r="B72" s="479" t="s">
        <v>2549</v>
      </c>
      <c r="C72" s="480">
        <v>3</v>
      </c>
      <c r="D72" s="481" t="s">
        <v>339</v>
      </c>
      <c r="E72" s="1099"/>
      <c r="F72" s="980">
        <f t="shared" si="2"/>
        <v>0</v>
      </c>
      <c r="H72" s="423"/>
    </row>
    <row r="73" spans="1:8" ht="14.1" customHeight="1">
      <c r="A73" s="485">
        <v>64</v>
      </c>
      <c r="B73" s="479" t="s">
        <v>2550</v>
      </c>
      <c r="C73" s="480">
        <v>2</v>
      </c>
      <c r="D73" s="481" t="s">
        <v>339</v>
      </c>
      <c r="E73" s="1099"/>
      <c r="F73" s="980">
        <f t="shared" si="2"/>
        <v>0</v>
      </c>
      <c r="H73" s="423"/>
    </row>
    <row r="74" spans="1:8" ht="14.1" customHeight="1">
      <c r="A74" s="485">
        <v>65</v>
      </c>
      <c r="B74" s="479" t="s">
        <v>2551</v>
      </c>
      <c r="C74" s="480">
        <v>1</v>
      </c>
      <c r="D74" s="481" t="s">
        <v>339</v>
      </c>
      <c r="E74" s="1099"/>
      <c r="F74" s="980">
        <f t="shared" si="2"/>
        <v>0</v>
      </c>
      <c r="H74" s="423"/>
    </row>
    <row r="75" spans="1:8" ht="14.1" customHeight="1">
      <c r="A75" s="485">
        <v>66</v>
      </c>
      <c r="B75" s="488" t="s">
        <v>2552</v>
      </c>
      <c r="C75" s="460">
        <v>6</v>
      </c>
      <c r="D75" s="489" t="s">
        <v>364</v>
      </c>
      <c r="E75" s="1099"/>
      <c r="F75" s="980">
        <f t="shared" si="2"/>
        <v>0</v>
      </c>
      <c r="H75" s="423"/>
    </row>
    <row r="76" spans="1:8" ht="14.1" customHeight="1">
      <c r="A76" s="485">
        <v>67</v>
      </c>
      <c r="B76" s="490" t="s">
        <v>2553</v>
      </c>
      <c r="C76" s="480">
        <v>2</v>
      </c>
      <c r="D76" s="481" t="s">
        <v>339</v>
      </c>
      <c r="E76" s="1099"/>
      <c r="F76" s="980">
        <f t="shared" si="2"/>
        <v>0</v>
      </c>
      <c r="H76" s="423"/>
    </row>
    <row r="77" spans="1:8" ht="14.1" customHeight="1">
      <c r="A77" s="485">
        <v>68</v>
      </c>
      <c r="B77" s="479" t="s">
        <v>2554</v>
      </c>
      <c r="C77" s="480">
        <v>2</v>
      </c>
      <c r="D77" s="481" t="s">
        <v>339</v>
      </c>
      <c r="E77" s="1099"/>
      <c r="F77" s="980">
        <f t="shared" si="2"/>
        <v>0</v>
      </c>
      <c r="H77" s="423"/>
    </row>
    <row r="78" spans="1:8" ht="14.1" customHeight="1">
      <c r="A78" s="485">
        <v>69</v>
      </c>
      <c r="B78" s="1153" t="s">
        <v>2555</v>
      </c>
      <c r="C78" s="480">
        <v>2</v>
      </c>
      <c r="D78" s="481" t="s">
        <v>339</v>
      </c>
      <c r="E78" s="1099"/>
      <c r="F78" s="980">
        <f t="shared" si="2"/>
        <v>0</v>
      </c>
      <c r="H78" s="423"/>
    </row>
    <row r="79" spans="1:8" ht="14.1" customHeight="1">
      <c r="A79" s="485">
        <v>70</v>
      </c>
      <c r="B79" s="479" t="s">
        <v>2526</v>
      </c>
      <c r="C79" s="491">
        <v>1</v>
      </c>
      <c r="D79" s="481" t="s">
        <v>364</v>
      </c>
      <c r="E79" s="1099"/>
      <c r="F79" s="980">
        <f t="shared" si="2"/>
        <v>0</v>
      </c>
      <c r="H79" s="423"/>
    </row>
    <row r="80" spans="1:8" ht="14.1" customHeight="1">
      <c r="A80" s="485">
        <v>71</v>
      </c>
      <c r="B80" s="479" t="s">
        <v>2525</v>
      </c>
      <c r="C80" s="491">
        <v>1</v>
      </c>
      <c r="D80" s="481" t="s">
        <v>364</v>
      </c>
      <c r="E80" s="1099"/>
      <c r="F80" s="980">
        <f t="shared" si="2"/>
        <v>0</v>
      </c>
      <c r="H80" s="423"/>
    </row>
    <row r="81" spans="1:8" ht="14.1" customHeight="1">
      <c r="A81" s="485">
        <v>72</v>
      </c>
      <c r="B81" s="479" t="s">
        <v>2556</v>
      </c>
      <c r="C81" s="491">
        <v>2</v>
      </c>
      <c r="D81" s="481" t="s">
        <v>339</v>
      </c>
      <c r="E81" s="1099"/>
      <c r="F81" s="980">
        <f t="shared" si="2"/>
        <v>0</v>
      </c>
      <c r="H81" s="423"/>
    </row>
    <row r="82" spans="1:8" ht="14.1" customHeight="1">
      <c r="A82" s="485">
        <v>73</v>
      </c>
      <c r="B82" s="479" t="s">
        <v>2557</v>
      </c>
      <c r="C82" s="491">
        <v>1</v>
      </c>
      <c r="D82" s="481" t="s">
        <v>339</v>
      </c>
      <c r="E82" s="1099"/>
      <c r="F82" s="980">
        <f t="shared" si="2"/>
        <v>0</v>
      </c>
      <c r="H82" s="423"/>
    </row>
    <row r="83" spans="1:8" ht="14.1" customHeight="1">
      <c r="A83" s="485">
        <v>74</v>
      </c>
      <c r="B83" s="479" t="s">
        <v>2558</v>
      </c>
      <c r="C83" s="491">
        <v>1</v>
      </c>
      <c r="D83" s="481" t="s">
        <v>339</v>
      </c>
      <c r="E83" s="1099"/>
      <c r="F83" s="980">
        <f t="shared" si="2"/>
        <v>0</v>
      </c>
      <c r="H83" s="423"/>
    </row>
    <row r="84" spans="1:8" ht="14.1" customHeight="1">
      <c r="A84" s="485">
        <v>75</v>
      </c>
      <c r="B84" s="479" t="s">
        <v>2559</v>
      </c>
      <c r="C84" s="491">
        <v>1</v>
      </c>
      <c r="D84" s="481" t="s">
        <v>339</v>
      </c>
      <c r="E84" s="1099"/>
      <c r="F84" s="980">
        <f t="shared" si="2"/>
        <v>0</v>
      </c>
      <c r="H84" s="423"/>
    </row>
    <row r="85" spans="1:8" ht="14.1" customHeight="1">
      <c r="A85" s="485">
        <v>76</v>
      </c>
      <c r="B85" s="479" t="s">
        <v>2560</v>
      </c>
      <c r="C85" s="491">
        <v>1</v>
      </c>
      <c r="D85" s="481" t="s">
        <v>339</v>
      </c>
      <c r="E85" s="1099"/>
      <c r="F85" s="980">
        <f t="shared" si="2"/>
        <v>0</v>
      </c>
      <c r="H85" s="423"/>
    </row>
    <row r="86" spans="1:8" ht="14.1" customHeight="1">
      <c r="A86" s="485">
        <v>77</v>
      </c>
      <c r="B86" s="490" t="s">
        <v>2561</v>
      </c>
      <c r="C86" s="491">
        <v>2</v>
      </c>
      <c r="D86" s="481" t="s">
        <v>339</v>
      </c>
      <c r="E86" s="1099"/>
      <c r="F86" s="980">
        <f t="shared" si="2"/>
        <v>0</v>
      </c>
      <c r="H86" s="423"/>
    </row>
    <row r="87" spans="1:8" ht="14.1" customHeight="1">
      <c r="A87" s="485">
        <v>78</v>
      </c>
      <c r="B87" s="490" t="s">
        <v>2562</v>
      </c>
      <c r="C87" s="491">
        <v>1</v>
      </c>
      <c r="D87" s="481" t="s">
        <v>339</v>
      </c>
      <c r="E87" s="1099"/>
      <c r="F87" s="980">
        <f t="shared" si="2"/>
        <v>0</v>
      </c>
      <c r="H87" s="423"/>
    </row>
    <row r="88" spans="1:8" ht="14.1" customHeight="1">
      <c r="A88" s="485">
        <v>79</v>
      </c>
      <c r="B88" s="490" t="s">
        <v>2563</v>
      </c>
      <c r="C88" s="491">
        <v>1</v>
      </c>
      <c r="D88" s="481" t="s">
        <v>339</v>
      </c>
      <c r="E88" s="1099"/>
      <c r="F88" s="985">
        <f t="shared" si="2"/>
        <v>0</v>
      </c>
      <c r="H88" s="423"/>
    </row>
    <row r="89" spans="1:8" ht="14.1" customHeight="1">
      <c r="A89" s="485">
        <v>80</v>
      </c>
      <c r="B89" s="490" t="s">
        <v>2564</v>
      </c>
      <c r="C89" s="491">
        <v>25</v>
      </c>
      <c r="D89" s="481" t="s">
        <v>364</v>
      </c>
      <c r="E89" s="1099"/>
      <c r="F89" s="985">
        <f t="shared" si="2"/>
        <v>0</v>
      </c>
      <c r="H89" s="423"/>
    </row>
    <row r="90" spans="1:8" ht="14.1" customHeight="1">
      <c r="A90" s="485">
        <v>81</v>
      </c>
      <c r="B90" s="490" t="s">
        <v>2565</v>
      </c>
      <c r="C90" s="491">
        <v>2</v>
      </c>
      <c r="D90" s="481" t="s">
        <v>364</v>
      </c>
      <c r="E90" s="1099"/>
      <c r="F90" s="985">
        <f t="shared" si="2"/>
        <v>0</v>
      </c>
      <c r="H90" s="423"/>
    </row>
    <row r="91" spans="1:8" ht="14.1" customHeight="1">
      <c r="A91" s="485">
        <v>82</v>
      </c>
      <c r="B91" s="490" t="s">
        <v>2566</v>
      </c>
      <c r="C91" s="491">
        <v>30</v>
      </c>
      <c r="D91" s="481" t="s">
        <v>364</v>
      </c>
      <c r="E91" s="1099"/>
      <c r="F91" s="985">
        <f t="shared" si="2"/>
        <v>0</v>
      </c>
      <c r="H91" s="423"/>
    </row>
    <row r="92" spans="1:8" ht="14.1" customHeight="1">
      <c r="A92" s="485">
        <v>83</v>
      </c>
      <c r="B92" s="490" t="s">
        <v>2567</v>
      </c>
      <c r="C92" s="491">
        <v>3</v>
      </c>
      <c r="D92" s="481" t="s">
        <v>364</v>
      </c>
      <c r="E92" s="1099"/>
      <c r="F92" s="985">
        <f t="shared" si="2"/>
        <v>0</v>
      </c>
      <c r="H92" s="423"/>
    </row>
    <row r="93" spans="1:8" ht="14.1" customHeight="1">
      <c r="A93" s="485">
        <v>84</v>
      </c>
      <c r="B93" s="490" t="s">
        <v>2568</v>
      </c>
      <c r="C93" s="491">
        <v>2</v>
      </c>
      <c r="D93" s="481" t="s">
        <v>364</v>
      </c>
      <c r="E93" s="1099"/>
      <c r="F93" s="985">
        <f t="shared" si="2"/>
        <v>0</v>
      </c>
      <c r="H93" s="423"/>
    </row>
    <row r="94" spans="1:8" ht="14.1" customHeight="1">
      <c r="A94" s="485">
        <v>85</v>
      </c>
      <c r="B94" s="479" t="s">
        <v>2569</v>
      </c>
      <c r="C94" s="491">
        <v>3</v>
      </c>
      <c r="D94" s="481" t="s">
        <v>339</v>
      </c>
      <c r="E94" s="1099"/>
      <c r="F94" s="985">
        <f t="shared" si="2"/>
        <v>0</v>
      </c>
      <c r="H94" s="423"/>
    </row>
    <row r="95" spans="1:8" ht="14.1" customHeight="1">
      <c r="A95" s="485">
        <v>86</v>
      </c>
      <c r="B95" s="490" t="s">
        <v>2570</v>
      </c>
      <c r="C95" s="491">
        <v>50</v>
      </c>
      <c r="D95" s="481" t="s">
        <v>364</v>
      </c>
      <c r="E95" s="1099"/>
      <c r="F95" s="985">
        <f t="shared" si="2"/>
        <v>0</v>
      </c>
      <c r="H95" s="423"/>
    </row>
    <row r="96" spans="1:8" ht="14.1" customHeight="1">
      <c r="A96" s="485">
        <v>87</v>
      </c>
      <c r="B96" s="490" t="s">
        <v>2571</v>
      </c>
      <c r="C96" s="491">
        <v>50</v>
      </c>
      <c r="D96" s="481" t="s">
        <v>364</v>
      </c>
      <c r="E96" s="1099"/>
      <c r="F96" s="985">
        <f t="shared" si="2"/>
        <v>0</v>
      </c>
      <c r="H96" s="423"/>
    </row>
    <row r="97" spans="1:8" ht="14.1" customHeight="1">
      <c r="A97" s="485">
        <v>88</v>
      </c>
      <c r="B97" s="490" t="s">
        <v>2572</v>
      </c>
      <c r="C97" s="491">
        <v>25</v>
      </c>
      <c r="D97" s="481" t="s">
        <v>364</v>
      </c>
      <c r="E97" s="1099"/>
      <c r="F97" s="985">
        <f t="shared" si="2"/>
        <v>0</v>
      </c>
      <c r="H97" s="423"/>
    </row>
    <row r="98" spans="1:8" ht="14.1" customHeight="1">
      <c r="A98" s="485">
        <v>89</v>
      </c>
      <c r="B98" s="490" t="s">
        <v>2573</v>
      </c>
      <c r="C98" s="491">
        <v>25</v>
      </c>
      <c r="D98" s="481" t="s">
        <v>364</v>
      </c>
      <c r="E98" s="1099"/>
      <c r="F98" s="985">
        <f t="shared" si="2"/>
        <v>0</v>
      </c>
      <c r="H98" s="423"/>
    </row>
    <row r="99" spans="1:8" ht="14.1" customHeight="1">
      <c r="A99" s="485">
        <v>90</v>
      </c>
      <c r="B99" s="490" t="s">
        <v>2574</v>
      </c>
      <c r="C99" s="491">
        <v>6</v>
      </c>
      <c r="D99" s="481" t="s">
        <v>339</v>
      </c>
      <c r="E99" s="1099"/>
      <c r="F99" s="985">
        <f t="shared" si="2"/>
        <v>0</v>
      </c>
      <c r="H99" s="423"/>
    </row>
    <row r="100" spans="1:8" ht="14.1" customHeight="1">
      <c r="A100" s="485">
        <v>91</v>
      </c>
      <c r="B100" s="490" t="s">
        <v>2575</v>
      </c>
      <c r="C100" s="491">
        <v>1</v>
      </c>
      <c r="D100" s="481" t="s">
        <v>339</v>
      </c>
      <c r="E100" s="1099"/>
      <c r="F100" s="985">
        <f t="shared" si="2"/>
        <v>0</v>
      </c>
      <c r="H100" s="423"/>
    </row>
    <row r="101" spans="1:8" ht="14.1" customHeight="1">
      <c r="A101" s="485">
        <v>92</v>
      </c>
      <c r="B101" s="490" t="s">
        <v>2576</v>
      </c>
      <c r="C101" s="491">
        <v>1</v>
      </c>
      <c r="D101" s="481" t="s">
        <v>339</v>
      </c>
      <c r="E101" s="1099"/>
      <c r="F101" s="985">
        <f t="shared" si="2"/>
        <v>0</v>
      </c>
      <c r="H101" s="423"/>
    </row>
    <row r="102" spans="1:8" ht="14.1" customHeight="1">
      <c r="A102" s="485">
        <v>93</v>
      </c>
      <c r="B102" s="490" t="s">
        <v>2577</v>
      </c>
      <c r="C102" s="491">
        <v>9</v>
      </c>
      <c r="D102" s="481" t="s">
        <v>339</v>
      </c>
      <c r="E102" s="1099"/>
      <c r="F102" s="985">
        <f t="shared" si="2"/>
        <v>0</v>
      </c>
      <c r="H102" s="423"/>
    </row>
    <row r="103" spans="1:8" ht="14.1" customHeight="1">
      <c r="A103" s="485">
        <v>94</v>
      </c>
      <c r="B103" s="490" t="s">
        <v>2578</v>
      </c>
      <c r="C103" s="491">
        <v>2</v>
      </c>
      <c r="D103" s="481" t="s">
        <v>339</v>
      </c>
      <c r="E103" s="1099"/>
      <c r="F103" s="985">
        <f t="shared" si="2"/>
        <v>0</v>
      </c>
      <c r="H103" s="423"/>
    </row>
    <row r="104" spans="1:8" ht="14.1" customHeight="1">
      <c r="A104" s="485">
        <v>95</v>
      </c>
      <c r="B104" s="490" t="s">
        <v>2579</v>
      </c>
      <c r="C104" s="491">
        <v>2</v>
      </c>
      <c r="D104" s="481" t="s">
        <v>339</v>
      </c>
      <c r="E104" s="1099"/>
      <c r="F104" s="985">
        <f t="shared" si="2"/>
        <v>0</v>
      </c>
      <c r="H104" s="423"/>
    </row>
    <row r="105" spans="1:8" ht="14.1" customHeight="1">
      <c r="A105" s="485">
        <v>96</v>
      </c>
      <c r="B105" s="490" t="s">
        <v>2580</v>
      </c>
      <c r="C105" s="491">
        <v>9</v>
      </c>
      <c r="D105" s="481" t="s">
        <v>339</v>
      </c>
      <c r="E105" s="1099"/>
      <c r="F105" s="985">
        <f t="shared" si="2"/>
        <v>0</v>
      </c>
      <c r="H105" s="423"/>
    </row>
    <row r="106" spans="1:8" ht="14.1" customHeight="1">
      <c r="A106" s="485">
        <v>97</v>
      </c>
      <c r="B106" s="490" t="s">
        <v>2581</v>
      </c>
      <c r="C106" s="491">
        <v>5</v>
      </c>
      <c r="D106" s="481" t="s">
        <v>339</v>
      </c>
      <c r="E106" s="1099"/>
      <c r="F106" s="985">
        <f t="shared" si="2"/>
        <v>0</v>
      </c>
      <c r="H106" s="423"/>
    </row>
    <row r="107" spans="1:8" ht="14.1" customHeight="1">
      <c r="A107" s="485">
        <v>98</v>
      </c>
      <c r="B107" s="490" t="s">
        <v>2582</v>
      </c>
      <c r="C107" s="491">
        <v>1</v>
      </c>
      <c r="D107" s="481" t="s">
        <v>339</v>
      </c>
      <c r="E107" s="1099"/>
      <c r="F107" s="985">
        <f t="shared" ref="F107:F148" si="3">ROUND(C107*E107,2)</f>
        <v>0</v>
      </c>
      <c r="H107" s="423"/>
    </row>
    <row r="108" spans="1:8" ht="14.1" customHeight="1">
      <c r="A108" s="485">
        <v>99</v>
      </c>
      <c r="B108" s="490" t="s">
        <v>2583</v>
      </c>
      <c r="C108" s="491">
        <v>2</v>
      </c>
      <c r="D108" s="481" t="s">
        <v>339</v>
      </c>
      <c r="E108" s="1099"/>
      <c r="F108" s="985">
        <f t="shared" si="3"/>
        <v>0</v>
      </c>
      <c r="H108" s="423"/>
    </row>
    <row r="109" spans="1:8" ht="14.1" customHeight="1">
      <c r="A109" s="485">
        <v>100</v>
      </c>
      <c r="B109" s="490" t="s">
        <v>2584</v>
      </c>
      <c r="C109" s="491">
        <v>1</v>
      </c>
      <c r="D109" s="481" t="s">
        <v>339</v>
      </c>
      <c r="E109" s="1099"/>
      <c r="F109" s="985">
        <f t="shared" si="3"/>
        <v>0</v>
      </c>
      <c r="H109" s="423"/>
    </row>
    <row r="110" spans="1:8" ht="14.1" customHeight="1">
      <c r="A110" s="485">
        <v>101</v>
      </c>
      <c r="B110" s="490" t="s">
        <v>2585</v>
      </c>
      <c r="C110" s="491">
        <v>1</v>
      </c>
      <c r="D110" s="481" t="s">
        <v>339</v>
      </c>
      <c r="E110" s="1099"/>
      <c r="F110" s="985">
        <f t="shared" si="3"/>
        <v>0</v>
      </c>
      <c r="H110" s="423"/>
    </row>
    <row r="111" spans="1:8" ht="14.1" customHeight="1">
      <c r="A111" s="485">
        <v>102</v>
      </c>
      <c r="B111" s="490" t="s">
        <v>2586</v>
      </c>
      <c r="C111" s="491">
        <v>1</v>
      </c>
      <c r="D111" s="481" t="s">
        <v>339</v>
      </c>
      <c r="E111" s="1099"/>
      <c r="F111" s="980">
        <f t="shared" si="3"/>
        <v>0</v>
      </c>
      <c r="H111" s="423"/>
    </row>
    <row r="112" spans="1:8" ht="14.1" customHeight="1">
      <c r="A112" s="485">
        <v>103</v>
      </c>
      <c r="B112" s="490" t="s">
        <v>2587</v>
      </c>
      <c r="C112" s="491">
        <v>2</v>
      </c>
      <c r="D112" s="481" t="s">
        <v>339</v>
      </c>
      <c r="E112" s="1099"/>
      <c r="F112" s="980">
        <f t="shared" si="3"/>
        <v>0</v>
      </c>
      <c r="H112" s="423"/>
    </row>
    <row r="113" spans="1:8" ht="14.1" customHeight="1">
      <c r="A113" s="485">
        <v>104</v>
      </c>
      <c r="B113" s="490" t="s">
        <v>2588</v>
      </c>
      <c r="C113" s="491">
        <v>21</v>
      </c>
      <c r="D113" s="481" t="s">
        <v>364</v>
      </c>
      <c r="E113" s="1099"/>
      <c r="F113" s="980">
        <f t="shared" si="3"/>
        <v>0</v>
      </c>
      <c r="H113" s="423"/>
    </row>
    <row r="114" spans="1:8" ht="14.1" customHeight="1">
      <c r="A114" s="485">
        <v>105</v>
      </c>
      <c r="B114" s="490" t="s">
        <v>2589</v>
      </c>
      <c r="C114" s="491">
        <v>30</v>
      </c>
      <c r="D114" s="481" t="s">
        <v>364</v>
      </c>
      <c r="E114" s="1099"/>
      <c r="F114" s="980">
        <f t="shared" si="3"/>
        <v>0</v>
      </c>
      <c r="H114" s="423"/>
    </row>
    <row r="115" spans="1:8" ht="14.1" customHeight="1">
      <c r="A115" s="485">
        <v>106</v>
      </c>
      <c r="B115" s="490" t="s">
        <v>2590</v>
      </c>
      <c r="C115" s="491">
        <v>6</v>
      </c>
      <c r="D115" s="481" t="s">
        <v>339</v>
      </c>
      <c r="E115" s="1099"/>
      <c r="F115" s="980">
        <f t="shared" si="3"/>
        <v>0</v>
      </c>
      <c r="H115" s="423"/>
    </row>
    <row r="116" spans="1:8" ht="14.1" customHeight="1">
      <c r="A116" s="485">
        <v>107</v>
      </c>
      <c r="B116" s="490" t="s">
        <v>2591</v>
      </c>
      <c r="C116" s="491">
        <v>3</v>
      </c>
      <c r="D116" s="481" t="s">
        <v>339</v>
      </c>
      <c r="E116" s="1099"/>
      <c r="F116" s="980">
        <f t="shared" si="3"/>
        <v>0</v>
      </c>
      <c r="H116" s="423"/>
    </row>
    <row r="117" spans="1:8" ht="14.1" customHeight="1">
      <c r="A117" s="485">
        <v>108</v>
      </c>
      <c r="B117" s="490" t="s">
        <v>2592</v>
      </c>
      <c r="C117" s="491">
        <v>7</v>
      </c>
      <c r="D117" s="481" t="s">
        <v>339</v>
      </c>
      <c r="E117" s="1099"/>
      <c r="F117" s="980">
        <f t="shared" si="3"/>
        <v>0</v>
      </c>
      <c r="H117" s="423"/>
    </row>
    <row r="118" spans="1:8" ht="14.1" customHeight="1">
      <c r="A118" s="485">
        <v>109</v>
      </c>
      <c r="B118" s="490" t="s">
        <v>2593</v>
      </c>
      <c r="C118" s="491">
        <v>6</v>
      </c>
      <c r="D118" s="481" t="s">
        <v>339</v>
      </c>
      <c r="E118" s="1099"/>
      <c r="F118" s="980">
        <f t="shared" si="3"/>
        <v>0</v>
      </c>
      <c r="H118" s="423"/>
    </row>
    <row r="119" spans="1:8" ht="14.1" customHeight="1">
      <c r="A119" s="485">
        <v>110</v>
      </c>
      <c r="B119" s="490" t="s">
        <v>2594</v>
      </c>
      <c r="C119" s="491">
        <v>1</v>
      </c>
      <c r="D119" s="481" t="s">
        <v>339</v>
      </c>
      <c r="E119" s="1099"/>
      <c r="F119" s="980">
        <f t="shared" si="3"/>
        <v>0</v>
      </c>
      <c r="H119" s="423"/>
    </row>
    <row r="120" spans="1:8" ht="14.1" customHeight="1">
      <c r="A120" s="485">
        <v>111</v>
      </c>
      <c r="B120" s="490" t="s">
        <v>2561</v>
      </c>
      <c r="C120" s="491">
        <v>5</v>
      </c>
      <c r="D120" s="481" t="s">
        <v>339</v>
      </c>
      <c r="E120" s="1099"/>
      <c r="F120" s="980">
        <f t="shared" si="3"/>
        <v>0</v>
      </c>
      <c r="H120" s="423"/>
    </row>
    <row r="121" spans="1:8" ht="14.1" customHeight="1">
      <c r="A121" s="485">
        <v>112</v>
      </c>
      <c r="B121" s="490" t="s">
        <v>2595</v>
      </c>
      <c r="C121" s="491">
        <v>2</v>
      </c>
      <c r="D121" s="481" t="s">
        <v>339</v>
      </c>
      <c r="E121" s="1099"/>
      <c r="F121" s="980">
        <f t="shared" si="3"/>
        <v>0</v>
      </c>
      <c r="H121" s="423"/>
    </row>
    <row r="122" spans="1:8" ht="14.1" customHeight="1">
      <c r="A122" s="485">
        <v>113</v>
      </c>
      <c r="B122" s="490" t="s">
        <v>2596</v>
      </c>
      <c r="C122" s="491">
        <v>1</v>
      </c>
      <c r="D122" s="481" t="s">
        <v>339</v>
      </c>
      <c r="E122" s="1099"/>
      <c r="F122" s="980">
        <f t="shared" si="3"/>
        <v>0</v>
      </c>
      <c r="H122" s="423"/>
    </row>
    <row r="123" spans="1:8" ht="14.1" customHeight="1">
      <c r="A123" s="485">
        <v>114</v>
      </c>
      <c r="B123" s="490" t="s">
        <v>2597</v>
      </c>
      <c r="C123" s="491">
        <v>3</v>
      </c>
      <c r="D123" s="481" t="s">
        <v>339</v>
      </c>
      <c r="E123" s="1099"/>
      <c r="F123" s="980">
        <f t="shared" si="3"/>
        <v>0</v>
      </c>
      <c r="H123" s="423"/>
    </row>
    <row r="124" spans="1:8" ht="14.1" customHeight="1">
      <c r="A124" s="485">
        <v>115</v>
      </c>
      <c r="B124" s="490" t="s">
        <v>2598</v>
      </c>
      <c r="C124" s="491">
        <v>2</v>
      </c>
      <c r="D124" s="481" t="s">
        <v>339</v>
      </c>
      <c r="E124" s="1099"/>
      <c r="F124" s="980">
        <f t="shared" si="3"/>
        <v>0</v>
      </c>
      <c r="H124" s="423"/>
    </row>
    <row r="125" spans="1:8" ht="14.1" customHeight="1">
      <c r="A125" s="485">
        <v>116</v>
      </c>
      <c r="B125" s="490" t="s">
        <v>2599</v>
      </c>
      <c r="C125" s="491">
        <v>1</v>
      </c>
      <c r="D125" s="481" t="s">
        <v>339</v>
      </c>
      <c r="E125" s="1099"/>
      <c r="F125" s="980">
        <f t="shared" si="3"/>
        <v>0</v>
      </c>
      <c r="H125" s="423"/>
    </row>
    <row r="126" spans="1:8" ht="14.1" customHeight="1">
      <c r="A126" s="485">
        <v>117</v>
      </c>
      <c r="B126" s="490" t="s">
        <v>2600</v>
      </c>
      <c r="C126" s="491">
        <v>1</v>
      </c>
      <c r="D126" s="481" t="s">
        <v>339</v>
      </c>
      <c r="E126" s="1099"/>
      <c r="F126" s="980">
        <f t="shared" si="3"/>
        <v>0</v>
      </c>
      <c r="H126" s="423"/>
    </row>
    <row r="127" spans="1:8" ht="14.1" customHeight="1">
      <c r="A127" s="1148">
        <v>118</v>
      </c>
      <c r="B127" s="1149" t="s">
        <v>2601</v>
      </c>
      <c r="C127" s="1150">
        <v>7</v>
      </c>
      <c r="D127" s="1151" t="s">
        <v>339</v>
      </c>
      <c r="E127" s="1099"/>
      <c r="F127" s="980">
        <f t="shared" si="3"/>
        <v>0</v>
      </c>
      <c r="H127" s="423"/>
    </row>
    <row r="128" spans="1:8" ht="14.1" customHeight="1">
      <c r="A128" s="485">
        <v>119</v>
      </c>
      <c r="B128" s="479" t="s">
        <v>2602</v>
      </c>
      <c r="C128" s="491">
        <v>6</v>
      </c>
      <c r="D128" s="481" t="s">
        <v>339</v>
      </c>
      <c r="E128" s="1099"/>
      <c r="F128" s="980">
        <f t="shared" si="3"/>
        <v>0</v>
      </c>
      <c r="H128" s="423"/>
    </row>
    <row r="129" spans="1:8" ht="14.1" customHeight="1">
      <c r="A129" s="485">
        <v>120</v>
      </c>
      <c r="B129" s="479" t="s">
        <v>2603</v>
      </c>
      <c r="C129" s="491">
        <v>6</v>
      </c>
      <c r="D129" s="481" t="s">
        <v>339</v>
      </c>
      <c r="E129" s="1099"/>
      <c r="F129" s="980">
        <f t="shared" si="3"/>
        <v>0</v>
      </c>
      <c r="H129" s="423"/>
    </row>
    <row r="130" spans="1:8" ht="14.1" customHeight="1">
      <c r="A130" s="485">
        <v>121</v>
      </c>
      <c r="B130" s="479" t="s">
        <v>2604</v>
      </c>
      <c r="C130" s="491">
        <v>2</v>
      </c>
      <c r="D130" s="481" t="s">
        <v>339</v>
      </c>
      <c r="E130" s="1099"/>
      <c r="F130" s="980">
        <f t="shared" si="3"/>
        <v>0</v>
      </c>
      <c r="H130" s="423"/>
    </row>
    <row r="131" spans="1:8" ht="14.1" customHeight="1">
      <c r="A131" s="485">
        <v>122</v>
      </c>
      <c r="B131" s="479" t="s">
        <v>2605</v>
      </c>
      <c r="C131" s="491">
        <v>4</v>
      </c>
      <c r="D131" s="481" t="s">
        <v>339</v>
      </c>
      <c r="E131" s="1099"/>
      <c r="F131" s="980">
        <f t="shared" si="3"/>
        <v>0</v>
      </c>
      <c r="H131" s="423"/>
    </row>
    <row r="132" spans="1:8" ht="14.1" customHeight="1">
      <c r="A132" s="485">
        <v>123</v>
      </c>
      <c r="B132" s="479" t="s">
        <v>2606</v>
      </c>
      <c r="C132" s="480">
        <v>8</v>
      </c>
      <c r="D132" s="481" t="s">
        <v>339</v>
      </c>
      <c r="E132" s="1099"/>
      <c r="F132" s="980">
        <f t="shared" si="3"/>
        <v>0</v>
      </c>
      <c r="H132" s="423"/>
    </row>
    <row r="133" spans="1:8" ht="14.1" customHeight="1">
      <c r="A133" s="485">
        <v>124</v>
      </c>
      <c r="B133" s="479" t="s">
        <v>2607</v>
      </c>
      <c r="C133" s="480">
        <v>2</v>
      </c>
      <c r="D133" s="481" t="s">
        <v>339</v>
      </c>
      <c r="E133" s="1099"/>
      <c r="F133" s="980">
        <f t="shared" si="3"/>
        <v>0</v>
      </c>
      <c r="H133" s="423"/>
    </row>
    <row r="134" spans="1:8" ht="14.1" customHeight="1">
      <c r="A134" s="485">
        <v>125</v>
      </c>
      <c r="B134" s="479" t="s">
        <v>2608</v>
      </c>
      <c r="C134" s="480">
        <v>1</v>
      </c>
      <c r="D134" s="481" t="s">
        <v>339</v>
      </c>
      <c r="E134" s="1099"/>
      <c r="F134" s="980">
        <f t="shared" si="3"/>
        <v>0</v>
      </c>
      <c r="H134" s="423"/>
    </row>
    <row r="135" spans="1:8" ht="14.1" customHeight="1">
      <c r="A135" s="485">
        <v>126</v>
      </c>
      <c r="B135" s="479" t="s">
        <v>2609</v>
      </c>
      <c r="C135" s="480">
        <v>2</v>
      </c>
      <c r="D135" s="481" t="s">
        <v>339</v>
      </c>
      <c r="E135" s="1099"/>
      <c r="F135" s="980">
        <f t="shared" si="3"/>
        <v>0</v>
      </c>
      <c r="H135" s="423"/>
    </row>
    <row r="136" spans="1:8" ht="14.1" customHeight="1">
      <c r="A136" s="485">
        <v>127</v>
      </c>
      <c r="B136" s="479" t="s">
        <v>2610</v>
      </c>
      <c r="C136" s="480">
        <v>2</v>
      </c>
      <c r="D136" s="481" t="s">
        <v>339</v>
      </c>
      <c r="E136" s="1099"/>
      <c r="F136" s="980">
        <f t="shared" si="3"/>
        <v>0</v>
      </c>
      <c r="H136" s="423"/>
    </row>
    <row r="137" spans="1:8" ht="14.1" customHeight="1">
      <c r="A137" s="485">
        <v>128</v>
      </c>
      <c r="B137" s="479" t="s">
        <v>2611</v>
      </c>
      <c r="C137" s="480">
        <v>2</v>
      </c>
      <c r="D137" s="481" t="s">
        <v>339</v>
      </c>
      <c r="E137" s="1099"/>
      <c r="F137" s="980">
        <f t="shared" si="3"/>
        <v>0</v>
      </c>
      <c r="H137" s="423"/>
    </row>
    <row r="138" spans="1:8" ht="14.1" customHeight="1">
      <c r="A138" s="485">
        <v>129</v>
      </c>
      <c r="B138" s="490" t="s">
        <v>2612</v>
      </c>
      <c r="C138" s="480">
        <v>2</v>
      </c>
      <c r="D138" s="481" t="s">
        <v>339</v>
      </c>
      <c r="E138" s="1099"/>
      <c r="F138" s="980">
        <f t="shared" si="3"/>
        <v>0</v>
      </c>
      <c r="H138" s="423"/>
    </row>
    <row r="139" spans="1:8" ht="14.1" customHeight="1">
      <c r="A139" s="485">
        <v>130</v>
      </c>
      <c r="B139" s="490" t="s">
        <v>2613</v>
      </c>
      <c r="C139" s="480">
        <v>1</v>
      </c>
      <c r="D139" s="481" t="s">
        <v>339</v>
      </c>
      <c r="E139" s="1099"/>
      <c r="F139" s="980">
        <f t="shared" si="3"/>
        <v>0</v>
      </c>
      <c r="H139" s="423"/>
    </row>
    <row r="140" spans="1:8" ht="14.1" customHeight="1">
      <c r="A140" s="485">
        <v>131</v>
      </c>
      <c r="B140" s="490" t="s">
        <v>2614</v>
      </c>
      <c r="C140" s="480">
        <v>2</v>
      </c>
      <c r="D140" s="481" t="s">
        <v>339</v>
      </c>
      <c r="E140" s="1099"/>
      <c r="F140" s="980">
        <f t="shared" si="3"/>
        <v>0</v>
      </c>
      <c r="H140" s="423"/>
    </row>
    <row r="141" spans="1:8" ht="14.1" customHeight="1">
      <c r="A141" s="485">
        <v>132</v>
      </c>
      <c r="B141" s="479" t="s">
        <v>2615</v>
      </c>
      <c r="C141" s="480">
        <v>1</v>
      </c>
      <c r="D141" s="481" t="s">
        <v>339</v>
      </c>
      <c r="E141" s="1099"/>
      <c r="F141" s="980">
        <f t="shared" si="3"/>
        <v>0</v>
      </c>
      <c r="H141" s="423"/>
    </row>
    <row r="142" spans="1:8" ht="14.1" customHeight="1">
      <c r="A142" s="485">
        <v>133</v>
      </c>
      <c r="B142" s="479" t="s">
        <v>2616</v>
      </c>
      <c r="C142" s="480">
        <v>1</v>
      </c>
      <c r="D142" s="481" t="s">
        <v>339</v>
      </c>
      <c r="E142" s="1099"/>
      <c r="F142" s="980">
        <f t="shared" si="3"/>
        <v>0</v>
      </c>
      <c r="H142" s="423"/>
    </row>
    <row r="143" spans="1:8" ht="14.1" customHeight="1">
      <c r="A143" s="485">
        <v>134</v>
      </c>
      <c r="B143" s="479" t="s">
        <v>2617</v>
      </c>
      <c r="C143" s="480">
        <v>4</v>
      </c>
      <c r="D143" s="481" t="s">
        <v>339</v>
      </c>
      <c r="E143" s="1099"/>
      <c r="F143" s="980">
        <f t="shared" si="3"/>
        <v>0</v>
      </c>
      <c r="H143" s="423"/>
    </row>
    <row r="144" spans="1:8" ht="14.1" customHeight="1">
      <c r="A144" s="485">
        <v>135</v>
      </c>
      <c r="B144" s="479" t="s">
        <v>2618</v>
      </c>
      <c r="C144" s="480">
        <v>6</v>
      </c>
      <c r="D144" s="481" t="s">
        <v>339</v>
      </c>
      <c r="E144" s="1099"/>
      <c r="F144" s="980">
        <f t="shared" si="3"/>
        <v>0</v>
      </c>
      <c r="H144" s="423"/>
    </row>
    <row r="145" spans="1:8" ht="14.1" customHeight="1">
      <c r="A145" s="485">
        <v>136</v>
      </c>
      <c r="B145" s="490" t="s">
        <v>2619</v>
      </c>
      <c r="C145" s="480">
        <v>2</v>
      </c>
      <c r="D145" s="481" t="s">
        <v>339</v>
      </c>
      <c r="E145" s="1099"/>
      <c r="F145" s="980">
        <f t="shared" si="3"/>
        <v>0</v>
      </c>
      <c r="H145" s="423"/>
    </row>
    <row r="146" spans="1:8" ht="14.1" customHeight="1">
      <c r="A146" s="485">
        <v>137</v>
      </c>
      <c r="B146" s="490" t="s">
        <v>2620</v>
      </c>
      <c r="C146" s="480">
        <v>12</v>
      </c>
      <c r="D146" s="481" t="s">
        <v>339</v>
      </c>
      <c r="E146" s="1099"/>
      <c r="F146" s="980">
        <f t="shared" si="3"/>
        <v>0</v>
      </c>
      <c r="H146" s="423"/>
    </row>
    <row r="147" spans="1:8" ht="14.1" customHeight="1">
      <c r="A147" s="485">
        <v>138</v>
      </c>
      <c r="B147" s="490" t="s">
        <v>2621</v>
      </c>
      <c r="C147" s="491">
        <v>90</v>
      </c>
      <c r="D147" s="481" t="s">
        <v>175</v>
      </c>
      <c r="E147" s="1099"/>
      <c r="F147" s="980">
        <f t="shared" si="3"/>
        <v>0</v>
      </c>
      <c r="H147" s="423"/>
    </row>
    <row r="148" spans="1:8" ht="14.1" customHeight="1">
      <c r="A148" s="485">
        <v>139</v>
      </c>
      <c r="B148" s="490" t="s">
        <v>2622</v>
      </c>
      <c r="C148" s="491">
        <v>60</v>
      </c>
      <c r="D148" s="481" t="s">
        <v>175</v>
      </c>
      <c r="E148" s="1099"/>
      <c r="F148" s="980">
        <f t="shared" si="3"/>
        <v>0</v>
      </c>
      <c r="H148" s="423"/>
    </row>
    <row r="149" spans="1:8" ht="14.1" customHeight="1">
      <c r="A149" s="1259" t="s">
        <v>2623</v>
      </c>
      <c r="B149" s="1260"/>
      <c r="C149" s="492"/>
      <c r="D149" s="493"/>
      <c r="E149" s="493"/>
      <c r="F149" s="986"/>
      <c r="H149" s="423"/>
    </row>
    <row r="150" spans="1:8" ht="40.35" customHeight="1">
      <c r="A150" s="485">
        <v>140</v>
      </c>
      <c r="B150" s="479" t="s">
        <v>2624</v>
      </c>
      <c r="C150" s="491">
        <v>1</v>
      </c>
      <c r="D150" s="494" t="s">
        <v>339</v>
      </c>
      <c r="E150" s="1100"/>
      <c r="F150" s="985">
        <f>ROUND(C150*E150,2)</f>
        <v>0</v>
      </c>
      <c r="H150" s="423"/>
    </row>
    <row r="151" spans="1:8" ht="14.1" customHeight="1">
      <c r="A151" s="1267" t="s">
        <v>2504</v>
      </c>
      <c r="B151" s="1268"/>
      <c r="C151" s="483"/>
      <c r="D151" s="484"/>
      <c r="E151" s="484"/>
      <c r="F151" s="987"/>
      <c r="H151" s="423"/>
    </row>
    <row r="152" spans="1:8" ht="14.1" customHeight="1">
      <c r="A152" s="485">
        <v>141</v>
      </c>
      <c r="B152" s="486" t="s">
        <v>2625</v>
      </c>
      <c r="C152" s="487">
        <v>24</v>
      </c>
      <c r="D152" s="495" t="s">
        <v>339</v>
      </c>
      <c r="E152" s="1100"/>
      <c r="F152" s="985">
        <f t="shared" ref="F152:F181" si="4">ROUND(C152*E152,2)</f>
        <v>0</v>
      </c>
      <c r="H152" s="423"/>
    </row>
    <row r="153" spans="1:8" ht="14.1" customHeight="1">
      <c r="A153" s="1269" t="s">
        <v>2519</v>
      </c>
      <c r="B153" s="1270"/>
      <c r="C153" s="491"/>
      <c r="D153" s="481"/>
      <c r="E153" s="481"/>
      <c r="F153" s="985"/>
      <c r="H153" s="423"/>
    </row>
    <row r="154" spans="1:8" ht="14.1" customHeight="1">
      <c r="A154" s="485">
        <v>142</v>
      </c>
      <c r="B154" s="490" t="s">
        <v>2573</v>
      </c>
      <c r="C154" s="491">
        <v>10</v>
      </c>
      <c r="D154" s="481" t="s">
        <v>364</v>
      </c>
      <c r="E154" s="1099"/>
      <c r="F154" s="985">
        <f t="shared" si="4"/>
        <v>0</v>
      </c>
      <c r="H154" s="423"/>
    </row>
    <row r="155" spans="1:8" ht="14.1" customHeight="1">
      <c r="A155" s="485">
        <v>143</v>
      </c>
      <c r="B155" s="490" t="s">
        <v>2572</v>
      </c>
      <c r="C155" s="491">
        <v>12</v>
      </c>
      <c r="D155" s="481" t="s">
        <v>364</v>
      </c>
      <c r="E155" s="1099"/>
      <c r="F155" s="985">
        <f t="shared" si="4"/>
        <v>0</v>
      </c>
      <c r="H155" s="423"/>
    </row>
    <row r="156" spans="1:8" ht="14.1" customHeight="1">
      <c r="A156" s="485">
        <v>144</v>
      </c>
      <c r="B156" s="490" t="s">
        <v>2552</v>
      </c>
      <c r="C156" s="491">
        <v>7</v>
      </c>
      <c r="D156" s="481" t="s">
        <v>364</v>
      </c>
      <c r="E156" s="1099"/>
      <c r="F156" s="985">
        <f t="shared" si="4"/>
        <v>0</v>
      </c>
      <c r="H156" s="423"/>
    </row>
    <row r="157" spans="1:8" ht="14.1" customHeight="1">
      <c r="A157" s="485">
        <v>145</v>
      </c>
      <c r="B157" s="490" t="s">
        <v>2626</v>
      </c>
      <c r="C157" s="491">
        <v>3</v>
      </c>
      <c r="D157" s="481" t="s">
        <v>364</v>
      </c>
      <c r="E157" s="1099"/>
      <c r="F157" s="985">
        <f t="shared" si="4"/>
        <v>0</v>
      </c>
      <c r="H157" s="423"/>
    </row>
    <row r="158" spans="1:8" ht="14.1" customHeight="1">
      <c r="A158" s="485">
        <v>146</v>
      </c>
      <c r="B158" s="490" t="s">
        <v>2571</v>
      </c>
      <c r="C158" s="491">
        <v>4</v>
      </c>
      <c r="D158" s="481" t="s">
        <v>364</v>
      </c>
      <c r="E158" s="1099"/>
      <c r="F158" s="985">
        <f t="shared" si="4"/>
        <v>0</v>
      </c>
      <c r="H158" s="423"/>
    </row>
    <row r="159" spans="1:8" ht="14.1" customHeight="1">
      <c r="A159" s="485">
        <v>147</v>
      </c>
      <c r="B159" s="490" t="s">
        <v>2570</v>
      </c>
      <c r="C159" s="491">
        <v>3</v>
      </c>
      <c r="D159" s="481" t="s">
        <v>364</v>
      </c>
      <c r="E159" s="1099"/>
      <c r="F159" s="985">
        <f t="shared" si="4"/>
        <v>0</v>
      </c>
      <c r="H159" s="423"/>
    </row>
    <row r="160" spans="1:8" ht="14.1" customHeight="1">
      <c r="A160" s="485">
        <v>148</v>
      </c>
      <c r="B160" s="490" t="s">
        <v>2564</v>
      </c>
      <c r="C160" s="491">
        <v>5</v>
      </c>
      <c r="D160" s="481" t="s">
        <v>364</v>
      </c>
      <c r="E160" s="1099"/>
      <c r="F160" s="985">
        <f t="shared" si="4"/>
        <v>0</v>
      </c>
      <c r="H160" s="423"/>
    </row>
    <row r="161" spans="1:8" ht="14.1" customHeight="1">
      <c r="A161" s="485">
        <v>149</v>
      </c>
      <c r="B161" s="490" t="s">
        <v>2627</v>
      </c>
      <c r="C161" s="491">
        <v>32</v>
      </c>
      <c r="D161" s="481" t="s">
        <v>364</v>
      </c>
      <c r="E161" s="1099"/>
      <c r="F161" s="985">
        <f t="shared" si="4"/>
        <v>0</v>
      </c>
      <c r="H161" s="423"/>
    </row>
    <row r="162" spans="1:8" ht="14.1" customHeight="1">
      <c r="A162" s="485">
        <v>150</v>
      </c>
      <c r="B162" s="490" t="s">
        <v>2580</v>
      </c>
      <c r="C162" s="491">
        <v>4</v>
      </c>
      <c r="D162" s="481" t="s">
        <v>339</v>
      </c>
      <c r="E162" s="1099"/>
      <c r="F162" s="985">
        <f t="shared" si="4"/>
        <v>0</v>
      </c>
      <c r="H162" s="423"/>
    </row>
    <row r="163" spans="1:8" ht="14.1" customHeight="1">
      <c r="A163" s="485">
        <v>151</v>
      </c>
      <c r="B163" s="490" t="s">
        <v>2553</v>
      </c>
      <c r="C163" s="491">
        <v>1</v>
      </c>
      <c r="D163" s="481" t="s">
        <v>339</v>
      </c>
      <c r="E163" s="1099"/>
      <c r="F163" s="985">
        <f t="shared" si="4"/>
        <v>0</v>
      </c>
      <c r="H163" s="423"/>
    </row>
    <row r="164" spans="1:8" ht="14.1" customHeight="1">
      <c r="A164" s="485">
        <v>152</v>
      </c>
      <c r="B164" s="490" t="s">
        <v>2612</v>
      </c>
      <c r="C164" s="491">
        <v>4</v>
      </c>
      <c r="D164" s="481" t="s">
        <v>339</v>
      </c>
      <c r="E164" s="1099"/>
      <c r="F164" s="985">
        <f t="shared" si="4"/>
        <v>0</v>
      </c>
      <c r="H164" s="423"/>
    </row>
    <row r="165" spans="1:8" ht="14.1" customHeight="1">
      <c r="A165" s="485">
        <v>153</v>
      </c>
      <c r="B165" s="490" t="s">
        <v>2628</v>
      </c>
      <c r="C165" s="491">
        <v>6</v>
      </c>
      <c r="D165" s="481" t="s">
        <v>339</v>
      </c>
      <c r="E165" s="1099"/>
      <c r="F165" s="985">
        <f t="shared" si="4"/>
        <v>0</v>
      </c>
      <c r="H165" s="423"/>
    </row>
    <row r="166" spans="1:8" ht="14.1" customHeight="1">
      <c r="A166" s="485">
        <v>154</v>
      </c>
      <c r="B166" s="490" t="s">
        <v>2629</v>
      </c>
      <c r="C166" s="491">
        <v>4</v>
      </c>
      <c r="D166" s="481" t="s">
        <v>339</v>
      </c>
      <c r="E166" s="1099"/>
      <c r="F166" s="985">
        <f t="shared" si="4"/>
        <v>0</v>
      </c>
      <c r="H166" s="423"/>
    </row>
    <row r="167" spans="1:8" ht="14.1" customHeight="1">
      <c r="A167" s="485">
        <v>155</v>
      </c>
      <c r="B167" s="490" t="s">
        <v>2630</v>
      </c>
      <c r="C167" s="491">
        <v>2</v>
      </c>
      <c r="D167" s="481" t="s">
        <v>339</v>
      </c>
      <c r="E167" s="1099"/>
      <c r="F167" s="985">
        <f t="shared" si="4"/>
        <v>0</v>
      </c>
      <c r="H167" s="423"/>
    </row>
    <row r="168" spans="1:8" ht="14.1" customHeight="1">
      <c r="A168" s="485">
        <v>156</v>
      </c>
      <c r="B168" s="490" t="s">
        <v>2631</v>
      </c>
      <c r="C168" s="491">
        <v>2</v>
      </c>
      <c r="D168" s="481" t="s">
        <v>339</v>
      </c>
      <c r="E168" s="1099"/>
      <c r="F168" s="985">
        <f t="shared" si="4"/>
        <v>0</v>
      </c>
      <c r="H168" s="423"/>
    </row>
    <row r="169" spans="1:8" ht="14.1" customHeight="1">
      <c r="A169" s="485">
        <v>157</v>
      </c>
      <c r="B169" s="490" t="s">
        <v>2632</v>
      </c>
      <c r="C169" s="491">
        <v>2</v>
      </c>
      <c r="D169" s="481" t="s">
        <v>339</v>
      </c>
      <c r="E169" s="1099"/>
      <c r="F169" s="985">
        <f t="shared" si="4"/>
        <v>0</v>
      </c>
      <c r="H169" s="423"/>
    </row>
    <row r="170" spans="1:8" ht="14.1" customHeight="1">
      <c r="A170" s="485">
        <v>158</v>
      </c>
      <c r="B170" s="490" t="s">
        <v>2633</v>
      </c>
      <c r="C170" s="491">
        <v>1</v>
      </c>
      <c r="D170" s="481" t="s">
        <v>339</v>
      </c>
      <c r="E170" s="1099"/>
      <c r="F170" s="985">
        <f t="shared" si="4"/>
        <v>0</v>
      </c>
      <c r="H170" s="423"/>
    </row>
    <row r="171" spans="1:8" ht="14.1" customHeight="1">
      <c r="A171" s="485">
        <v>159</v>
      </c>
      <c r="B171" s="490" t="s">
        <v>2634</v>
      </c>
      <c r="C171" s="491">
        <v>1</v>
      </c>
      <c r="D171" s="481" t="s">
        <v>339</v>
      </c>
      <c r="E171" s="1099"/>
      <c r="F171" s="985">
        <f t="shared" si="4"/>
        <v>0</v>
      </c>
      <c r="H171" s="423"/>
    </row>
    <row r="172" spans="1:8" ht="14.1" customHeight="1">
      <c r="A172" s="485">
        <v>160</v>
      </c>
      <c r="B172" s="490" t="s">
        <v>2635</v>
      </c>
      <c r="C172" s="491">
        <v>1</v>
      </c>
      <c r="D172" s="481" t="s">
        <v>339</v>
      </c>
      <c r="E172" s="1099"/>
      <c r="F172" s="985">
        <f t="shared" si="4"/>
        <v>0</v>
      </c>
      <c r="H172" s="423"/>
    </row>
    <row r="173" spans="1:8" ht="14.1" customHeight="1">
      <c r="A173" s="485">
        <v>161</v>
      </c>
      <c r="B173" s="490" t="s">
        <v>2636</v>
      </c>
      <c r="C173" s="491">
        <v>12</v>
      </c>
      <c r="D173" s="481" t="s">
        <v>339</v>
      </c>
      <c r="E173" s="1099"/>
      <c r="F173" s="985">
        <f t="shared" si="4"/>
        <v>0</v>
      </c>
      <c r="H173" s="423"/>
    </row>
    <row r="174" spans="1:8" ht="14.1" customHeight="1">
      <c r="A174" s="485">
        <v>162</v>
      </c>
      <c r="B174" s="490" t="s">
        <v>2637</v>
      </c>
      <c r="C174" s="491">
        <v>4</v>
      </c>
      <c r="D174" s="481" t="s">
        <v>339</v>
      </c>
      <c r="E174" s="1099"/>
      <c r="F174" s="985">
        <f t="shared" si="4"/>
        <v>0</v>
      </c>
      <c r="H174" s="423"/>
    </row>
    <row r="175" spans="1:8" ht="14.1" customHeight="1">
      <c r="A175" s="485">
        <v>163</v>
      </c>
      <c r="B175" s="490" t="s">
        <v>2638</v>
      </c>
      <c r="C175" s="491">
        <v>4</v>
      </c>
      <c r="D175" s="481" t="s">
        <v>339</v>
      </c>
      <c r="E175" s="1099"/>
      <c r="F175" s="985">
        <f t="shared" si="4"/>
        <v>0</v>
      </c>
      <c r="H175" s="423"/>
    </row>
    <row r="176" spans="1:8" ht="14.1" customHeight="1">
      <c r="A176" s="485">
        <v>164</v>
      </c>
      <c r="B176" s="490" t="s">
        <v>2639</v>
      </c>
      <c r="C176" s="491">
        <v>1</v>
      </c>
      <c r="D176" s="481" t="s">
        <v>339</v>
      </c>
      <c r="E176" s="1099"/>
      <c r="F176" s="985">
        <f t="shared" si="4"/>
        <v>0</v>
      </c>
      <c r="H176" s="423"/>
    </row>
    <row r="177" spans="1:8" ht="14.1" customHeight="1">
      <c r="A177" s="485">
        <v>165</v>
      </c>
      <c r="B177" s="490" t="s">
        <v>2577</v>
      </c>
      <c r="C177" s="491">
        <v>1</v>
      </c>
      <c r="D177" s="481" t="s">
        <v>339</v>
      </c>
      <c r="E177" s="1099"/>
      <c r="F177" s="985">
        <f t="shared" si="4"/>
        <v>0</v>
      </c>
      <c r="H177" s="423"/>
    </row>
    <row r="178" spans="1:8" ht="14.1" customHeight="1">
      <c r="A178" s="485">
        <v>166</v>
      </c>
      <c r="B178" s="490" t="s">
        <v>2619</v>
      </c>
      <c r="C178" s="491">
        <v>1</v>
      </c>
      <c r="D178" s="481" t="s">
        <v>339</v>
      </c>
      <c r="E178" s="1099"/>
      <c r="F178" s="985">
        <f t="shared" si="4"/>
        <v>0</v>
      </c>
      <c r="H178" s="423"/>
    </row>
    <row r="179" spans="1:8" ht="14.1" customHeight="1">
      <c r="A179" s="485">
        <v>167</v>
      </c>
      <c r="B179" s="496" t="s">
        <v>2640</v>
      </c>
      <c r="C179" s="491">
        <v>2</v>
      </c>
      <c r="D179" s="481" t="s">
        <v>339</v>
      </c>
      <c r="E179" s="1099"/>
      <c r="F179" s="985">
        <f t="shared" si="4"/>
        <v>0</v>
      </c>
      <c r="H179" s="423"/>
    </row>
    <row r="180" spans="1:8" ht="14.1" customHeight="1">
      <c r="A180" s="485">
        <v>168</v>
      </c>
      <c r="B180" s="496" t="s">
        <v>2641</v>
      </c>
      <c r="C180" s="491">
        <v>2</v>
      </c>
      <c r="D180" s="481" t="s">
        <v>339</v>
      </c>
      <c r="E180" s="1099"/>
      <c r="F180" s="985">
        <f t="shared" si="4"/>
        <v>0</v>
      </c>
      <c r="H180" s="423"/>
    </row>
    <row r="181" spans="1:8" ht="14.1" customHeight="1">
      <c r="A181" s="485">
        <v>169</v>
      </c>
      <c r="B181" s="490" t="s">
        <v>2621</v>
      </c>
      <c r="C181" s="491">
        <v>15</v>
      </c>
      <c r="D181" s="481" t="s">
        <v>175</v>
      </c>
      <c r="E181" s="1099"/>
      <c r="F181" s="985">
        <f t="shared" si="4"/>
        <v>0</v>
      </c>
      <c r="H181" s="423"/>
    </row>
    <row r="182" spans="1:8" ht="14.1" customHeight="1">
      <c r="A182" s="1259" t="s">
        <v>2642</v>
      </c>
      <c r="B182" s="1260"/>
      <c r="C182" s="492"/>
      <c r="D182" s="493"/>
      <c r="E182" s="493"/>
      <c r="F182" s="988"/>
      <c r="H182" s="423"/>
    </row>
    <row r="183" spans="1:8" ht="39" customHeight="1">
      <c r="A183" s="485">
        <v>170</v>
      </c>
      <c r="B183" s="479" t="s">
        <v>2643</v>
      </c>
      <c r="C183" s="491">
        <v>1</v>
      </c>
      <c r="D183" s="494" t="s">
        <v>339</v>
      </c>
      <c r="E183" s="1099"/>
      <c r="F183" s="989">
        <f>ROUND(C183*E183,2)</f>
        <v>0</v>
      </c>
      <c r="H183" s="423"/>
    </row>
    <row r="184" spans="1:8" ht="41.5" customHeight="1">
      <c r="A184" s="485">
        <v>171</v>
      </c>
      <c r="B184" s="479" t="s">
        <v>2644</v>
      </c>
      <c r="C184" s="491">
        <v>1</v>
      </c>
      <c r="D184" s="494" t="s">
        <v>339</v>
      </c>
      <c r="E184" s="1099"/>
      <c r="F184" s="989">
        <f>ROUND(C184*E184,2)</f>
        <v>0</v>
      </c>
      <c r="H184" s="423"/>
    </row>
    <row r="185" spans="1:8" ht="14.1" customHeight="1">
      <c r="A185" s="485">
        <v>172</v>
      </c>
      <c r="B185" s="479" t="s">
        <v>2645</v>
      </c>
      <c r="C185" s="491">
        <v>2</v>
      </c>
      <c r="D185" s="494" t="s">
        <v>339</v>
      </c>
      <c r="E185" s="1099"/>
      <c r="F185" s="989">
        <f>ROUND(C185*E185,2)</f>
        <v>0</v>
      </c>
      <c r="H185" s="423"/>
    </row>
    <row r="186" spans="1:8" ht="14.1" customHeight="1">
      <c r="A186" s="485">
        <v>173</v>
      </c>
      <c r="B186" s="479" t="s">
        <v>2646</v>
      </c>
      <c r="C186" s="491">
        <v>1</v>
      </c>
      <c r="D186" s="494" t="s">
        <v>339</v>
      </c>
      <c r="E186" s="1099"/>
      <c r="F186" s="989">
        <f>ROUND(C186*E186,2)</f>
        <v>0</v>
      </c>
      <c r="H186" s="423"/>
    </row>
    <row r="187" spans="1:8" ht="14.1" customHeight="1">
      <c r="A187" s="485">
        <v>174</v>
      </c>
      <c r="B187" s="479" t="s">
        <v>2647</v>
      </c>
      <c r="C187" s="491">
        <v>1</v>
      </c>
      <c r="D187" s="494" t="s">
        <v>339</v>
      </c>
      <c r="E187" s="1099"/>
      <c r="F187" s="989">
        <f>ROUND(C187*E187,2)</f>
        <v>0</v>
      </c>
      <c r="H187" s="423"/>
    </row>
    <row r="188" spans="1:8" ht="14.1" customHeight="1">
      <c r="A188" s="1267" t="s">
        <v>2504</v>
      </c>
      <c r="B188" s="1268"/>
      <c r="C188" s="483"/>
      <c r="D188" s="484"/>
      <c r="E188" s="481"/>
      <c r="F188" s="990"/>
      <c r="H188" s="423"/>
    </row>
    <row r="189" spans="1:8" ht="25.75" customHeight="1">
      <c r="A189" s="485">
        <v>175</v>
      </c>
      <c r="B189" s="486" t="s">
        <v>2648</v>
      </c>
      <c r="C189" s="491">
        <v>1</v>
      </c>
      <c r="D189" s="494" t="s">
        <v>339</v>
      </c>
      <c r="E189" s="1099"/>
      <c r="F189" s="989">
        <f t="shared" ref="F189:F202" si="5">ROUND(C189*E189,2)</f>
        <v>0</v>
      </c>
      <c r="H189" s="423"/>
    </row>
    <row r="190" spans="1:8" ht="25.35" customHeight="1">
      <c r="A190" s="485">
        <v>176</v>
      </c>
      <c r="B190" s="486" t="s">
        <v>2649</v>
      </c>
      <c r="C190" s="491">
        <v>1</v>
      </c>
      <c r="D190" s="494" t="s">
        <v>339</v>
      </c>
      <c r="E190" s="1099"/>
      <c r="F190" s="989">
        <f t="shared" si="5"/>
        <v>0</v>
      </c>
      <c r="H190" s="423"/>
    </row>
    <row r="191" spans="1:8" ht="14.1" customHeight="1">
      <c r="A191" s="485">
        <v>177</v>
      </c>
      <c r="B191" s="486" t="s">
        <v>2650</v>
      </c>
      <c r="C191" s="491">
        <v>1</v>
      </c>
      <c r="D191" s="494" t="s">
        <v>339</v>
      </c>
      <c r="E191" s="1099"/>
      <c r="F191" s="989">
        <f t="shared" si="5"/>
        <v>0</v>
      </c>
      <c r="H191" s="423"/>
    </row>
    <row r="192" spans="1:8" ht="14.1" customHeight="1">
      <c r="A192" s="1269" t="s">
        <v>2519</v>
      </c>
      <c r="B192" s="1270"/>
      <c r="C192" s="491"/>
      <c r="D192" s="481"/>
      <c r="E192" s="481"/>
      <c r="F192" s="989"/>
      <c r="H192" s="423"/>
    </row>
    <row r="193" spans="1:8" ht="14.1" customHeight="1">
      <c r="A193" s="485">
        <v>178</v>
      </c>
      <c r="B193" s="479" t="s">
        <v>2651</v>
      </c>
      <c r="C193" s="491">
        <v>2</v>
      </c>
      <c r="D193" s="481" t="s">
        <v>364</v>
      </c>
      <c r="E193" s="1099"/>
      <c r="F193" s="989">
        <f t="shared" si="5"/>
        <v>0</v>
      </c>
      <c r="H193" s="497"/>
    </row>
    <row r="194" spans="1:8" ht="14.1" customHeight="1">
      <c r="A194" s="485">
        <v>179</v>
      </c>
      <c r="B194" s="479" t="s">
        <v>2652</v>
      </c>
      <c r="C194" s="491">
        <v>4</v>
      </c>
      <c r="D194" s="481" t="s">
        <v>364</v>
      </c>
      <c r="E194" s="1099"/>
      <c r="F194" s="989">
        <f t="shared" si="5"/>
        <v>0</v>
      </c>
      <c r="H194" s="497"/>
    </row>
    <row r="195" spans="1:8" ht="14.1" customHeight="1">
      <c r="A195" s="485">
        <v>180</v>
      </c>
      <c r="B195" s="479" t="s">
        <v>2653</v>
      </c>
      <c r="C195" s="491">
        <v>5</v>
      </c>
      <c r="D195" s="481" t="s">
        <v>364</v>
      </c>
      <c r="E195" s="1099"/>
      <c r="F195" s="989">
        <f t="shared" si="5"/>
        <v>0</v>
      </c>
      <c r="H195" s="497"/>
    </row>
    <row r="196" spans="1:8" ht="14.1" customHeight="1">
      <c r="A196" s="485">
        <v>181</v>
      </c>
      <c r="B196" s="490" t="s">
        <v>2654</v>
      </c>
      <c r="C196" s="491">
        <v>1</v>
      </c>
      <c r="D196" s="481" t="s">
        <v>339</v>
      </c>
      <c r="E196" s="1099"/>
      <c r="F196" s="989">
        <f t="shared" si="5"/>
        <v>0</v>
      </c>
      <c r="H196" s="497"/>
    </row>
    <row r="197" spans="1:8" ht="14.1" customHeight="1">
      <c r="A197" s="485">
        <v>182</v>
      </c>
      <c r="B197" s="490" t="s">
        <v>2655</v>
      </c>
      <c r="C197" s="491">
        <v>1</v>
      </c>
      <c r="D197" s="481" t="s">
        <v>339</v>
      </c>
      <c r="E197" s="1099"/>
      <c r="F197" s="989">
        <f t="shared" si="5"/>
        <v>0</v>
      </c>
      <c r="H197" s="497"/>
    </row>
    <row r="198" spans="1:8" ht="14.1" customHeight="1">
      <c r="A198" s="485">
        <v>183</v>
      </c>
      <c r="B198" s="490" t="s">
        <v>2656</v>
      </c>
      <c r="C198" s="491">
        <v>1</v>
      </c>
      <c r="D198" s="481" t="s">
        <v>339</v>
      </c>
      <c r="E198" s="1099"/>
      <c r="F198" s="989">
        <f t="shared" si="5"/>
        <v>0</v>
      </c>
      <c r="H198" s="497"/>
    </row>
    <row r="199" spans="1:8" ht="14.1" customHeight="1">
      <c r="A199" s="485">
        <v>184</v>
      </c>
      <c r="B199" s="490" t="s">
        <v>2657</v>
      </c>
      <c r="C199" s="491">
        <v>2</v>
      </c>
      <c r="D199" s="481" t="s">
        <v>339</v>
      </c>
      <c r="E199" s="1099"/>
      <c r="F199" s="989">
        <f t="shared" si="5"/>
        <v>0</v>
      </c>
      <c r="H199" s="497"/>
    </row>
    <row r="200" spans="1:8" ht="14.1" customHeight="1">
      <c r="A200" s="485">
        <v>185</v>
      </c>
      <c r="B200" s="490" t="s">
        <v>2658</v>
      </c>
      <c r="C200" s="491">
        <v>4</v>
      </c>
      <c r="D200" s="481" t="s">
        <v>339</v>
      </c>
      <c r="E200" s="1099"/>
      <c r="F200" s="989">
        <f t="shared" si="5"/>
        <v>0</v>
      </c>
      <c r="H200" s="497"/>
    </row>
    <row r="201" spans="1:8" ht="14.1" customHeight="1">
      <c r="A201" s="485">
        <v>186</v>
      </c>
      <c r="B201" s="490" t="s">
        <v>2659</v>
      </c>
      <c r="C201" s="491">
        <v>1</v>
      </c>
      <c r="D201" s="481" t="s">
        <v>339</v>
      </c>
      <c r="E201" s="1099"/>
      <c r="F201" s="989">
        <f t="shared" si="5"/>
        <v>0</v>
      </c>
      <c r="H201" s="497"/>
    </row>
    <row r="202" spans="1:8" ht="14.1" customHeight="1">
      <c r="A202" s="485">
        <v>187</v>
      </c>
      <c r="B202" s="490" t="s">
        <v>2660</v>
      </c>
      <c r="C202" s="491">
        <v>1</v>
      </c>
      <c r="D202" s="481" t="s">
        <v>339</v>
      </c>
      <c r="E202" s="1099"/>
      <c r="F202" s="989">
        <f t="shared" si="5"/>
        <v>0</v>
      </c>
      <c r="H202" s="497"/>
    </row>
    <row r="203" spans="1:8" ht="14.1" customHeight="1">
      <c r="A203" s="1259" t="s">
        <v>2661</v>
      </c>
      <c r="B203" s="1260"/>
      <c r="C203" s="492"/>
      <c r="D203" s="493"/>
      <c r="E203" s="493"/>
      <c r="F203" s="991"/>
      <c r="H203" s="423"/>
    </row>
    <row r="204" spans="1:8" ht="41.5" customHeight="1">
      <c r="A204" s="485">
        <v>188</v>
      </c>
      <c r="B204" s="479" t="s">
        <v>2662</v>
      </c>
      <c r="C204" s="491">
        <v>1</v>
      </c>
      <c r="D204" s="494" t="s">
        <v>339</v>
      </c>
      <c r="E204" s="1097"/>
      <c r="F204" s="989">
        <f>ROUND(C204*E204,2)</f>
        <v>0</v>
      </c>
      <c r="H204" s="423"/>
    </row>
    <row r="205" spans="1:8" ht="14.1" customHeight="1">
      <c r="A205" s="1267" t="s">
        <v>2504</v>
      </c>
      <c r="B205" s="1268"/>
      <c r="C205" s="483"/>
      <c r="D205" s="484"/>
      <c r="E205" s="433"/>
      <c r="F205" s="990"/>
      <c r="H205" s="423"/>
    </row>
    <row r="206" spans="1:8" ht="14.1" customHeight="1">
      <c r="A206" s="498">
        <v>189</v>
      </c>
      <c r="B206" s="496" t="s">
        <v>2511</v>
      </c>
      <c r="C206" s="499">
        <v>8</v>
      </c>
      <c r="D206" s="500" t="s">
        <v>339</v>
      </c>
      <c r="E206" s="1098"/>
      <c r="F206" s="989">
        <f t="shared" ref="F206:F232" si="6">ROUND(C206*E206,2)</f>
        <v>0</v>
      </c>
      <c r="H206" s="423"/>
    </row>
    <row r="207" spans="1:8" ht="14.1" customHeight="1">
      <c r="A207" s="498">
        <v>190</v>
      </c>
      <c r="B207" s="496" t="s">
        <v>2515</v>
      </c>
      <c r="C207" s="499">
        <v>1</v>
      </c>
      <c r="D207" s="500" t="s">
        <v>339</v>
      </c>
      <c r="E207" s="1098"/>
      <c r="F207" s="989">
        <f t="shared" si="6"/>
        <v>0</v>
      </c>
      <c r="H207" s="423"/>
    </row>
    <row r="208" spans="1:8" ht="14.1" customHeight="1">
      <c r="A208" s="498">
        <v>191</v>
      </c>
      <c r="B208" s="496" t="s">
        <v>2516</v>
      </c>
      <c r="C208" s="499">
        <v>3</v>
      </c>
      <c r="D208" s="500" t="s">
        <v>339</v>
      </c>
      <c r="E208" s="1098"/>
      <c r="F208" s="980">
        <f t="shared" si="6"/>
        <v>0</v>
      </c>
      <c r="H208" s="423"/>
    </row>
    <row r="209" spans="1:8" ht="14.1" customHeight="1">
      <c r="A209" s="1269" t="s">
        <v>2519</v>
      </c>
      <c r="B209" s="1270"/>
      <c r="C209" s="491"/>
      <c r="D209" s="481"/>
      <c r="E209" s="433"/>
      <c r="F209" s="980">
        <f t="shared" si="6"/>
        <v>0</v>
      </c>
      <c r="H209" s="423"/>
    </row>
    <row r="210" spans="1:8" ht="14.1" customHeight="1">
      <c r="A210" s="485">
        <v>192</v>
      </c>
      <c r="B210" s="490" t="s">
        <v>2573</v>
      </c>
      <c r="C210" s="491">
        <v>5</v>
      </c>
      <c r="D210" s="481" t="s">
        <v>364</v>
      </c>
      <c r="E210" s="1099"/>
      <c r="F210" s="980">
        <f t="shared" si="6"/>
        <v>0</v>
      </c>
      <c r="H210" s="423"/>
    </row>
    <row r="211" spans="1:8" ht="14.1" customHeight="1">
      <c r="A211" s="485">
        <v>193</v>
      </c>
      <c r="B211" s="490" t="s">
        <v>2572</v>
      </c>
      <c r="C211" s="491">
        <v>7</v>
      </c>
      <c r="D211" s="481" t="s">
        <v>364</v>
      </c>
      <c r="E211" s="1099"/>
      <c r="F211" s="980">
        <f t="shared" si="6"/>
        <v>0</v>
      </c>
      <c r="H211" s="423"/>
    </row>
    <row r="212" spans="1:8" ht="14.1" customHeight="1">
      <c r="A212" s="485">
        <v>194</v>
      </c>
      <c r="B212" s="490" t="s">
        <v>2552</v>
      </c>
      <c r="C212" s="491">
        <v>12</v>
      </c>
      <c r="D212" s="481" t="s">
        <v>364</v>
      </c>
      <c r="E212" s="1099"/>
      <c r="F212" s="980">
        <f t="shared" si="6"/>
        <v>0</v>
      </c>
      <c r="H212" s="423"/>
    </row>
    <row r="213" spans="1:8" ht="14.1" customHeight="1">
      <c r="A213" s="485">
        <v>195</v>
      </c>
      <c r="B213" s="490" t="s">
        <v>2626</v>
      </c>
      <c r="C213" s="491">
        <v>4</v>
      </c>
      <c r="D213" s="481" t="s">
        <v>364</v>
      </c>
      <c r="E213" s="1099"/>
      <c r="F213" s="980">
        <f t="shared" si="6"/>
        <v>0</v>
      </c>
      <c r="H213" s="423"/>
    </row>
    <row r="214" spans="1:8" ht="14.1" customHeight="1">
      <c r="A214" s="485">
        <v>196</v>
      </c>
      <c r="B214" s="490" t="s">
        <v>2571</v>
      </c>
      <c r="C214" s="491">
        <v>2</v>
      </c>
      <c r="D214" s="481" t="s">
        <v>364</v>
      </c>
      <c r="E214" s="1099"/>
      <c r="F214" s="980">
        <f t="shared" si="6"/>
        <v>0</v>
      </c>
      <c r="H214" s="423"/>
    </row>
    <row r="215" spans="1:8" ht="14.1" customHeight="1">
      <c r="A215" s="485">
        <v>197</v>
      </c>
      <c r="B215" s="490" t="s">
        <v>2627</v>
      </c>
      <c r="C215" s="491">
        <v>6</v>
      </c>
      <c r="D215" s="481" t="s">
        <v>364</v>
      </c>
      <c r="E215" s="1098"/>
      <c r="F215" s="980">
        <f t="shared" si="6"/>
        <v>0</v>
      </c>
      <c r="H215" s="423"/>
    </row>
    <row r="216" spans="1:8" ht="14.1" customHeight="1">
      <c r="A216" s="485">
        <v>198</v>
      </c>
      <c r="B216" s="490" t="s">
        <v>2663</v>
      </c>
      <c r="C216" s="491">
        <v>2</v>
      </c>
      <c r="D216" s="481" t="s">
        <v>364</v>
      </c>
      <c r="E216" s="1098"/>
      <c r="F216" s="980">
        <f t="shared" si="6"/>
        <v>0</v>
      </c>
      <c r="H216" s="423"/>
    </row>
    <row r="217" spans="1:8" ht="14.1" customHeight="1">
      <c r="A217" s="485">
        <v>199</v>
      </c>
      <c r="B217" s="490" t="s">
        <v>2580</v>
      </c>
      <c r="C217" s="491">
        <v>2</v>
      </c>
      <c r="D217" s="500" t="s">
        <v>339</v>
      </c>
      <c r="E217" s="1099"/>
      <c r="F217" s="980">
        <f t="shared" si="6"/>
        <v>0</v>
      </c>
      <c r="H217" s="423"/>
    </row>
    <row r="218" spans="1:8" ht="14.1" customHeight="1">
      <c r="A218" s="485">
        <v>200</v>
      </c>
      <c r="B218" s="490" t="s">
        <v>2601</v>
      </c>
      <c r="C218" s="491">
        <v>2</v>
      </c>
      <c r="D218" s="500" t="s">
        <v>339</v>
      </c>
      <c r="E218" s="1098"/>
      <c r="F218" s="980">
        <f t="shared" si="6"/>
        <v>0</v>
      </c>
      <c r="H218" s="423"/>
    </row>
    <row r="219" spans="1:8" ht="14.1" customHeight="1">
      <c r="A219" s="485">
        <v>201</v>
      </c>
      <c r="B219" s="490" t="s">
        <v>2553</v>
      </c>
      <c r="C219" s="491">
        <v>3</v>
      </c>
      <c r="D219" s="500" t="s">
        <v>339</v>
      </c>
      <c r="E219" s="1099"/>
      <c r="F219" s="980">
        <f t="shared" si="6"/>
        <v>0</v>
      </c>
      <c r="H219" s="423"/>
    </row>
    <row r="220" spans="1:8" ht="14.1" customHeight="1">
      <c r="A220" s="1148">
        <v>202</v>
      </c>
      <c r="B220" s="1149" t="s">
        <v>2612</v>
      </c>
      <c r="C220" s="1150">
        <v>9</v>
      </c>
      <c r="D220" s="1152" t="s">
        <v>339</v>
      </c>
      <c r="E220" s="1099"/>
      <c r="F220" s="980">
        <f t="shared" si="6"/>
        <v>0</v>
      </c>
      <c r="H220" s="423"/>
    </row>
    <row r="221" spans="1:8" ht="14.1" customHeight="1">
      <c r="A221" s="485">
        <v>203</v>
      </c>
      <c r="B221" s="490" t="s">
        <v>2628</v>
      </c>
      <c r="C221" s="491">
        <v>1</v>
      </c>
      <c r="D221" s="500" t="s">
        <v>339</v>
      </c>
      <c r="E221" s="1099"/>
      <c r="F221" s="980">
        <f t="shared" si="6"/>
        <v>0</v>
      </c>
      <c r="H221" s="423"/>
    </row>
    <row r="222" spans="1:8" ht="14.1" customHeight="1">
      <c r="A222" s="485">
        <v>204</v>
      </c>
      <c r="B222" s="490" t="s">
        <v>2664</v>
      </c>
      <c r="C222" s="491">
        <v>3</v>
      </c>
      <c r="D222" s="500" t="s">
        <v>339</v>
      </c>
      <c r="E222" s="1098"/>
      <c r="F222" s="980">
        <f t="shared" si="6"/>
        <v>0</v>
      </c>
      <c r="H222" s="423"/>
    </row>
    <row r="223" spans="1:8" ht="14.1" customHeight="1">
      <c r="A223" s="485">
        <v>205</v>
      </c>
      <c r="B223" s="490" t="s">
        <v>2631</v>
      </c>
      <c r="C223" s="491">
        <v>1</v>
      </c>
      <c r="D223" s="500" t="s">
        <v>339</v>
      </c>
      <c r="E223" s="1098"/>
      <c r="F223" s="980">
        <f t="shared" si="6"/>
        <v>0</v>
      </c>
      <c r="H223" s="423"/>
    </row>
    <row r="224" spans="1:8" ht="14.1" customHeight="1">
      <c r="A224" s="485">
        <v>206</v>
      </c>
      <c r="B224" s="490" t="s">
        <v>2579</v>
      </c>
      <c r="C224" s="491">
        <v>1</v>
      </c>
      <c r="D224" s="500" t="s">
        <v>339</v>
      </c>
      <c r="E224" s="1098"/>
      <c r="F224" s="980">
        <f t="shared" si="6"/>
        <v>0</v>
      </c>
      <c r="H224" s="423"/>
    </row>
    <row r="225" spans="1:8" ht="14.1" customHeight="1">
      <c r="A225" s="485">
        <v>207</v>
      </c>
      <c r="B225" s="490" t="s">
        <v>2636</v>
      </c>
      <c r="C225" s="491">
        <v>1</v>
      </c>
      <c r="D225" s="500" t="s">
        <v>339</v>
      </c>
      <c r="E225" s="1098"/>
      <c r="F225" s="980">
        <f t="shared" si="6"/>
        <v>0</v>
      </c>
      <c r="H225" s="423"/>
    </row>
    <row r="226" spans="1:8" ht="14.1" customHeight="1">
      <c r="A226" s="485">
        <v>208</v>
      </c>
      <c r="B226" s="490" t="s">
        <v>2637</v>
      </c>
      <c r="C226" s="491">
        <v>1</v>
      </c>
      <c r="D226" s="500" t="s">
        <v>339</v>
      </c>
      <c r="E226" s="1098"/>
      <c r="F226" s="980">
        <f t="shared" si="6"/>
        <v>0</v>
      </c>
      <c r="H226" s="423"/>
    </row>
    <row r="227" spans="1:8" ht="14.1" customHeight="1">
      <c r="A227" s="485">
        <v>209</v>
      </c>
      <c r="B227" s="490" t="s">
        <v>2665</v>
      </c>
      <c r="C227" s="491">
        <v>1</v>
      </c>
      <c r="D227" s="500" t="s">
        <v>339</v>
      </c>
      <c r="E227" s="1098"/>
      <c r="F227" s="980">
        <f t="shared" si="6"/>
        <v>0</v>
      </c>
      <c r="H227" s="423"/>
    </row>
    <row r="228" spans="1:8" ht="14.1" customHeight="1">
      <c r="A228" s="485">
        <v>210</v>
      </c>
      <c r="B228" s="490" t="s">
        <v>2666</v>
      </c>
      <c r="C228" s="491">
        <v>1</v>
      </c>
      <c r="D228" s="500" t="s">
        <v>339</v>
      </c>
      <c r="E228" s="1098"/>
      <c r="F228" s="980">
        <f t="shared" si="6"/>
        <v>0</v>
      </c>
      <c r="H228" s="423"/>
    </row>
    <row r="229" spans="1:8" ht="14.1" customHeight="1">
      <c r="A229" s="485">
        <v>211</v>
      </c>
      <c r="B229" s="496" t="s">
        <v>2667</v>
      </c>
      <c r="C229" s="499">
        <v>2</v>
      </c>
      <c r="D229" s="500" t="s">
        <v>339</v>
      </c>
      <c r="E229" s="1098"/>
      <c r="F229" s="980">
        <f t="shared" si="6"/>
        <v>0</v>
      </c>
      <c r="H229" s="423"/>
    </row>
    <row r="230" spans="1:8" ht="14.1" customHeight="1">
      <c r="A230" s="485">
        <v>212</v>
      </c>
      <c r="B230" s="496" t="s">
        <v>2668</v>
      </c>
      <c r="C230" s="499">
        <v>1</v>
      </c>
      <c r="D230" s="500" t="s">
        <v>339</v>
      </c>
      <c r="E230" s="1098"/>
      <c r="F230" s="980">
        <f t="shared" si="6"/>
        <v>0</v>
      </c>
      <c r="H230" s="423"/>
    </row>
    <row r="231" spans="1:8" ht="14.1" customHeight="1">
      <c r="A231" s="485">
        <v>213</v>
      </c>
      <c r="B231" s="496" t="s">
        <v>2640</v>
      </c>
      <c r="C231" s="499">
        <v>1</v>
      </c>
      <c r="D231" s="500" t="s">
        <v>339</v>
      </c>
      <c r="E231" s="1098"/>
      <c r="F231" s="980">
        <f t="shared" si="6"/>
        <v>0</v>
      </c>
      <c r="H231" s="423"/>
    </row>
    <row r="232" spans="1:8" ht="14.1" customHeight="1">
      <c r="A232" s="485">
        <v>214</v>
      </c>
      <c r="B232" s="490" t="s">
        <v>2621</v>
      </c>
      <c r="C232" s="491">
        <v>10</v>
      </c>
      <c r="D232" s="481" t="s">
        <v>175</v>
      </c>
      <c r="E232" s="1098"/>
      <c r="F232" s="980">
        <f t="shared" si="6"/>
        <v>0</v>
      </c>
      <c r="H232" s="423"/>
    </row>
    <row r="233" spans="1:8" ht="14.1" customHeight="1">
      <c r="A233" s="501"/>
      <c r="B233" s="502" t="s">
        <v>2669</v>
      </c>
      <c r="C233" s="503"/>
      <c r="D233" s="504"/>
      <c r="E233" s="505"/>
      <c r="F233" s="992">
        <f>ROUND(SUM(F8:F232),2)</f>
        <v>0</v>
      </c>
      <c r="H233" s="423"/>
    </row>
    <row r="234" spans="1:8">
      <c r="A234" s="1259" t="s">
        <v>2670</v>
      </c>
      <c r="B234" s="1260"/>
      <c r="C234" s="1259"/>
      <c r="D234" s="1260"/>
      <c r="E234" s="1259"/>
      <c r="F234" s="1260"/>
      <c r="H234" s="423"/>
    </row>
    <row r="235" spans="1:8">
      <c r="A235" s="512">
        <v>215</v>
      </c>
      <c r="B235" s="950" t="s">
        <v>2671</v>
      </c>
      <c r="C235" s="1077">
        <v>10</v>
      </c>
      <c r="D235" s="489" t="s">
        <v>364</v>
      </c>
      <c r="E235" s="1101"/>
      <c r="F235" s="982">
        <f t="shared" ref="F235:F247" si="7">ROUND(C235*E235,2)</f>
        <v>0</v>
      </c>
      <c r="H235" s="423"/>
    </row>
    <row r="236" spans="1:8">
      <c r="A236" s="512">
        <v>216</v>
      </c>
      <c r="B236" s="950" t="s">
        <v>2671</v>
      </c>
      <c r="C236" s="1077">
        <v>10</v>
      </c>
      <c r="D236" s="489" t="s">
        <v>364</v>
      </c>
      <c r="E236" s="1101"/>
      <c r="F236" s="982">
        <f t="shared" ref="F236" si="8">ROUND(C236*E236,2)</f>
        <v>0</v>
      </c>
      <c r="H236" s="423"/>
    </row>
    <row r="237" spans="1:8">
      <c r="A237" s="485">
        <v>217</v>
      </c>
      <c r="B237" s="506" t="s">
        <v>2672</v>
      </c>
      <c r="C237" s="507">
        <v>1</v>
      </c>
      <c r="D237" s="508" t="s">
        <v>339</v>
      </c>
      <c r="E237" s="1101"/>
      <c r="F237" s="980">
        <f t="shared" si="7"/>
        <v>0</v>
      </c>
      <c r="H237" s="423"/>
    </row>
    <row r="238" spans="1:8">
      <c r="A238" s="485">
        <v>218</v>
      </c>
      <c r="B238" s="506" t="s">
        <v>2673</v>
      </c>
      <c r="C238" s="507">
        <v>1</v>
      </c>
      <c r="D238" s="508" t="s">
        <v>339</v>
      </c>
      <c r="E238" s="1101"/>
      <c r="F238" s="980">
        <f t="shared" si="7"/>
        <v>0</v>
      </c>
      <c r="H238" s="423"/>
    </row>
    <row r="239" spans="1:8">
      <c r="A239" s="485">
        <v>219</v>
      </c>
      <c r="B239" s="506" t="s">
        <v>2674</v>
      </c>
      <c r="C239" s="507">
        <v>1</v>
      </c>
      <c r="D239" s="508" t="s">
        <v>339</v>
      </c>
      <c r="E239" s="1101"/>
      <c r="F239" s="980">
        <f t="shared" si="7"/>
        <v>0</v>
      </c>
      <c r="H239" s="423"/>
    </row>
    <row r="240" spans="1:8">
      <c r="A240" s="485">
        <v>220</v>
      </c>
      <c r="B240" s="506" t="s">
        <v>2675</v>
      </c>
      <c r="C240" s="507">
        <v>1</v>
      </c>
      <c r="D240" s="508" t="s">
        <v>339</v>
      </c>
      <c r="E240" s="1101"/>
      <c r="F240" s="980">
        <f t="shared" si="7"/>
        <v>0</v>
      </c>
      <c r="H240" s="423"/>
    </row>
    <row r="241" spans="1:8">
      <c r="A241" s="485">
        <v>221</v>
      </c>
      <c r="B241" s="506" t="s">
        <v>2676</v>
      </c>
      <c r="C241" s="507">
        <v>1</v>
      </c>
      <c r="D241" s="508" t="s">
        <v>339</v>
      </c>
      <c r="E241" s="1101"/>
      <c r="F241" s="980">
        <f t="shared" si="7"/>
        <v>0</v>
      </c>
      <c r="H241" s="423"/>
    </row>
    <row r="242" spans="1:8">
      <c r="A242" s="485">
        <v>222</v>
      </c>
      <c r="B242" s="506" t="s">
        <v>2677</v>
      </c>
      <c r="C242" s="507">
        <v>1</v>
      </c>
      <c r="D242" s="508" t="s">
        <v>339</v>
      </c>
      <c r="E242" s="1101"/>
      <c r="F242" s="980">
        <f t="shared" si="7"/>
        <v>0</v>
      </c>
      <c r="H242" s="423"/>
    </row>
    <row r="243" spans="1:8">
      <c r="A243" s="485">
        <v>223</v>
      </c>
      <c r="B243" s="506" t="s">
        <v>2678</v>
      </c>
      <c r="C243" s="507">
        <v>1</v>
      </c>
      <c r="D243" s="508" t="s">
        <v>339</v>
      </c>
      <c r="E243" s="1101"/>
      <c r="F243" s="980">
        <f t="shared" si="7"/>
        <v>0</v>
      </c>
      <c r="H243" s="423"/>
    </row>
    <row r="244" spans="1:8">
      <c r="A244" s="485">
        <v>224</v>
      </c>
      <c r="B244" s="509" t="s">
        <v>2679</v>
      </c>
      <c r="C244" s="507">
        <v>1</v>
      </c>
      <c r="D244" s="508" t="s">
        <v>339</v>
      </c>
      <c r="E244" s="1101"/>
      <c r="F244" s="980">
        <f t="shared" si="7"/>
        <v>0</v>
      </c>
      <c r="H244" s="423"/>
    </row>
    <row r="245" spans="1:8">
      <c r="A245" s="485">
        <v>225</v>
      </c>
      <c r="B245" s="509" t="s">
        <v>2680</v>
      </c>
      <c r="C245" s="507">
        <v>1</v>
      </c>
      <c r="D245" s="508" t="s">
        <v>339</v>
      </c>
      <c r="E245" s="1101"/>
      <c r="F245" s="980">
        <f t="shared" si="7"/>
        <v>0</v>
      </c>
      <c r="H245" s="423"/>
    </row>
    <row r="246" spans="1:8">
      <c r="A246" s="485">
        <v>226</v>
      </c>
      <c r="B246" s="510" t="s">
        <v>2681</v>
      </c>
      <c r="C246" s="511">
        <v>1</v>
      </c>
      <c r="D246" s="508" t="s">
        <v>339</v>
      </c>
      <c r="E246" s="1101"/>
      <c r="F246" s="980">
        <f t="shared" si="7"/>
        <v>0</v>
      </c>
      <c r="H246" s="423"/>
    </row>
    <row r="247" spans="1:8">
      <c r="A247" s="485">
        <v>227</v>
      </c>
      <c r="B247" s="510" t="s">
        <v>2682</v>
      </c>
      <c r="C247" s="507">
        <v>1</v>
      </c>
      <c r="D247" s="508" t="s">
        <v>339</v>
      </c>
      <c r="E247" s="1101"/>
      <c r="F247" s="980">
        <f t="shared" si="7"/>
        <v>0</v>
      </c>
      <c r="H247" s="423"/>
    </row>
    <row r="248" spans="1:8">
      <c r="A248" s="1271" t="s">
        <v>2683</v>
      </c>
      <c r="B248" s="1272"/>
      <c r="C248" s="507"/>
      <c r="D248" s="489"/>
      <c r="E248" s="508"/>
      <c r="F248" s="981"/>
      <c r="H248" s="423"/>
    </row>
    <row r="249" spans="1:8">
      <c r="A249" s="512">
        <v>227</v>
      </c>
      <c r="B249" s="510" t="s">
        <v>2394</v>
      </c>
      <c r="C249" s="507">
        <v>50</v>
      </c>
      <c r="D249" s="508" t="s">
        <v>1848</v>
      </c>
      <c r="E249" s="1102"/>
      <c r="F249" s="982">
        <f>ROUND(C249*E249,2)</f>
        <v>0</v>
      </c>
      <c r="H249" s="423"/>
    </row>
    <row r="250" spans="1:8">
      <c r="A250" s="512">
        <v>228</v>
      </c>
      <c r="B250" s="510" t="s">
        <v>2684</v>
      </c>
      <c r="C250" s="507">
        <v>5</v>
      </c>
      <c r="D250" s="508" t="s">
        <v>1848</v>
      </c>
      <c r="E250" s="1101"/>
      <c r="F250" s="982">
        <f>ROUND(C250*E250,2)</f>
        <v>0</v>
      </c>
      <c r="H250" s="423"/>
    </row>
    <row r="251" spans="1:8">
      <c r="A251" s="1275" t="s">
        <v>3943</v>
      </c>
      <c r="B251" s="1276"/>
      <c r="C251" s="1276"/>
      <c r="D251" s="1276"/>
      <c r="E251" s="1276"/>
      <c r="F251" s="1277"/>
      <c r="H251" s="423"/>
    </row>
    <row r="252" spans="1:8">
      <c r="A252" s="1155">
        <v>229</v>
      </c>
      <c r="B252" s="1156" t="s">
        <v>3940</v>
      </c>
      <c r="C252" s="1157">
        <v>4</v>
      </c>
      <c r="D252" s="1158" t="s">
        <v>364</v>
      </c>
      <c r="E252" s="1101"/>
      <c r="F252" s="982">
        <f>ROUND(C252*E252,2)</f>
        <v>0</v>
      </c>
      <c r="H252" s="423"/>
    </row>
    <row r="253" spans="1:8">
      <c r="A253" s="1155">
        <v>230</v>
      </c>
      <c r="B253" s="1156" t="s">
        <v>3941</v>
      </c>
      <c r="C253" s="1157">
        <v>1</v>
      </c>
      <c r="D253" s="1158" t="s">
        <v>339</v>
      </c>
      <c r="E253" s="1101"/>
      <c r="F253" s="982">
        <f t="shared" ref="F253:F254" si="9">ROUND(C253*E253,2)</f>
        <v>0</v>
      </c>
      <c r="H253" s="423"/>
    </row>
    <row r="254" spans="1:8">
      <c r="A254" s="1155">
        <v>231</v>
      </c>
      <c r="B254" s="1159" t="s">
        <v>3942</v>
      </c>
      <c r="C254" s="1157">
        <v>1</v>
      </c>
      <c r="D254" s="1158" t="s">
        <v>339</v>
      </c>
      <c r="E254" s="1101"/>
      <c r="F254" s="982">
        <f t="shared" si="9"/>
        <v>0</v>
      </c>
      <c r="H254" s="423"/>
    </row>
    <row r="255" spans="1:8">
      <c r="A255" s="513"/>
      <c r="B255" s="502" t="s">
        <v>2685</v>
      </c>
      <c r="C255" s="514"/>
      <c r="D255" s="500"/>
      <c r="E255" s="481"/>
      <c r="F255" s="983">
        <f>ROUND(SUM(F235:F254),2)</f>
        <v>0</v>
      </c>
    </row>
    <row r="256" spans="1:8" ht="14.1" thickBot="1">
      <c r="A256" s="515"/>
      <c r="B256" s="516"/>
      <c r="C256" s="517"/>
      <c r="D256" s="518"/>
      <c r="E256" s="519"/>
      <c r="F256" s="520"/>
    </row>
    <row r="257" spans="1:6" ht="30.75" customHeight="1" thickBot="1">
      <c r="A257" s="1273" t="s">
        <v>2686</v>
      </c>
      <c r="B257" s="1274"/>
      <c r="C257" s="521"/>
      <c r="D257" s="522"/>
      <c r="E257" s="523"/>
      <c r="F257" s="524">
        <f>ROUND(F233+F255,2)</f>
        <v>0</v>
      </c>
    </row>
    <row r="258" spans="1:6">
      <c r="A258" s="525"/>
      <c r="B258" s="525"/>
      <c r="C258" s="526"/>
      <c r="D258" s="525"/>
      <c r="E258" s="527"/>
      <c r="F258" s="527"/>
    </row>
    <row r="259" spans="1:6">
      <c r="A259" s="394"/>
      <c r="B259" s="395"/>
      <c r="C259" s="528"/>
      <c r="D259" s="394"/>
      <c r="E259" s="394"/>
      <c r="F259" s="394"/>
    </row>
  </sheetData>
  <mergeCells count="23">
    <mergeCell ref="C234:D234"/>
    <mergeCell ref="E234:F234"/>
    <mergeCell ref="A248:B248"/>
    <mergeCell ref="A257:B257"/>
    <mergeCell ref="A234:B234"/>
    <mergeCell ref="A251:F251"/>
    <mergeCell ref="A188:B188"/>
    <mergeCell ref="A192:B192"/>
    <mergeCell ref="A203:B203"/>
    <mergeCell ref="A205:B205"/>
    <mergeCell ref="A209:B209"/>
    <mergeCell ref="A182:B182"/>
    <mergeCell ref="A1:B1"/>
    <mergeCell ref="C1:F2"/>
    <mergeCell ref="C3:F3"/>
    <mergeCell ref="C4:F4"/>
    <mergeCell ref="D5:F5"/>
    <mergeCell ref="A7:F7"/>
    <mergeCell ref="A27:B27"/>
    <mergeCell ref="A42:B42"/>
    <mergeCell ref="A149:B149"/>
    <mergeCell ref="A151:B151"/>
    <mergeCell ref="A153:B153"/>
  </mergeCells>
  <pageMargins left="0.7" right="0.7" top="0.75" bottom="0.75" header="0.3" footer="0.3"/>
  <pageSetup paperSize="9" scale="6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M123"/>
  <sheetViews>
    <sheetView showGridLines="0" topLeftCell="C7" workbookViewId="0">
      <selection activeCell="D51" sqref="D51"/>
    </sheetView>
  </sheetViews>
  <sheetFormatPr defaultRowHeight="10.199999999999999"/>
  <cols>
    <col min="1" max="1" width="8.33203125" style="1" customWidth="1"/>
    <col min="2" max="2" width="1.1328125" style="1" customWidth="1"/>
    <col min="3" max="3" width="4.1328125" style="1" customWidth="1"/>
    <col min="4" max="4" width="4.33203125" style="1" customWidth="1"/>
    <col min="5" max="5" width="17.1328125" style="1" customWidth="1"/>
    <col min="6" max="6" width="50.796875" style="1" customWidth="1"/>
    <col min="7" max="7" width="7.46484375" style="1" customWidth="1"/>
    <col min="8" max="8" width="14" style="1" customWidth="1"/>
    <col min="9" max="9" width="21.3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796875" style="1" hidden="1" customWidth="1"/>
    <col min="14" max="14" width="9.33203125" style="1" hidden="1"/>
    <col min="15" max="20" width="14.13281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4"/>
    </row>
    <row r="2" spans="1:46" s="1" customFormat="1" ht="37" customHeight="1">
      <c r="L2" s="1185" t="s">
        <v>5</v>
      </c>
      <c r="M2" s="1186"/>
      <c r="N2" s="1186"/>
      <c r="O2" s="1186"/>
      <c r="P2" s="1186"/>
      <c r="Q2" s="1186"/>
      <c r="R2" s="1186"/>
      <c r="S2" s="1186"/>
      <c r="T2" s="1186"/>
      <c r="U2" s="1186"/>
      <c r="V2" s="1186"/>
      <c r="AT2" s="14" t="s">
        <v>94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5" customHeight="1">
      <c r="B4" s="17"/>
      <c r="D4" s="18" t="s">
        <v>121</v>
      </c>
      <c r="L4" s="17"/>
      <c r="M4" s="95" t="s">
        <v>9</v>
      </c>
      <c r="AT4" s="14" t="s">
        <v>3</v>
      </c>
    </row>
    <row r="5" spans="1:46" s="1" customFormat="1" ht="7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1205" t="str">
        <f>'Rekapitulácia stavby'!K6</f>
        <v>ZŠ a MŠ Cádrova - rekonštrukcia, nadstavba /  prístavba objektu</v>
      </c>
      <c r="F7" s="1206"/>
      <c r="G7" s="1206"/>
      <c r="H7" s="1206"/>
      <c r="L7" s="17"/>
    </row>
    <row r="8" spans="1:46" s="2" customFormat="1" ht="12" customHeight="1">
      <c r="A8" s="27"/>
      <c r="B8" s="28"/>
      <c r="C8" s="27"/>
      <c r="D8" s="23" t="s">
        <v>122</v>
      </c>
      <c r="E8" s="27"/>
      <c r="F8" s="27"/>
      <c r="G8" s="27"/>
      <c r="H8" s="27"/>
      <c r="I8" s="27"/>
      <c r="J8" s="27"/>
      <c r="K8" s="27"/>
      <c r="L8" s="40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</row>
    <row r="9" spans="1:46" s="2" customFormat="1" ht="16.5" customHeight="1">
      <c r="A9" s="27"/>
      <c r="B9" s="28"/>
      <c r="C9" s="27"/>
      <c r="D9" s="27"/>
      <c r="E9" s="1199" t="s">
        <v>1945</v>
      </c>
      <c r="F9" s="1209"/>
      <c r="G9" s="1209"/>
      <c r="H9" s="1209"/>
      <c r="I9" s="27"/>
      <c r="J9" s="27"/>
      <c r="K9" s="27"/>
      <c r="L9" s="40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</row>
    <row r="10" spans="1:46" s="2" customFormat="1">
      <c r="A10" s="27"/>
      <c r="B10" s="28"/>
      <c r="C10" s="27"/>
      <c r="D10" s="27"/>
      <c r="E10" s="27"/>
      <c r="F10" s="27"/>
      <c r="G10" s="27"/>
      <c r="H10" s="27"/>
      <c r="I10" s="27"/>
      <c r="J10" s="27"/>
      <c r="K10" s="27"/>
      <c r="L10" s="40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</row>
    <row r="11" spans="1:46" s="2" customFormat="1" ht="12" customHeight="1">
      <c r="A11" s="27"/>
      <c r="B11" s="28"/>
      <c r="C11" s="27"/>
      <c r="D11" s="23" t="s">
        <v>15</v>
      </c>
      <c r="E11" s="27"/>
      <c r="F11" s="21" t="s">
        <v>1</v>
      </c>
      <c r="G11" s="27"/>
      <c r="H11" s="27"/>
      <c r="I11" s="23" t="s">
        <v>16</v>
      </c>
      <c r="J11" s="21" t="s">
        <v>1</v>
      </c>
      <c r="K11" s="27"/>
      <c r="L11" s="40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</row>
    <row r="12" spans="1:46" s="2" customFormat="1" ht="12" customHeight="1">
      <c r="A12" s="27"/>
      <c r="B12" s="28"/>
      <c r="C12" s="27"/>
      <c r="D12" s="23" t="s">
        <v>17</v>
      </c>
      <c r="E12" s="27"/>
      <c r="F12" s="21" t="s">
        <v>18</v>
      </c>
      <c r="G12" s="27"/>
      <c r="H12" s="27"/>
      <c r="I12" s="23" t="s">
        <v>19</v>
      </c>
      <c r="J12" s="1123" t="str">
        <f>'Rekapitulácia stavby'!AN8</f>
        <v>10. 6. 2022</v>
      </c>
      <c r="K12" s="27"/>
      <c r="L12" s="40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</row>
    <row r="13" spans="1:46" s="2" customFormat="1" ht="10.9" customHeight="1">
      <c r="A13" s="27"/>
      <c r="B13" s="28"/>
      <c r="C13" s="27"/>
      <c r="D13" s="27"/>
      <c r="E13" s="27"/>
      <c r="F13" s="27"/>
      <c r="G13" s="27"/>
      <c r="H13" s="27"/>
      <c r="I13" s="27"/>
      <c r="J13" s="27"/>
      <c r="K13" s="27"/>
      <c r="L13" s="40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</row>
    <row r="14" spans="1:46" s="2" customFormat="1" ht="12" customHeight="1">
      <c r="A14" s="27"/>
      <c r="B14" s="28"/>
      <c r="C14" s="27"/>
      <c r="D14" s="23" t="s">
        <v>21</v>
      </c>
      <c r="E14" s="27"/>
      <c r="F14" s="27"/>
      <c r="G14" s="27"/>
      <c r="H14" s="27"/>
      <c r="I14" s="23" t="s">
        <v>22</v>
      </c>
      <c r="J14" s="21" t="s">
        <v>1</v>
      </c>
      <c r="K14" s="27"/>
      <c r="L14" s="40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</row>
    <row r="15" spans="1:46" s="2" customFormat="1" ht="18" customHeight="1">
      <c r="A15" s="27"/>
      <c r="B15" s="28"/>
      <c r="C15" s="27"/>
      <c r="D15" s="27"/>
      <c r="E15" s="21" t="s">
        <v>23</v>
      </c>
      <c r="F15" s="27"/>
      <c r="G15" s="27"/>
      <c r="H15" s="27"/>
      <c r="I15" s="23" t="s">
        <v>24</v>
      </c>
      <c r="J15" s="21" t="s">
        <v>1</v>
      </c>
      <c r="K15" s="27"/>
      <c r="L15" s="40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</row>
    <row r="16" spans="1:46" s="2" customFormat="1" ht="7" customHeight="1">
      <c r="A16" s="27"/>
      <c r="B16" s="28"/>
      <c r="C16" s="27"/>
      <c r="D16" s="27"/>
      <c r="E16" s="27"/>
      <c r="F16" s="27"/>
      <c r="G16" s="27"/>
      <c r="H16" s="27"/>
      <c r="I16" s="27"/>
      <c r="J16" s="27"/>
      <c r="K16" s="27"/>
      <c r="L16" s="40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</row>
    <row r="17" spans="1:31" s="2" customFormat="1" ht="12" customHeight="1">
      <c r="A17" s="27"/>
      <c r="B17" s="28"/>
      <c r="C17" s="27"/>
      <c r="D17" s="23" t="s">
        <v>25</v>
      </c>
      <c r="E17" s="27"/>
      <c r="F17" s="27"/>
      <c r="G17" s="27"/>
      <c r="H17" s="27"/>
      <c r="I17" s="23" t="s">
        <v>22</v>
      </c>
      <c r="J17" s="1089" t="s">
        <v>3937</v>
      </c>
      <c r="K17" s="27"/>
      <c r="L17" s="40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</row>
    <row r="18" spans="1:31" s="2" customFormat="1" ht="18" customHeight="1">
      <c r="A18" s="27"/>
      <c r="B18" s="28"/>
      <c r="C18" s="27"/>
      <c r="D18" s="27"/>
      <c r="E18" s="1208" t="s">
        <v>3937</v>
      </c>
      <c r="F18" s="1192"/>
      <c r="G18" s="1192"/>
      <c r="H18" s="1192"/>
      <c r="I18" s="23" t="s">
        <v>24</v>
      </c>
      <c r="J18" s="1089" t="s">
        <v>3937</v>
      </c>
      <c r="K18" s="27"/>
      <c r="L18" s="40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</row>
    <row r="19" spans="1:31" s="2" customFormat="1" ht="7" customHeight="1">
      <c r="A19" s="27"/>
      <c r="B19" s="28"/>
      <c r="C19" s="27"/>
      <c r="D19" s="27"/>
      <c r="E19" s="27"/>
      <c r="F19" s="27"/>
      <c r="G19" s="27"/>
      <c r="H19" s="27"/>
      <c r="I19" s="27"/>
      <c r="J19" s="27"/>
      <c r="K19" s="27"/>
      <c r="L19" s="40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</row>
    <row r="20" spans="1:31" s="2" customFormat="1" ht="12" customHeight="1">
      <c r="A20" s="27"/>
      <c r="B20" s="28"/>
      <c r="C20" s="27"/>
      <c r="D20" s="23" t="s">
        <v>3926</v>
      </c>
      <c r="E20" s="27"/>
      <c r="F20" s="27"/>
      <c r="G20" s="27"/>
      <c r="H20" s="27"/>
      <c r="I20" s="23" t="s">
        <v>22</v>
      </c>
      <c r="J20" s="21" t="s">
        <v>1</v>
      </c>
      <c r="K20" s="27"/>
      <c r="L20" s="40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</row>
    <row r="21" spans="1:31" s="2" customFormat="1" ht="18" customHeight="1">
      <c r="A21" s="27"/>
      <c r="B21" s="28"/>
      <c r="C21" s="27"/>
      <c r="D21" s="27"/>
      <c r="E21" s="21" t="s">
        <v>26</v>
      </c>
      <c r="F21" s="27"/>
      <c r="G21" s="27"/>
      <c r="H21" s="27"/>
      <c r="I21" s="23" t="s">
        <v>24</v>
      </c>
      <c r="J21" s="21" t="s">
        <v>1</v>
      </c>
      <c r="K21" s="27"/>
      <c r="L21" s="40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</row>
    <row r="22" spans="1:31" s="2" customFormat="1" ht="7" customHeight="1">
      <c r="A22" s="27"/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40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</row>
    <row r="23" spans="1:31" s="2" customFormat="1" ht="12" customHeight="1">
      <c r="A23" s="27"/>
      <c r="B23" s="28"/>
      <c r="C23" s="27"/>
      <c r="D23" s="23" t="s">
        <v>3930</v>
      </c>
      <c r="E23" s="27"/>
      <c r="F23" s="27"/>
      <c r="G23" s="27"/>
      <c r="H23" s="27"/>
      <c r="I23" s="23" t="s">
        <v>22</v>
      </c>
      <c r="J23" s="21" t="str">
        <f>IF('Rekapitulácia stavby'!AN19="","",'Rekapitulácia stavby'!AN19)</f>
        <v/>
      </c>
      <c r="K23" s="27"/>
      <c r="L23" s="40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</row>
    <row r="24" spans="1:31" s="2" customFormat="1" ht="18" customHeight="1">
      <c r="A24" s="27"/>
      <c r="B24" s="28"/>
      <c r="C24" s="27"/>
      <c r="D24" s="27"/>
      <c r="E24" s="21" t="str">
        <f>IF('Rekapitulácia stavby'!E20="","",'Rekapitulácia stavby'!E20)</f>
        <v xml:space="preserve"> </v>
      </c>
      <c r="F24" s="27"/>
      <c r="G24" s="27"/>
      <c r="H24" s="27"/>
      <c r="I24" s="23" t="s">
        <v>24</v>
      </c>
      <c r="J24" s="21" t="str">
        <f>IF('Rekapitulácia stavby'!AN20="","",'Rekapitulácia stavby'!AN20)</f>
        <v/>
      </c>
      <c r="K24" s="27"/>
      <c r="L24" s="40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</row>
    <row r="25" spans="1:31" s="2" customFormat="1" ht="7" customHeight="1">
      <c r="A25" s="27"/>
      <c r="B25" s="28"/>
      <c r="C25" s="27"/>
      <c r="D25" s="27"/>
      <c r="E25" s="27"/>
      <c r="F25" s="27"/>
      <c r="G25" s="27"/>
      <c r="H25" s="27"/>
      <c r="I25" s="27"/>
      <c r="J25" s="27"/>
      <c r="K25" s="27"/>
      <c r="L25" s="40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</row>
    <row r="26" spans="1:31" s="2" customFormat="1" ht="12" customHeight="1">
      <c r="A26" s="27"/>
      <c r="B26" s="28"/>
      <c r="C26" s="27"/>
      <c r="D26" s="23" t="s">
        <v>29</v>
      </c>
      <c r="E26" s="27"/>
      <c r="F26" s="27"/>
      <c r="G26" s="27"/>
      <c r="H26" s="27"/>
      <c r="I26" s="27"/>
      <c r="J26" s="27"/>
      <c r="K26" s="27"/>
      <c r="L26" s="40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</row>
    <row r="27" spans="1:31" s="8" customFormat="1" ht="16.5" customHeight="1">
      <c r="A27" s="96"/>
      <c r="B27" s="97"/>
      <c r="C27" s="96"/>
      <c r="D27" s="96"/>
      <c r="E27" s="1194" t="s">
        <v>1</v>
      </c>
      <c r="F27" s="1194"/>
      <c r="G27" s="1194"/>
      <c r="H27" s="1194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7" customHeight="1">
      <c r="A28" s="27"/>
      <c r="B28" s="28"/>
      <c r="C28" s="27"/>
      <c r="D28" s="27"/>
      <c r="E28" s="27"/>
      <c r="F28" s="27"/>
      <c r="G28" s="27"/>
      <c r="H28" s="27"/>
      <c r="I28" s="27"/>
      <c r="J28" s="27"/>
      <c r="K28" s="27"/>
      <c r="L28" s="40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</row>
    <row r="29" spans="1:31" s="2" customFormat="1" ht="7" customHeight="1">
      <c r="A29" s="27"/>
      <c r="B29" s="28"/>
      <c r="C29" s="27"/>
      <c r="D29" s="64"/>
      <c r="E29" s="64"/>
      <c r="F29" s="64"/>
      <c r="G29" s="64"/>
      <c r="H29" s="64"/>
      <c r="I29" s="64"/>
      <c r="J29" s="64"/>
      <c r="K29" s="64"/>
      <c r="L29" s="40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</row>
    <row r="30" spans="1:31" s="2" customFormat="1" ht="25.35" customHeight="1">
      <c r="A30" s="27"/>
      <c r="B30" s="28"/>
      <c r="C30" s="27"/>
      <c r="D30" s="99" t="s">
        <v>32</v>
      </c>
      <c r="E30" s="27"/>
      <c r="F30" s="27"/>
      <c r="G30" s="27"/>
      <c r="H30" s="27"/>
      <c r="I30" s="27"/>
      <c r="J30" s="69">
        <f>ROUND(J118, 2)</f>
        <v>0</v>
      </c>
      <c r="K30" s="27"/>
      <c r="L30" s="40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</row>
    <row r="31" spans="1:31" s="2" customFormat="1" ht="7" customHeight="1">
      <c r="A31" s="27"/>
      <c r="B31" s="28"/>
      <c r="C31" s="27"/>
      <c r="D31" s="64"/>
      <c r="E31" s="64"/>
      <c r="F31" s="64"/>
      <c r="G31" s="64"/>
      <c r="H31" s="64"/>
      <c r="I31" s="64"/>
      <c r="J31" s="64"/>
      <c r="K31" s="64"/>
      <c r="L31" s="40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</row>
    <row r="32" spans="1:31" s="2" customFormat="1" ht="14.5" customHeight="1">
      <c r="A32" s="27"/>
      <c r="B32" s="28"/>
      <c r="C32" s="27"/>
      <c r="D32" s="27"/>
      <c r="E32" s="27"/>
      <c r="F32" s="31" t="s">
        <v>34</v>
      </c>
      <c r="G32" s="27"/>
      <c r="H32" s="27"/>
      <c r="I32" s="31" t="s">
        <v>33</v>
      </c>
      <c r="J32" s="31" t="s">
        <v>35</v>
      </c>
      <c r="K32" s="27"/>
      <c r="L32" s="40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</row>
    <row r="33" spans="1:31" s="2" customFormat="1" ht="14.5" customHeight="1">
      <c r="A33" s="27"/>
      <c r="B33" s="28"/>
      <c r="C33" s="27"/>
      <c r="D33" s="100" t="s">
        <v>36</v>
      </c>
      <c r="E33" s="33" t="s">
        <v>37</v>
      </c>
      <c r="F33" s="101">
        <f>ROUND((SUM(BE118:BE122)),  2)</f>
        <v>0</v>
      </c>
      <c r="G33" s="102"/>
      <c r="H33" s="102"/>
      <c r="I33" s="103">
        <v>0.2</v>
      </c>
      <c r="J33" s="101">
        <f>ROUND(((SUM(BE118:BE122))*I33),  2)</f>
        <v>0</v>
      </c>
      <c r="K33" s="27"/>
      <c r="L33" s="40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</row>
    <row r="34" spans="1:31" s="2" customFormat="1" ht="14.5" customHeight="1">
      <c r="A34" s="27"/>
      <c r="B34" s="28"/>
      <c r="C34" s="27"/>
      <c r="D34" s="27"/>
      <c r="E34" s="33" t="s">
        <v>38</v>
      </c>
      <c r="F34" s="104">
        <f>ROUND((SUM(BF118:BF122)),  2)</f>
        <v>0</v>
      </c>
      <c r="G34" s="27"/>
      <c r="H34" s="27"/>
      <c r="I34" s="105">
        <v>0.2</v>
      </c>
      <c r="J34" s="104">
        <f>ROUND(((SUM(BF118:BF122))*I34),  2)</f>
        <v>0</v>
      </c>
      <c r="K34" s="27"/>
      <c r="L34" s="40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</row>
    <row r="35" spans="1:31" s="2" customFormat="1" ht="14.5" customHeight="1">
      <c r="A35" s="27"/>
      <c r="B35" s="28"/>
      <c r="C35" s="27"/>
      <c r="D35" s="27"/>
      <c r="E35" s="23" t="s">
        <v>39</v>
      </c>
      <c r="F35" s="104">
        <f>ROUND((SUM(BG118:BG122)),  2)</f>
        <v>0</v>
      </c>
      <c r="G35" s="27"/>
      <c r="H35" s="27"/>
      <c r="I35" s="105">
        <v>0.2</v>
      </c>
      <c r="J35" s="104">
        <f>0</f>
        <v>0</v>
      </c>
      <c r="K35" s="27"/>
      <c r="L35" s="40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</row>
    <row r="36" spans="1:31" s="2" customFormat="1" ht="14.5" customHeight="1">
      <c r="A36" s="27"/>
      <c r="B36" s="28"/>
      <c r="C36" s="27"/>
      <c r="D36" s="27"/>
      <c r="E36" s="23" t="s">
        <v>40</v>
      </c>
      <c r="F36" s="104">
        <f>ROUND((SUM(BH118:BH122)),  2)</f>
        <v>0</v>
      </c>
      <c r="G36" s="27"/>
      <c r="H36" s="27"/>
      <c r="I36" s="105">
        <v>0.2</v>
      </c>
      <c r="J36" s="104">
        <f>0</f>
        <v>0</v>
      </c>
      <c r="K36" s="27"/>
      <c r="L36" s="40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</row>
    <row r="37" spans="1:31" s="2" customFormat="1" ht="14.5" customHeight="1">
      <c r="A37" s="27"/>
      <c r="B37" s="28"/>
      <c r="C37" s="27"/>
      <c r="D37" s="27"/>
      <c r="E37" s="33" t="s">
        <v>41</v>
      </c>
      <c r="F37" s="101">
        <f>ROUND((SUM(BI118:BI122)),  2)</f>
        <v>0</v>
      </c>
      <c r="G37" s="102"/>
      <c r="H37" s="102"/>
      <c r="I37" s="103">
        <v>0</v>
      </c>
      <c r="J37" s="101">
        <f>0</f>
        <v>0</v>
      </c>
      <c r="K37" s="27"/>
      <c r="L37" s="40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</row>
    <row r="38" spans="1:31" s="2" customFormat="1" ht="7" customHeight="1">
      <c r="A38" s="27"/>
      <c r="B38" s="28"/>
      <c r="C38" s="27"/>
      <c r="D38" s="27"/>
      <c r="E38" s="27"/>
      <c r="F38" s="27"/>
      <c r="G38" s="27"/>
      <c r="H38" s="27"/>
      <c r="I38" s="27"/>
      <c r="J38" s="27"/>
      <c r="K38" s="27"/>
      <c r="L38" s="40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</row>
    <row r="39" spans="1:31" s="2" customFormat="1" ht="25.35" customHeight="1">
      <c r="A39" s="27"/>
      <c r="B39" s="28"/>
      <c r="C39" s="93"/>
      <c r="D39" s="106" t="s">
        <v>42</v>
      </c>
      <c r="E39" s="58"/>
      <c r="F39" s="58"/>
      <c r="G39" s="107" t="s">
        <v>43</v>
      </c>
      <c r="H39" s="108" t="s">
        <v>44</v>
      </c>
      <c r="I39" s="58"/>
      <c r="J39" s="109">
        <f>SUM(J30:J37)</f>
        <v>0</v>
      </c>
      <c r="K39" s="110"/>
      <c r="L39" s="40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</row>
    <row r="40" spans="1:31" s="2" customFormat="1" ht="14.5" customHeight="1">
      <c r="A40" s="27"/>
      <c r="B40" s="28"/>
      <c r="C40" s="27"/>
      <c r="D40" s="27"/>
      <c r="E40" s="27"/>
      <c r="F40" s="27"/>
      <c r="G40" s="27"/>
      <c r="H40" s="27"/>
      <c r="I40" s="27"/>
      <c r="J40" s="27"/>
      <c r="K40" s="27"/>
      <c r="L40" s="40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</row>
    <row r="41" spans="1:31" s="1" customFormat="1" ht="14.5" customHeight="1">
      <c r="B41" s="17"/>
      <c r="L41" s="17"/>
    </row>
    <row r="42" spans="1:31" s="1" customFormat="1" ht="14.5" customHeight="1">
      <c r="B42" s="17"/>
      <c r="L42" s="17"/>
    </row>
    <row r="43" spans="1:31" s="1" customFormat="1" ht="14.5" customHeight="1">
      <c r="B43" s="17"/>
      <c r="L43" s="17"/>
    </row>
    <row r="44" spans="1:31" s="1" customFormat="1" ht="14.5" customHeight="1">
      <c r="B44" s="17"/>
      <c r="L44" s="17"/>
    </row>
    <row r="45" spans="1:31" s="1" customFormat="1" ht="14.5" customHeight="1">
      <c r="B45" s="17"/>
      <c r="L45" s="17"/>
    </row>
    <row r="46" spans="1:31" s="1" customFormat="1" ht="14.5" customHeight="1">
      <c r="B46" s="17"/>
      <c r="L46" s="17"/>
    </row>
    <row r="47" spans="1:31" s="1" customFormat="1" ht="14.5" customHeight="1">
      <c r="B47" s="17"/>
      <c r="L47" s="17"/>
    </row>
    <row r="48" spans="1:31" s="1" customFormat="1" ht="14.5" customHeight="1">
      <c r="B48" s="17"/>
      <c r="L48" s="17"/>
    </row>
    <row r="49" spans="1:31" s="1" customFormat="1" ht="14.5" customHeight="1">
      <c r="B49" s="17"/>
      <c r="L49" s="17"/>
    </row>
    <row r="50" spans="1:31" s="2" customFormat="1" ht="14.5" customHeight="1">
      <c r="B50" s="40"/>
      <c r="D50" s="41" t="s">
        <v>3927</v>
      </c>
      <c r="E50" s="42"/>
      <c r="F50" s="42"/>
      <c r="G50" s="41" t="s">
        <v>3931</v>
      </c>
      <c r="H50" s="42"/>
      <c r="I50" s="42"/>
      <c r="J50" s="42"/>
      <c r="K50" s="42"/>
      <c r="L50" s="40"/>
    </row>
    <row r="51" spans="1:31" ht="12.3">
      <c r="B51" s="17"/>
      <c r="D51" s="1080"/>
      <c r="G51" s="1080"/>
      <c r="H51" s="1075"/>
      <c r="L51" s="17"/>
    </row>
    <row r="52" spans="1:31" ht="12.3">
      <c r="B52" s="17"/>
      <c r="G52" s="1080"/>
      <c r="H52" s="1075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3">
      <c r="A61" s="27"/>
      <c r="B61" s="28"/>
      <c r="C61" s="27"/>
      <c r="D61" s="43" t="s">
        <v>45</v>
      </c>
      <c r="E61" s="30"/>
      <c r="F61" s="111" t="s">
        <v>46</v>
      </c>
      <c r="G61" s="43" t="s">
        <v>45</v>
      </c>
      <c r="H61" s="30"/>
      <c r="I61" s="30"/>
      <c r="J61" s="112" t="s">
        <v>46</v>
      </c>
      <c r="K61" s="30"/>
      <c r="L61" s="40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3">
      <c r="A65" s="27"/>
      <c r="B65" s="28"/>
      <c r="C65" s="27"/>
      <c r="D65" s="41" t="s">
        <v>47</v>
      </c>
      <c r="E65" s="44"/>
      <c r="F65" s="44"/>
      <c r="G65" s="41" t="s">
        <v>48</v>
      </c>
      <c r="H65" s="44"/>
      <c r="I65" s="44"/>
      <c r="J65" s="44"/>
      <c r="K65" s="44"/>
      <c r="L65" s="40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3">
      <c r="A76" s="27"/>
      <c r="B76" s="28"/>
      <c r="C76" s="27"/>
      <c r="D76" s="43" t="s">
        <v>45</v>
      </c>
      <c r="E76" s="30"/>
      <c r="F76" s="111" t="s">
        <v>46</v>
      </c>
      <c r="G76" s="43" t="s">
        <v>45</v>
      </c>
      <c r="H76" s="30"/>
      <c r="I76" s="30"/>
      <c r="J76" s="112" t="s">
        <v>46</v>
      </c>
      <c r="K76" s="30"/>
      <c r="L76" s="40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</row>
    <row r="77" spans="1:31" s="2" customFormat="1" ht="14.5" customHeight="1">
      <c r="A77" s="27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</row>
    <row r="81" spans="1:47" s="2" customFormat="1" ht="7" customHeight="1">
      <c r="A81" s="27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</row>
    <row r="82" spans="1:47" s="2" customFormat="1" ht="25" customHeight="1">
      <c r="A82" s="27"/>
      <c r="B82" s="28"/>
      <c r="C82" s="18" t="s">
        <v>124</v>
      </c>
      <c r="D82" s="27"/>
      <c r="E82" s="27"/>
      <c r="F82" s="27"/>
      <c r="G82" s="27"/>
      <c r="H82" s="27"/>
      <c r="I82" s="27"/>
      <c r="J82" s="27"/>
      <c r="K82" s="27"/>
      <c r="L82" s="40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</row>
    <row r="83" spans="1:47" s="2" customFormat="1" ht="7" customHeight="1">
      <c r="A83" s="27"/>
      <c r="B83" s="28"/>
      <c r="C83" s="27"/>
      <c r="D83" s="27"/>
      <c r="E83" s="27"/>
      <c r="F83" s="27"/>
      <c r="G83" s="27"/>
      <c r="H83" s="27"/>
      <c r="I83" s="27"/>
      <c r="J83" s="27"/>
      <c r="K83" s="27"/>
      <c r="L83" s="40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</row>
    <row r="84" spans="1:47" s="2" customFormat="1" ht="12" customHeight="1">
      <c r="A84" s="27"/>
      <c r="B84" s="28"/>
      <c r="C84" s="23" t="s">
        <v>13</v>
      </c>
      <c r="D84" s="27"/>
      <c r="E84" s="27"/>
      <c r="F84" s="27"/>
      <c r="G84" s="27"/>
      <c r="H84" s="27"/>
      <c r="I84" s="27"/>
      <c r="J84" s="27"/>
      <c r="K84" s="27"/>
      <c r="L84" s="40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</row>
    <row r="85" spans="1:47" s="2" customFormat="1" ht="16.5" customHeight="1">
      <c r="A85" s="27"/>
      <c r="B85" s="28"/>
      <c r="C85" s="27"/>
      <c r="D85" s="27"/>
      <c r="E85" s="1205" t="str">
        <f>E7</f>
        <v>ZŠ a MŠ Cádrova - rekonštrukcia, nadstavba /  prístavba objektu</v>
      </c>
      <c r="F85" s="1206"/>
      <c r="G85" s="1206"/>
      <c r="H85" s="1206"/>
      <c r="I85" s="27"/>
      <c r="J85" s="27"/>
      <c r="K85" s="27"/>
      <c r="L85" s="40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</row>
    <row r="86" spans="1:47" s="2" customFormat="1" ht="12" customHeight="1">
      <c r="A86" s="27"/>
      <c r="B86" s="28"/>
      <c r="C86" s="23" t="s">
        <v>122</v>
      </c>
      <c r="D86" s="27"/>
      <c r="E86" s="27"/>
      <c r="F86" s="27"/>
      <c r="G86" s="27"/>
      <c r="H86" s="27"/>
      <c r="I86" s="27"/>
      <c r="J86" s="27"/>
      <c r="K86" s="27"/>
      <c r="L86" s="40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</row>
    <row r="87" spans="1:47" s="2" customFormat="1" ht="16.5" customHeight="1">
      <c r="A87" s="27"/>
      <c r="B87" s="28"/>
      <c r="C87" s="27"/>
      <c r="D87" s="27"/>
      <c r="E87" s="1199" t="str">
        <f>E9</f>
        <v>SO01.6 - Chladenie</v>
      </c>
      <c r="F87" s="1209"/>
      <c r="G87" s="1209"/>
      <c r="H87" s="1209"/>
      <c r="I87" s="27"/>
      <c r="J87" s="27"/>
      <c r="K87" s="27"/>
      <c r="L87" s="40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</row>
    <row r="88" spans="1:47" s="2" customFormat="1" ht="7" customHeight="1">
      <c r="A88" s="27"/>
      <c r="B88" s="28"/>
      <c r="C88" s="27"/>
      <c r="D88" s="27"/>
      <c r="E88" s="27"/>
      <c r="F88" s="27"/>
      <c r="G88" s="27"/>
      <c r="H88" s="27"/>
      <c r="I88" s="27"/>
      <c r="J88" s="27"/>
      <c r="K88" s="27"/>
      <c r="L88" s="40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</row>
    <row r="89" spans="1:47" s="2" customFormat="1" ht="12" customHeight="1">
      <c r="A89" s="27"/>
      <c r="B89" s="28"/>
      <c r="C89" s="23" t="s">
        <v>17</v>
      </c>
      <c r="D89" s="27"/>
      <c r="E89" s="27"/>
      <c r="F89" s="21" t="str">
        <f>F12</f>
        <v>Cádrova 23, p.č. 6128/1; 6128/2,  Bratislava</v>
      </c>
      <c r="G89" s="27"/>
      <c r="H89" s="27"/>
      <c r="I89" s="23" t="s">
        <v>19</v>
      </c>
      <c r="J89" s="1123" t="str">
        <f>IF(J12="","",J12)</f>
        <v>10. 6. 2022</v>
      </c>
      <c r="K89" s="27"/>
      <c r="L89" s="40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</row>
    <row r="90" spans="1:47" s="2" customFormat="1" ht="7" customHeight="1">
      <c r="A90" s="27"/>
      <c r="B90" s="28"/>
      <c r="C90" s="27"/>
      <c r="D90" s="27"/>
      <c r="E90" s="27"/>
      <c r="F90" s="27"/>
      <c r="G90" s="27"/>
      <c r="H90" s="27"/>
      <c r="I90" s="27"/>
      <c r="J90" s="27"/>
      <c r="K90" s="27"/>
      <c r="L90" s="40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</row>
    <row r="91" spans="1:47" s="2" customFormat="1" ht="40.15" customHeight="1">
      <c r="A91" s="27"/>
      <c r="B91" s="28"/>
      <c r="C91" s="23" t="s">
        <v>21</v>
      </c>
      <c r="D91" s="27"/>
      <c r="E91" s="27"/>
      <c r="F91" s="21" t="str">
        <f>E15</f>
        <v>Mestská časť Bratislava,Junácka1,832 91 Bratislava</v>
      </c>
      <c r="G91" s="27"/>
      <c r="H91" s="27"/>
      <c r="I91" s="23" t="s">
        <v>3926</v>
      </c>
      <c r="J91" s="24" t="str">
        <f>E21</f>
        <v>INDEX spol.s r.o., Bystrické Sady 56, Bratislava</v>
      </c>
      <c r="K91" s="27"/>
      <c r="L91" s="40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</row>
    <row r="92" spans="1:47" s="2" customFormat="1" ht="15.25" customHeight="1">
      <c r="A92" s="27"/>
      <c r="B92" s="28"/>
      <c r="C92" s="23" t="s">
        <v>25</v>
      </c>
      <c r="D92" s="27"/>
      <c r="E92" s="27"/>
      <c r="F92" s="1120" t="str">
        <f>IF(E18="","",E18)</f>
        <v>Vyplň údaj</v>
      </c>
      <c r="G92" s="27"/>
      <c r="H92" s="27"/>
      <c r="I92" s="23" t="s">
        <v>3930</v>
      </c>
      <c r="J92" s="24" t="str">
        <f>E24</f>
        <v xml:space="preserve"> </v>
      </c>
      <c r="K92" s="27"/>
      <c r="L92" s="40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</row>
    <row r="93" spans="1:47" s="2" customFormat="1" ht="10.35" customHeight="1">
      <c r="A93" s="27"/>
      <c r="B93" s="28"/>
      <c r="C93" s="27"/>
      <c r="D93" s="27"/>
      <c r="E93" s="27"/>
      <c r="F93" s="27"/>
      <c r="G93" s="27"/>
      <c r="H93" s="27"/>
      <c r="I93" s="27"/>
      <c r="J93" s="27"/>
      <c r="K93" s="27"/>
      <c r="L93" s="40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</row>
    <row r="94" spans="1:47" s="2" customFormat="1" ht="29.25" customHeight="1">
      <c r="A94" s="27"/>
      <c r="B94" s="28"/>
      <c r="C94" s="113" t="s">
        <v>125</v>
      </c>
      <c r="D94" s="93"/>
      <c r="E94" s="93"/>
      <c r="F94" s="93"/>
      <c r="G94" s="93"/>
      <c r="H94" s="93"/>
      <c r="I94" s="93"/>
      <c r="J94" s="114" t="s">
        <v>126</v>
      </c>
      <c r="K94" s="93"/>
      <c r="L94" s="40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</row>
    <row r="95" spans="1:47" s="2" customFormat="1" ht="10.35" customHeight="1">
      <c r="A95" s="27"/>
      <c r="B95" s="28"/>
      <c r="C95" s="27"/>
      <c r="D95" s="27"/>
      <c r="E95" s="27"/>
      <c r="F95" s="27"/>
      <c r="G95" s="27"/>
      <c r="H95" s="27"/>
      <c r="I95" s="27"/>
      <c r="J95" s="27"/>
      <c r="K95" s="27"/>
      <c r="L95" s="40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</row>
    <row r="96" spans="1:47" s="2" customFormat="1" ht="22.9" customHeight="1">
      <c r="A96" s="27"/>
      <c r="B96" s="28"/>
      <c r="C96" s="115" t="s">
        <v>127</v>
      </c>
      <c r="D96" s="27"/>
      <c r="E96" s="27"/>
      <c r="F96" s="27"/>
      <c r="G96" s="27"/>
      <c r="H96" s="27"/>
      <c r="I96" s="27"/>
      <c r="J96" s="69">
        <f>J118</f>
        <v>0</v>
      </c>
      <c r="K96" s="27"/>
      <c r="L96" s="40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U96" s="14" t="s">
        <v>128</v>
      </c>
    </row>
    <row r="97" spans="1:31" s="9" customFormat="1" ht="25" customHeight="1">
      <c r="B97" s="116"/>
      <c r="D97" s="117" t="s">
        <v>137</v>
      </c>
      <c r="E97" s="118"/>
      <c r="F97" s="118"/>
      <c r="G97" s="118"/>
      <c r="H97" s="118"/>
      <c r="I97" s="118"/>
      <c r="J97" s="119">
        <f>J119</f>
        <v>0</v>
      </c>
      <c r="L97" s="116"/>
    </row>
    <row r="98" spans="1:31" s="10" customFormat="1" ht="19.899999999999999" customHeight="1">
      <c r="B98" s="120"/>
      <c r="D98" s="121" t="s">
        <v>1936</v>
      </c>
      <c r="E98" s="122"/>
      <c r="F98" s="122"/>
      <c r="G98" s="122"/>
      <c r="H98" s="122"/>
      <c r="I98" s="122"/>
      <c r="J98" s="123">
        <f>J120</f>
        <v>0</v>
      </c>
      <c r="L98" s="120"/>
    </row>
    <row r="99" spans="1:31" s="2" customFormat="1" ht="21.75" customHeight="1">
      <c r="A99" s="27"/>
      <c r="B99" s="28"/>
      <c r="C99" s="27"/>
      <c r="D99" s="27"/>
      <c r="E99" s="27"/>
      <c r="F99" s="27"/>
      <c r="G99" s="27"/>
      <c r="H99" s="27"/>
      <c r="I99" s="27"/>
      <c r="J99" s="27"/>
      <c r="K99" s="27"/>
      <c r="L99" s="40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</row>
    <row r="100" spans="1:31" s="2" customFormat="1" ht="7" customHeight="1">
      <c r="A100" s="27"/>
      <c r="B100" s="45"/>
      <c r="C100" s="46"/>
      <c r="D100" s="46"/>
      <c r="E100" s="46"/>
      <c r="F100" s="46"/>
      <c r="G100" s="46"/>
      <c r="H100" s="46"/>
      <c r="I100" s="46"/>
      <c r="J100" s="46"/>
      <c r="K100" s="46"/>
      <c r="L100" s="40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</row>
    <row r="104" spans="1:31" s="2" customFormat="1" ht="7" customHeight="1">
      <c r="A104" s="27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0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</row>
    <row r="105" spans="1:31" s="2" customFormat="1" ht="25" customHeight="1">
      <c r="A105" s="27"/>
      <c r="B105" s="28"/>
      <c r="C105" s="18" t="s">
        <v>156</v>
      </c>
      <c r="D105" s="27"/>
      <c r="E105" s="27"/>
      <c r="F105" s="27"/>
      <c r="G105" s="27"/>
      <c r="H105" s="27"/>
      <c r="I105" s="27"/>
      <c r="J105" s="27"/>
      <c r="K105" s="27"/>
      <c r="L105" s="40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</row>
    <row r="106" spans="1:31" s="2" customFormat="1" ht="7" customHeight="1">
      <c r="A106" s="27"/>
      <c r="B106" s="28"/>
      <c r="C106" s="27"/>
      <c r="D106" s="27"/>
      <c r="E106" s="27"/>
      <c r="F106" s="27"/>
      <c r="G106" s="27"/>
      <c r="H106" s="27"/>
      <c r="I106" s="27"/>
      <c r="J106" s="27"/>
      <c r="K106" s="27"/>
      <c r="L106" s="40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</row>
    <row r="107" spans="1:31" s="2" customFormat="1" ht="12" hidden="1" customHeight="1">
      <c r="A107" s="27"/>
      <c r="B107" s="28"/>
      <c r="C107" s="23" t="s">
        <v>13</v>
      </c>
      <c r="D107" s="27"/>
      <c r="E107" s="27"/>
      <c r="F107" s="27"/>
      <c r="G107" s="27"/>
      <c r="H107" s="27"/>
      <c r="I107" s="27"/>
      <c r="J107" s="27"/>
      <c r="K107" s="27"/>
      <c r="L107" s="40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</row>
    <row r="108" spans="1:31" s="2" customFormat="1" ht="16.5" hidden="1" customHeight="1">
      <c r="A108" s="27"/>
      <c r="B108" s="28"/>
      <c r="C108" s="27"/>
      <c r="D108" s="27"/>
      <c r="E108" s="1205" t="str">
        <f>E7</f>
        <v>ZŠ a MŠ Cádrova - rekonštrukcia, nadstavba /  prístavba objektu</v>
      </c>
      <c r="F108" s="1206"/>
      <c r="G108" s="1206"/>
      <c r="H108" s="1206"/>
      <c r="I108" s="27"/>
      <c r="J108" s="27"/>
      <c r="K108" s="27"/>
      <c r="L108" s="40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</row>
    <row r="109" spans="1:31" s="2" customFormat="1" ht="12" customHeight="1">
      <c r="A109" s="27"/>
      <c r="B109" s="28"/>
      <c r="C109" s="23" t="s">
        <v>122</v>
      </c>
      <c r="D109" s="27"/>
      <c r="E109" s="27"/>
      <c r="F109" s="27"/>
      <c r="G109" s="27"/>
      <c r="H109" s="27"/>
      <c r="I109" s="27"/>
      <c r="J109" s="27"/>
      <c r="K109" s="27"/>
      <c r="L109" s="40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</row>
    <row r="110" spans="1:31" s="2" customFormat="1" ht="16.5" customHeight="1">
      <c r="A110" s="27"/>
      <c r="B110" s="28"/>
      <c r="C110" s="27"/>
      <c r="D110" s="27"/>
      <c r="E110" s="1199" t="str">
        <f>E9</f>
        <v>SO01.6 - Chladenie</v>
      </c>
      <c r="F110" s="1209"/>
      <c r="G110" s="1209"/>
      <c r="H110" s="1209"/>
      <c r="I110" s="27"/>
      <c r="J110" s="27"/>
      <c r="K110" s="27"/>
      <c r="L110" s="40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</row>
    <row r="111" spans="1:31" s="2" customFormat="1" ht="7" customHeight="1">
      <c r="A111" s="27"/>
      <c r="B111" s="28"/>
      <c r="C111" s="27"/>
      <c r="D111" s="27"/>
      <c r="E111" s="27"/>
      <c r="F111" s="27"/>
      <c r="G111" s="27"/>
      <c r="H111" s="27"/>
      <c r="I111" s="27"/>
      <c r="J111" s="27"/>
      <c r="K111" s="27"/>
      <c r="L111" s="40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</row>
    <row r="112" spans="1:31" s="2" customFormat="1" ht="12" hidden="1" customHeight="1">
      <c r="A112" s="27"/>
      <c r="B112" s="28"/>
      <c r="C112" s="23" t="s">
        <v>17</v>
      </c>
      <c r="D112" s="27"/>
      <c r="E112" s="27"/>
      <c r="F112" s="21" t="str">
        <f>F12</f>
        <v>Cádrova 23, p.č. 6128/1; 6128/2,  Bratislava</v>
      </c>
      <c r="G112" s="27"/>
      <c r="H112" s="27"/>
      <c r="I112" s="23" t="s">
        <v>19</v>
      </c>
      <c r="J112" s="53" t="str">
        <f>IF(J12="","",J12)</f>
        <v>10. 6. 2022</v>
      </c>
      <c r="K112" s="27"/>
      <c r="L112" s="40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</row>
    <row r="113" spans="1:65" s="2" customFormat="1" ht="7" hidden="1" customHeight="1">
      <c r="A113" s="27"/>
      <c r="B113" s="28"/>
      <c r="C113" s="27"/>
      <c r="D113" s="27"/>
      <c r="E113" s="27"/>
      <c r="F113" s="27"/>
      <c r="G113" s="27"/>
      <c r="H113" s="27"/>
      <c r="I113" s="27"/>
      <c r="J113" s="27"/>
      <c r="K113" s="27"/>
      <c r="L113" s="40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</row>
    <row r="114" spans="1:65" s="2" customFormat="1" ht="40.15" hidden="1" customHeight="1">
      <c r="A114" s="27"/>
      <c r="B114" s="28"/>
      <c r="C114" s="23" t="s">
        <v>21</v>
      </c>
      <c r="D114" s="27"/>
      <c r="E114" s="27"/>
      <c r="F114" s="21" t="str">
        <f>E15</f>
        <v>Mestská časť Bratislava,Junácka1,832 91 Bratislava</v>
      </c>
      <c r="G114" s="27"/>
      <c r="H114" s="27"/>
      <c r="I114" s="23" t="s">
        <v>3926</v>
      </c>
      <c r="J114" s="24" t="str">
        <f>E21</f>
        <v>INDEX spol.s r.o., Bystrické Sady 56, Bratislava</v>
      </c>
      <c r="K114" s="27"/>
      <c r="L114" s="40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</row>
    <row r="115" spans="1:65" s="2" customFormat="1" ht="15.25" hidden="1" customHeight="1">
      <c r="A115" s="27"/>
      <c r="B115" s="28"/>
      <c r="C115" s="23" t="s">
        <v>25</v>
      </c>
      <c r="D115" s="27"/>
      <c r="E115" s="27"/>
      <c r="F115" s="21" t="str">
        <f>IF(E18="","",E18)</f>
        <v>Vyplň údaj</v>
      </c>
      <c r="G115" s="27"/>
      <c r="H115" s="27"/>
      <c r="I115" s="23" t="s">
        <v>3930</v>
      </c>
      <c r="J115" s="24" t="str">
        <f>E24</f>
        <v xml:space="preserve"> </v>
      </c>
      <c r="K115" s="27"/>
      <c r="L115" s="40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</row>
    <row r="116" spans="1:65" s="2" customFormat="1" ht="10.35" customHeight="1">
      <c r="A116" s="27"/>
      <c r="B116" s="28"/>
      <c r="C116" s="27"/>
      <c r="D116" s="27"/>
      <c r="E116" s="27"/>
      <c r="F116" s="27"/>
      <c r="G116" s="27"/>
      <c r="H116" s="27"/>
      <c r="I116" s="27"/>
      <c r="J116" s="27"/>
      <c r="K116" s="27"/>
      <c r="L116" s="40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</row>
    <row r="117" spans="1:65" s="11" customFormat="1" ht="29.25" customHeight="1">
      <c r="A117" s="124"/>
      <c r="B117" s="125"/>
      <c r="C117" s="126" t="s">
        <v>157</v>
      </c>
      <c r="D117" s="127" t="s">
        <v>55</v>
      </c>
      <c r="E117" s="127" t="s">
        <v>51</v>
      </c>
      <c r="F117" s="127" t="s">
        <v>52</v>
      </c>
      <c r="G117" s="127" t="s">
        <v>158</v>
      </c>
      <c r="H117" s="127" t="s">
        <v>159</v>
      </c>
      <c r="I117" s="127" t="s">
        <v>160</v>
      </c>
      <c r="J117" s="128" t="s">
        <v>126</v>
      </c>
      <c r="K117" s="129" t="s">
        <v>161</v>
      </c>
      <c r="L117" s="130"/>
      <c r="M117" s="60" t="s">
        <v>1</v>
      </c>
      <c r="N117" s="61" t="s">
        <v>36</v>
      </c>
      <c r="O117" s="61" t="s">
        <v>162</v>
      </c>
      <c r="P117" s="61" t="s">
        <v>163</v>
      </c>
      <c r="Q117" s="61" t="s">
        <v>164</v>
      </c>
      <c r="R117" s="61" t="s">
        <v>165</v>
      </c>
      <c r="S117" s="61" t="s">
        <v>166</v>
      </c>
      <c r="T117" s="62" t="s">
        <v>167</v>
      </c>
      <c r="U117" s="124"/>
      <c r="V117" s="124"/>
      <c r="W117" s="124"/>
      <c r="X117" s="124"/>
      <c r="Y117" s="124"/>
      <c r="Z117" s="124"/>
      <c r="AA117" s="124"/>
      <c r="AB117" s="124"/>
      <c r="AC117" s="124"/>
      <c r="AD117" s="124"/>
      <c r="AE117" s="124"/>
    </row>
    <row r="118" spans="1:65" s="2" customFormat="1" ht="22.9" customHeight="1">
      <c r="A118" s="27"/>
      <c r="B118" s="28"/>
      <c r="C118" s="67" t="s">
        <v>127</v>
      </c>
      <c r="D118" s="27"/>
      <c r="E118" s="27"/>
      <c r="F118" s="27"/>
      <c r="G118" s="27"/>
      <c r="H118" s="27"/>
      <c r="I118" s="27"/>
      <c r="J118" s="131">
        <f>BK118</f>
        <v>0</v>
      </c>
      <c r="K118" s="27"/>
      <c r="L118" s="28"/>
      <c r="M118" s="63"/>
      <c r="N118" s="54"/>
      <c r="O118" s="64"/>
      <c r="P118" s="132">
        <f>P119</f>
        <v>1.714</v>
      </c>
      <c r="Q118" s="64"/>
      <c r="R118" s="132">
        <f>R119</f>
        <v>8.0000000000000007E-5</v>
      </c>
      <c r="S118" s="64"/>
      <c r="T118" s="133">
        <f>T119</f>
        <v>0</v>
      </c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T118" s="14" t="s">
        <v>69</v>
      </c>
      <c r="AU118" s="14" t="s">
        <v>128</v>
      </c>
      <c r="BK118" s="134">
        <f>BK119</f>
        <v>0</v>
      </c>
    </row>
    <row r="119" spans="1:65" s="12" customFormat="1" ht="25.9" customHeight="1">
      <c r="B119" s="135"/>
      <c r="D119" s="136" t="s">
        <v>69</v>
      </c>
      <c r="E119" s="137" t="s">
        <v>1011</v>
      </c>
      <c r="F119" s="137" t="s">
        <v>1012</v>
      </c>
      <c r="J119" s="138">
        <f>BK119</f>
        <v>0</v>
      </c>
      <c r="L119" s="135"/>
      <c r="M119" s="139"/>
      <c r="N119" s="140"/>
      <c r="O119" s="140"/>
      <c r="P119" s="141">
        <f>P120</f>
        <v>1.714</v>
      </c>
      <c r="Q119" s="140"/>
      <c r="R119" s="141">
        <f>R120</f>
        <v>8.0000000000000007E-5</v>
      </c>
      <c r="S119" s="140"/>
      <c r="T119" s="142">
        <f>T120</f>
        <v>0</v>
      </c>
      <c r="AR119" s="136" t="s">
        <v>177</v>
      </c>
      <c r="AT119" s="143" t="s">
        <v>69</v>
      </c>
      <c r="AU119" s="143" t="s">
        <v>70</v>
      </c>
      <c r="AY119" s="136" t="s">
        <v>170</v>
      </c>
      <c r="BK119" s="144">
        <f>BK120</f>
        <v>0</v>
      </c>
    </row>
    <row r="120" spans="1:65" s="12" customFormat="1" ht="22.9" customHeight="1">
      <c r="B120" s="135"/>
      <c r="D120" s="136" t="s">
        <v>69</v>
      </c>
      <c r="E120" s="145" t="s">
        <v>1937</v>
      </c>
      <c r="F120" s="145" t="s">
        <v>1938</v>
      </c>
      <c r="J120" s="146">
        <f>BK120</f>
        <v>0</v>
      </c>
      <c r="L120" s="135"/>
      <c r="M120" s="139"/>
      <c r="N120" s="140"/>
      <c r="O120" s="140"/>
      <c r="P120" s="141">
        <f>SUM(P121:P122)</f>
        <v>1.714</v>
      </c>
      <c r="Q120" s="140"/>
      <c r="R120" s="141">
        <f>SUM(R121:R122)</f>
        <v>8.0000000000000007E-5</v>
      </c>
      <c r="S120" s="140"/>
      <c r="T120" s="142">
        <f>SUM(T121:T122)</f>
        <v>0</v>
      </c>
      <c r="AR120" s="136" t="s">
        <v>177</v>
      </c>
      <c r="AT120" s="143" t="s">
        <v>69</v>
      </c>
      <c r="AU120" s="143" t="s">
        <v>78</v>
      </c>
      <c r="AY120" s="136" t="s">
        <v>170</v>
      </c>
      <c r="BK120" s="144">
        <f>SUM(BK121:BK122)</f>
        <v>0</v>
      </c>
    </row>
    <row r="121" spans="1:65" s="2" customFormat="1" ht="16.5" customHeight="1">
      <c r="A121" s="27"/>
      <c r="B121" s="147"/>
      <c r="C121" s="148" t="s">
        <v>78</v>
      </c>
      <c r="D121" s="148" t="s">
        <v>172</v>
      </c>
      <c r="E121" s="149" t="s">
        <v>1939</v>
      </c>
      <c r="F121" s="150" t="s">
        <v>1946</v>
      </c>
      <c r="G121" s="151" t="s">
        <v>339</v>
      </c>
      <c r="H121" s="152">
        <v>1</v>
      </c>
      <c r="I121" s="1121">
        <f>'SO01.6  CHLADENIE'!F32</f>
        <v>0</v>
      </c>
      <c r="J121" s="153">
        <f>ROUND(I121*H121,2)</f>
        <v>0</v>
      </c>
      <c r="K121" s="154"/>
      <c r="L121" s="28"/>
      <c r="M121" s="155" t="s">
        <v>1</v>
      </c>
      <c r="N121" s="156" t="s">
        <v>38</v>
      </c>
      <c r="O121" s="157">
        <v>1.714</v>
      </c>
      <c r="P121" s="157">
        <f>O121*H121</f>
        <v>1.714</v>
      </c>
      <c r="Q121" s="157">
        <v>0</v>
      </c>
      <c r="R121" s="157">
        <f>Q121*H121</f>
        <v>0</v>
      </c>
      <c r="S121" s="157">
        <v>0</v>
      </c>
      <c r="T121" s="158">
        <f>S121*H121</f>
        <v>0</v>
      </c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R121" s="159" t="s">
        <v>234</v>
      </c>
      <c r="AT121" s="159" t="s">
        <v>172</v>
      </c>
      <c r="AU121" s="159" t="s">
        <v>177</v>
      </c>
      <c r="AY121" s="14" t="s">
        <v>170</v>
      </c>
      <c r="BE121" s="160">
        <f>IF(N121="základná",J121,0)</f>
        <v>0</v>
      </c>
      <c r="BF121" s="160">
        <f>IF(N121="znížená",J121,0)</f>
        <v>0</v>
      </c>
      <c r="BG121" s="160">
        <f>IF(N121="zákl. prenesená",J121,0)</f>
        <v>0</v>
      </c>
      <c r="BH121" s="160">
        <f>IF(N121="zníž. prenesená",J121,0)</f>
        <v>0</v>
      </c>
      <c r="BI121" s="160">
        <f>IF(N121="nulová",J121,0)</f>
        <v>0</v>
      </c>
      <c r="BJ121" s="14" t="s">
        <v>177</v>
      </c>
      <c r="BK121" s="160">
        <f>ROUND(I121*H121,2)</f>
        <v>0</v>
      </c>
      <c r="BL121" s="14" t="s">
        <v>234</v>
      </c>
      <c r="BM121" s="159" t="s">
        <v>1941</v>
      </c>
    </row>
    <row r="122" spans="1:65" s="2" customFormat="1" ht="16.5" customHeight="1">
      <c r="A122" s="27"/>
      <c r="B122" s="147"/>
      <c r="C122" s="179" t="s">
        <v>177</v>
      </c>
      <c r="D122" s="179" t="s">
        <v>391</v>
      </c>
      <c r="E122" s="180" t="s">
        <v>1942</v>
      </c>
      <c r="F122" s="181" t="s">
        <v>1947</v>
      </c>
      <c r="G122" s="314" t="s">
        <v>339</v>
      </c>
      <c r="H122" s="182">
        <v>1</v>
      </c>
      <c r="I122" s="1122">
        <f>'SO01.6  CHLADENIE'!F19</f>
        <v>0</v>
      </c>
      <c r="J122" s="183">
        <f>ROUND(I122*H122,2)</f>
        <v>0</v>
      </c>
      <c r="K122" s="167"/>
      <c r="L122" s="168"/>
      <c r="M122" s="175" t="s">
        <v>1</v>
      </c>
      <c r="N122" s="176" t="s">
        <v>38</v>
      </c>
      <c r="O122" s="173">
        <v>0</v>
      </c>
      <c r="P122" s="173">
        <f>O122*H122</f>
        <v>0</v>
      </c>
      <c r="Q122" s="173">
        <v>8.0000000000000007E-5</v>
      </c>
      <c r="R122" s="173">
        <f>Q122*H122</f>
        <v>8.0000000000000007E-5</v>
      </c>
      <c r="S122" s="173">
        <v>0</v>
      </c>
      <c r="T122" s="174">
        <f>S122*H122</f>
        <v>0</v>
      </c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R122" s="159" t="s">
        <v>299</v>
      </c>
      <c r="AT122" s="159" t="s">
        <v>391</v>
      </c>
      <c r="AU122" s="159" t="s">
        <v>177</v>
      </c>
      <c r="AY122" s="14" t="s">
        <v>170</v>
      </c>
      <c r="BE122" s="160">
        <f>IF(N122="základná",J122,0)</f>
        <v>0</v>
      </c>
      <c r="BF122" s="160">
        <f>IF(N122="znížená",J122,0)</f>
        <v>0</v>
      </c>
      <c r="BG122" s="160">
        <f>IF(N122="zákl. prenesená",J122,0)</f>
        <v>0</v>
      </c>
      <c r="BH122" s="160">
        <f>IF(N122="zníž. prenesená",J122,0)</f>
        <v>0</v>
      </c>
      <c r="BI122" s="160">
        <f>IF(N122="nulová",J122,0)</f>
        <v>0</v>
      </c>
      <c r="BJ122" s="14" t="s">
        <v>177</v>
      </c>
      <c r="BK122" s="160">
        <f>ROUND(I122*H122,2)</f>
        <v>0</v>
      </c>
      <c r="BL122" s="14" t="s">
        <v>234</v>
      </c>
      <c r="BM122" s="159" t="s">
        <v>1944</v>
      </c>
    </row>
    <row r="123" spans="1:65" s="2" customFormat="1" ht="7" customHeight="1">
      <c r="A123" s="27"/>
      <c r="B123" s="45"/>
      <c r="C123" s="46"/>
      <c r="D123" s="46"/>
      <c r="E123" s="46"/>
      <c r="F123" s="46"/>
      <c r="G123" s="46"/>
      <c r="H123" s="46"/>
      <c r="I123" s="46"/>
      <c r="J123" s="46"/>
      <c r="K123" s="46"/>
      <c r="L123" s="28"/>
      <c r="M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</row>
  </sheetData>
  <autoFilter ref="C117:K122" xr:uid="{00000000-0009-0000-0000-00000B000000}"/>
  <mergeCells count="9">
    <mergeCell ref="E108:H108"/>
    <mergeCell ref="E110:H110"/>
    <mergeCell ref="L2:V2"/>
    <mergeCell ref="E7:H7"/>
    <mergeCell ref="E9:H9"/>
    <mergeCell ref="E27:H27"/>
    <mergeCell ref="E85:H85"/>
    <mergeCell ref="E87:H87"/>
    <mergeCell ref="E18:H1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42"/>
  <sheetViews>
    <sheetView topLeftCell="A25" zoomScaleNormal="100" zoomScaleSheetLayoutView="100" workbookViewId="0">
      <selection activeCell="F8" sqref="F8"/>
    </sheetView>
  </sheetViews>
  <sheetFormatPr defaultColWidth="10.33203125" defaultRowHeight="13.8"/>
  <cols>
    <col min="1" max="1" width="12.1328125" style="396" customWidth="1"/>
    <col min="2" max="2" width="88" style="397" customWidth="1"/>
    <col min="3" max="3" width="16.1328125" style="398" customWidth="1"/>
    <col min="4" max="4" width="6.796875" style="398" customWidth="1"/>
    <col min="5" max="5" width="11.796875" style="398" customWidth="1"/>
    <col min="6" max="6" width="11.796875" style="396" customWidth="1"/>
    <col min="7" max="16384" width="10.33203125" style="315"/>
  </cols>
  <sheetData>
    <row r="1" spans="1:9" ht="45" customHeight="1" thickBot="1">
      <c r="A1" s="1224" t="s">
        <v>156</v>
      </c>
      <c r="B1" s="1261"/>
      <c r="C1" s="1226"/>
      <c r="D1" s="1227"/>
      <c r="E1" s="1227"/>
      <c r="F1" s="1228"/>
    </row>
    <row r="2" spans="1:9" ht="23.5" customHeight="1">
      <c r="A2" s="322" t="s">
        <v>2273</v>
      </c>
      <c r="B2" s="468" t="s">
        <v>2274</v>
      </c>
      <c r="C2" s="1229"/>
      <c r="D2" s="1230"/>
      <c r="E2" s="1230"/>
      <c r="F2" s="1231"/>
    </row>
    <row r="3" spans="1:9" ht="23.5" customHeight="1">
      <c r="A3" s="403" t="s">
        <v>2275</v>
      </c>
      <c r="B3" s="469" t="s">
        <v>2276</v>
      </c>
      <c r="C3" s="1232"/>
      <c r="D3" s="1233"/>
      <c r="E3" s="1233"/>
      <c r="F3" s="1234"/>
    </row>
    <row r="4" spans="1:9" ht="23.1" customHeight="1" thickBot="1">
      <c r="A4" s="470" t="s">
        <v>2277</v>
      </c>
      <c r="B4" s="471" t="s">
        <v>2278</v>
      </c>
      <c r="C4" s="1235"/>
      <c r="D4" s="1236"/>
      <c r="E4" s="1236"/>
      <c r="F4" s="1237"/>
    </row>
    <row r="5" spans="1:9" ht="28.5" customHeight="1">
      <c r="A5" s="322" t="s">
        <v>2279</v>
      </c>
      <c r="B5" s="323" t="s">
        <v>2687</v>
      </c>
      <c r="C5" s="324"/>
      <c r="D5" s="1238"/>
      <c r="E5" s="1239"/>
      <c r="F5" s="1240"/>
    </row>
    <row r="6" spans="1:9" ht="24.75" customHeight="1" thickBot="1">
      <c r="A6" s="325" t="s">
        <v>2281</v>
      </c>
      <c r="B6" s="326" t="s">
        <v>2282</v>
      </c>
      <c r="C6" s="327" t="s">
        <v>2283</v>
      </c>
      <c r="D6" s="328" t="s">
        <v>2284</v>
      </c>
      <c r="E6" s="530" t="s">
        <v>2285</v>
      </c>
      <c r="F6" s="531" t="s">
        <v>2286</v>
      </c>
    </row>
    <row r="7" spans="1:9" ht="15.75" customHeight="1">
      <c r="A7" s="331"/>
      <c r="B7" s="332" t="s">
        <v>2688</v>
      </c>
      <c r="C7" s="333"/>
      <c r="D7" s="333"/>
      <c r="E7" s="345"/>
      <c r="F7" s="532"/>
      <c r="I7" s="394"/>
    </row>
    <row r="8" spans="1:9">
      <c r="A8" s="335">
        <v>1</v>
      </c>
      <c r="B8" s="338" t="s">
        <v>2689</v>
      </c>
      <c r="C8" s="339">
        <v>1</v>
      </c>
      <c r="D8" s="337" t="s">
        <v>339</v>
      </c>
      <c r="E8" s="1103"/>
      <c r="F8" s="993">
        <f>ROUND(C8*E8,2)</f>
        <v>0</v>
      </c>
      <c r="H8" s="340"/>
      <c r="I8" s="340"/>
    </row>
    <row r="9" spans="1:9">
      <c r="A9" s="335">
        <v>2</v>
      </c>
      <c r="B9" s="338" t="s">
        <v>2690</v>
      </c>
      <c r="C9" s="339">
        <v>1</v>
      </c>
      <c r="D9" s="337" t="s">
        <v>339</v>
      </c>
      <c r="E9" s="1103"/>
      <c r="F9" s="993">
        <f t="shared" ref="F9:F31" si="0">ROUND(C9*E9,2)</f>
        <v>0</v>
      </c>
      <c r="H9" s="340"/>
      <c r="I9" s="340"/>
    </row>
    <row r="10" spans="1:9">
      <c r="A10" s="342"/>
      <c r="B10" s="343" t="s">
        <v>2691</v>
      </c>
      <c r="C10" s="344"/>
      <c r="D10" s="345"/>
      <c r="E10" s="534"/>
      <c r="F10" s="994"/>
      <c r="H10" s="340"/>
      <c r="I10" s="340"/>
    </row>
    <row r="11" spans="1:9">
      <c r="A11" s="335">
        <v>3</v>
      </c>
      <c r="B11" s="338" t="s">
        <v>2692</v>
      </c>
      <c r="C11" s="339">
        <v>3</v>
      </c>
      <c r="D11" s="337" t="s">
        <v>339</v>
      </c>
      <c r="E11" s="1095"/>
      <c r="F11" s="993">
        <f t="shared" si="0"/>
        <v>0</v>
      </c>
      <c r="H11" s="340"/>
      <c r="I11" s="340"/>
    </row>
    <row r="12" spans="1:9">
      <c r="A12" s="335">
        <v>4</v>
      </c>
      <c r="B12" s="338" t="s">
        <v>2693</v>
      </c>
      <c r="C12" s="339">
        <v>2</v>
      </c>
      <c r="D12" s="337" t="s">
        <v>339</v>
      </c>
      <c r="E12" s="1095"/>
      <c r="F12" s="993">
        <f t="shared" si="0"/>
        <v>0</v>
      </c>
      <c r="H12" s="340"/>
      <c r="I12" s="340"/>
    </row>
    <row r="13" spans="1:9">
      <c r="A13" s="342"/>
      <c r="B13" s="343" t="s">
        <v>2694</v>
      </c>
      <c r="C13" s="344"/>
      <c r="D13" s="345"/>
      <c r="E13" s="534"/>
      <c r="F13" s="994"/>
      <c r="H13" s="340"/>
      <c r="I13" s="340"/>
    </row>
    <row r="14" spans="1:9">
      <c r="A14" s="335">
        <v>5</v>
      </c>
      <c r="B14" s="338" t="s">
        <v>2695</v>
      </c>
      <c r="C14" s="339">
        <v>90</v>
      </c>
      <c r="D14" s="337" t="s">
        <v>364</v>
      </c>
      <c r="E14" s="1097"/>
      <c r="F14" s="993">
        <f t="shared" si="0"/>
        <v>0</v>
      </c>
      <c r="H14" s="340"/>
      <c r="I14" s="340"/>
    </row>
    <row r="15" spans="1:9">
      <c r="A15" s="335">
        <v>6</v>
      </c>
      <c r="B15" s="338" t="s">
        <v>2696</v>
      </c>
      <c r="C15" s="339">
        <v>90</v>
      </c>
      <c r="D15" s="337" t="s">
        <v>364</v>
      </c>
      <c r="E15" s="1097"/>
      <c r="F15" s="993">
        <f t="shared" si="0"/>
        <v>0</v>
      </c>
      <c r="H15" s="340"/>
      <c r="I15" s="340"/>
    </row>
    <row r="16" spans="1:9">
      <c r="A16" s="335">
        <v>7</v>
      </c>
      <c r="B16" s="338" t="s">
        <v>2697</v>
      </c>
      <c r="C16" s="339">
        <v>90</v>
      </c>
      <c r="D16" s="337" t="s">
        <v>364</v>
      </c>
      <c r="E16" s="1097"/>
      <c r="F16" s="993">
        <f t="shared" si="0"/>
        <v>0</v>
      </c>
      <c r="H16" s="340"/>
      <c r="I16" s="340"/>
    </row>
    <row r="17" spans="1:9">
      <c r="A17" s="342"/>
      <c r="B17" s="343" t="s">
        <v>2698</v>
      </c>
      <c r="C17" s="344"/>
      <c r="D17" s="345"/>
      <c r="E17" s="534"/>
      <c r="F17" s="994"/>
      <c r="H17" s="340"/>
      <c r="I17" s="340"/>
    </row>
    <row r="18" spans="1:9">
      <c r="A18" s="535">
        <v>8</v>
      </c>
      <c r="B18" s="351" t="s">
        <v>2699</v>
      </c>
      <c r="C18" s="355">
        <v>4</v>
      </c>
      <c r="D18" s="536" t="s">
        <v>339</v>
      </c>
      <c r="E18" s="1103"/>
      <c r="F18" s="993">
        <f t="shared" si="0"/>
        <v>0</v>
      </c>
      <c r="H18" s="340"/>
      <c r="I18" s="340"/>
    </row>
    <row r="19" spans="1:9">
      <c r="A19" s="353"/>
      <c r="B19" s="537" t="s">
        <v>2700</v>
      </c>
      <c r="C19" s="355"/>
      <c r="D19" s="536"/>
      <c r="E19" s="533"/>
      <c r="F19" s="978">
        <f>ROUND(SUM(F8:F18),2)</f>
        <v>0</v>
      </c>
      <c r="H19" s="340"/>
      <c r="I19" s="340"/>
    </row>
    <row r="20" spans="1:9">
      <c r="A20" s="342"/>
      <c r="B20" s="349" t="s">
        <v>2701</v>
      </c>
      <c r="C20" s="344"/>
      <c r="D20" s="345"/>
      <c r="E20" s="534"/>
      <c r="F20" s="994"/>
      <c r="H20" s="340"/>
      <c r="I20" s="340"/>
    </row>
    <row r="21" spans="1:9">
      <c r="A21" s="353">
        <v>9</v>
      </c>
      <c r="B21" s="351" t="s">
        <v>2672</v>
      </c>
      <c r="C21" s="339">
        <v>2</v>
      </c>
      <c r="D21" s="337" t="s">
        <v>339</v>
      </c>
      <c r="E21" s="1104"/>
      <c r="F21" s="993">
        <f>ROUND(C21*E21,2)</f>
        <v>0</v>
      </c>
      <c r="H21" s="340"/>
      <c r="I21" s="340"/>
    </row>
    <row r="22" spans="1:9">
      <c r="A22" s="335">
        <v>10</v>
      </c>
      <c r="B22" s="351" t="s">
        <v>2673</v>
      </c>
      <c r="C22" s="339">
        <v>2</v>
      </c>
      <c r="D22" s="337" t="s">
        <v>339</v>
      </c>
      <c r="E22" s="1104"/>
      <c r="F22" s="993">
        <f t="shared" si="0"/>
        <v>0</v>
      </c>
      <c r="H22" s="340"/>
      <c r="I22" s="340"/>
    </row>
    <row r="23" spans="1:9">
      <c r="A23" s="539">
        <v>11</v>
      </c>
      <c r="B23" s="351" t="s">
        <v>2702</v>
      </c>
      <c r="C23" s="339">
        <v>5</v>
      </c>
      <c r="D23" s="337" t="s">
        <v>339</v>
      </c>
      <c r="E23" s="1104"/>
      <c r="F23" s="993">
        <f t="shared" si="0"/>
        <v>0</v>
      </c>
      <c r="H23" s="340"/>
      <c r="I23" s="340"/>
    </row>
    <row r="24" spans="1:9">
      <c r="A24" s="353">
        <v>12</v>
      </c>
      <c r="B24" s="351" t="s">
        <v>2703</v>
      </c>
      <c r="C24" s="339">
        <v>5</v>
      </c>
      <c r="D24" s="337" t="s">
        <v>339</v>
      </c>
      <c r="E24" s="1104"/>
      <c r="F24" s="993">
        <f t="shared" si="0"/>
        <v>0</v>
      </c>
      <c r="H24" s="340"/>
      <c r="I24" s="340"/>
    </row>
    <row r="25" spans="1:9">
      <c r="A25" s="335">
        <v>13</v>
      </c>
      <c r="B25" s="351" t="s">
        <v>2675</v>
      </c>
      <c r="C25" s="339">
        <v>6</v>
      </c>
      <c r="D25" s="337" t="s">
        <v>339</v>
      </c>
      <c r="E25" s="1104"/>
      <c r="F25" s="993">
        <f t="shared" si="0"/>
        <v>0</v>
      </c>
      <c r="H25" s="340"/>
      <c r="I25" s="340"/>
    </row>
    <row r="26" spans="1:9">
      <c r="A26" s="539">
        <v>14</v>
      </c>
      <c r="B26" s="351" t="s">
        <v>2676</v>
      </c>
      <c r="C26" s="339">
        <v>1</v>
      </c>
      <c r="D26" s="337" t="s">
        <v>339</v>
      </c>
      <c r="E26" s="1104"/>
      <c r="F26" s="993">
        <f t="shared" si="0"/>
        <v>0</v>
      </c>
      <c r="H26" s="340"/>
      <c r="I26" s="340"/>
    </row>
    <row r="27" spans="1:9" ht="14.1" customHeight="1">
      <c r="A27" s="353">
        <v>15</v>
      </c>
      <c r="B27" s="351" t="s">
        <v>2704</v>
      </c>
      <c r="C27" s="1078">
        <v>2</v>
      </c>
      <c r="D27" s="337" t="s">
        <v>339</v>
      </c>
      <c r="E27" s="1104"/>
      <c r="F27" s="993">
        <f t="shared" si="0"/>
        <v>0</v>
      </c>
      <c r="H27" s="340"/>
      <c r="I27" s="340"/>
    </row>
    <row r="28" spans="1:9" ht="15" customHeight="1">
      <c r="A28" s="335">
        <v>16</v>
      </c>
      <c r="B28" s="351" t="s">
        <v>2479</v>
      </c>
      <c r="C28" s="339">
        <v>1</v>
      </c>
      <c r="D28" s="337" t="s">
        <v>339</v>
      </c>
      <c r="E28" s="1104"/>
      <c r="F28" s="993">
        <f t="shared" si="0"/>
        <v>0</v>
      </c>
      <c r="H28" s="340"/>
      <c r="I28" s="340"/>
    </row>
    <row r="29" spans="1:9" ht="15" customHeight="1">
      <c r="A29" s="539">
        <v>17</v>
      </c>
      <c r="B29" s="351" t="s">
        <v>2705</v>
      </c>
      <c r="C29" s="339">
        <v>1</v>
      </c>
      <c r="D29" s="337" t="s">
        <v>339</v>
      </c>
      <c r="E29" s="1104"/>
      <c r="F29" s="993">
        <f t="shared" si="0"/>
        <v>0</v>
      </c>
      <c r="H29" s="340"/>
      <c r="I29" s="340"/>
    </row>
    <row r="30" spans="1:9" ht="15" customHeight="1">
      <c r="A30" s="353">
        <v>18</v>
      </c>
      <c r="B30" s="351" t="s">
        <v>2706</v>
      </c>
      <c r="C30" s="339">
        <v>1</v>
      </c>
      <c r="D30" s="337" t="s">
        <v>339</v>
      </c>
      <c r="E30" s="1104"/>
      <c r="F30" s="993">
        <f t="shared" si="0"/>
        <v>0</v>
      </c>
      <c r="H30" s="340"/>
      <c r="I30" s="340"/>
    </row>
    <row r="31" spans="1:9" ht="15" customHeight="1">
      <c r="A31" s="335">
        <v>19</v>
      </c>
      <c r="B31" s="351" t="s">
        <v>2707</v>
      </c>
      <c r="C31" s="339">
        <v>1</v>
      </c>
      <c r="D31" s="337" t="s">
        <v>339</v>
      </c>
      <c r="E31" s="1104"/>
      <c r="F31" s="993">
        <f t="shared" si="0"/>
        <v>0</v>
      </c>
      <c r="H31" s="340"/>
      <c r="I31" s="340"/>
    </row>
    <row r="32" spans="1:9" ht="15" customHeight="1" thickBot="1">
      <c r="A32" s="388"/>
      <c r="B32" s="540" t="s">
        <v>2708</v>
      </c>
      <c r="C32" s="390"/>
      <c r="D32" s="390"/>
      <c r="E32" s="369"/>
      <c r="F32" s="995">
        <f>ROUND(SUM(F21:F31),2)</f>
        <v>0</v>
      </c>
      <c r="H32" s="340"/>
    </row>
    <row r="33" spans="1:6" ht="15" customHeight="1" thickBot="1">
      <c r="A33" s="388"/>
      <c r="B33" s="389"/>
      <c r="C33" s="390"/>
      <c r="D33" s="391"/>
      <c r="E33" s="541"/>
      <c r="F33" s="996"/>
    </row>
    <row r="34" spans="1:6" ht="29.25" customHeight="1" thickBot="1">
      <c r="A34" s="1057" t="s">
        <v>2709</v>
      </c>
      <c r="B34" s="389" t="s">
        <v>2397</v>
      </c>
      <c r="C34" s="390"/>
      <c r="D34" s="390"/>
      <c r="E34" s="391"/>
      <c r="F34" s="997">
        <f>ROUND(F32+F19,2)</f>
        <v>0</v>
      </c>
    </row>
    <row r="35" spans="1:6" ht="14.1" thickBot="1">
      <c r="A35" s="388"/>
      <c r="B35" s="389"/>
      <c r="C35" s="390"/>
      <c r="D35" s="390"/>
      <c r="E35" s="391"/>
      <c r="F35" s="542"/>
    </row>
    <row r="36" spans="1:6">
      <c r="A36" s="1278"/>
      <c r="B36" s="1278"/>
      <c r="C36" s="1278"/>
      <c r="D36" s="1278"/>
      <c r="E36" s="1278"/>
      <c r="F36" s="1278"/>
    </row>
    <row r="37" spans="1:6">
      <c r="A37" s="392"/>
      <c r="B37" s="392"/>
      <c r="C37" s="392"/>
      <c r="D37" s="392"/>
      <c r="E37" s="392"/>
      <c r="F37" s="392"/>
    </row>
    <row r="38" spans="1:6">
      <c r="A38" s="392"/>
      <c r="B38" s="393"/>
      <c r="C38" s="393"/>
      <c r="D38" s="392"/>
      <c r="E38" s="392"/>
      <c r="F38" s="392"/>
    </row>
    <row r="39" spans="1:6" ht="14.25" customHeight="1">
      <c r="A39" s="392"/>
      <c r="B39" s="393"/>
      <c r="C39" s="1258"/>
      <c r="D39" s="1258"/>
      <c r="E39" s="393"/>
      <c r="F39" s="392"/>
    </row>
    <row r="40" spans="1:6" ht="14.25" customHeight="1">
      <c r="A40" s="392"/>
      <c r="B40" s="393"/>
      <c r="C40" s="1258"/>
      <c r="D40" s="1258"/>
      <c r="E40" s="393"/>
      <c r="F40" s="392"/>
    </row>
    <row r="41" spans="1:6" ht="12.75" customHeight="1">
      <c r="A41" s="394"/>
      <c r="B41" s="395"/>
      <c r="C41" s="1257"/>
      <c r="D41" s="1257"/>
      <c r="E41" s="395"/>
      <c r="F41" s="394"/>
    </row>
    <row r="42" spans="1:6">
      <c r="A42" s="394"/>
      <c r="B42" s="395"/>
      <c r="C42" s="394"/>
      <c r="D42" s="394"/>
      <c r="E42" s="394"/>
      <c r="F42" s="394"/>
    </row>
  </sheetData>
  <mergeCells count="9">
    <mergeCell ref="A36:F36"/>
    <mergeCell ref="C39:D39"/>
    <mergeCell ref="C40:D40"/>
    <mergeCell ref="C41:D41"/>
    <mergeCell ref="A1:B1"/>
    <mergeCell ref="C1:F2"/>
    <mergeCell ref="C3:F3"/>
    <mergeCell ref="C4:F4"/>
    <mergeCell ref="D5:F5"/>
  </mergeCells>
  <pageMargins left="0.7" right="0.7" top="0.75" bottom="0.75" header="0.3" footer="0.3"/>
  <pageSetup paperSize="9" scale="6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M122"/>
  <sheetViews>
    <sheetView showGridLines="0" topLeftCell="A43" workbookViewId="0">
      <selection activeCell="G51" sqref="G51"/>
    </sheetView>
  </sheetViews>
  <sheetFormatPr defaultRowHeight="10.199999999999999"/>
  <cols>
    <col min="1" max="1" width="8.33203125" style="1" customWidth="1"/>
    <col min="2" max="2" width="1.1328125" style="1" customWidth="1"/>
    <col min="3" max="3" width="4.1328125" style="1" customWidth="1"/>
    <col min="4" max="4" width="4.33203125" style="1" customWidth="1"/>
    <col min="5" max="5" width="17.1328125" style="1" customWidth="1"/>
    <col min="6" max="6" width="50.796875" style="1" customWidth="1"/>
    <col min="7" max="7" width="7.46484375" style="1" customWidth="1"/>
    <col min="8" max="8" width="14" style="1" customWidth="1"/>
    <col min="9" max="9" width="21.3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796875" style="1" hidden="1" customWidth="1"/>
    <col min="14" max="14" width="9.33203125" style="1" hidden="1"/>
    <col min="15" max="20" width="14.13281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4"/>
    </row>
    <row r="2" spans="1:46" s="1" customFormat="1" ht="37" customHeight="1">
      <c r="L2" s="1185" t="s">
        <v>5</v>
      </c>
      <c r="M2" s="1186"/>
      <c r="N2" s="1186"/>
      <c r="O2" s="1186"/>
      <c r="P2" s="1186"/>
      <c r="Q2" s="1186"/>
      <c r="R2" s="1186"/>
      <c r="S2" s="1186"/>
      <c r="T2" s="1186"/>
      <c r="U2" s="1186"/>
      <c r="V2" s="1186"/>
      <c r="AT2" s="14" t="s">
        <v>97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5" customHeight="1">
      <c r="B4" s="17"/>
      <c r="D4" s="18" t="s">
        <v>121</v>
      </c>
      <c r="L4" s="17"/>
      <c r="M4" s="95" t="s">
        <v>9</v>
      </c>
      <c r="AT4" s="14" t="s">
        <v>3</v>
      </c>
    </row>
    <row r="5" spans="1:46" s="1" customFormat="1" ht="7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1205" t="str">
        <f>'Rekapitulácia stavby'!K6</f>
        <v>ZŠ a MŠ Cádrova - rekonštrukcia, nadstavba /  prístavba objektu</v>
      </c>
      <c r="F7" s="1206"/>
      <c r="G7" s="1206"/>
      <c r="H7" s="1206"/>
      <c r="L7" s="17"/>
    </row>
    <row r="8" spans="1:46" s="2" customFormat="1" ht="12" customHeight="1">
      <c r="A8" s="27"/>
      <c r="B8" s="28"/>
      <c r="C8" s="27"/>
      <c r="D8" s="23" t="s">
        <v>122</v>
      </c>
      <c r="E8" s="27"/>
      <c r="F8" s="27"/>
      <c r="G8" s="27"/>
      <c r="H8" s="27"/>
      <c r="I8" s="27"/>
      <c r="J8" s="27"/>
      <c r="K8" s="27"/>
      <c r="L8" s="40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</row>
    <row r="9" spans="1:46" s="2" customFormat="1" ht="16.5" customHeight="1">
      <c r="A9" s="27"/>
      <c r="B9" s="28"/>
      <c r="C9" s="27"/>
      <c r="D9" s="27"/>
      <c r="E9" s="1199" t="s">
        <v>1948</v>
      </c>
      <c r="F9" s="1209"/>
      <c r="G9" s="1209"/>
      <c r="H9" s="1209"/>
      <c r="I9" s="27"/>
      <c r="J9" s="27"/>
      <c r="K9" s="27"/>
      <c r="L9" s="40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</row>
    <row r="10" spans="1:46" s="2" customFormat="1">
      <c r="A10" s="27"/>
      <c r="B10" s="28"/>
      <c r="C10" s="27"/>
      <c r="D10" s="27"/>
      <c r="E10" s="27"/>
      <c r="F10" s="27"/>
      <c r="G10" s="27"/>
      <c r="H10" s="27"/>
      <c r="I10" s="27"/>
      <c r="J10" s="27"/>
      <c r="K10" s="27"/>
      <c r="L10" s="40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</row>
    <row r="11" spans="1:46" s="2" customFormat="1" ht="12" customHeight="1">
      <c r="A11" s="27"/>
      <c r="B11" s="28"/>
      <c r="C11" s="27"/>
      <c r="D11" s="23" t="s">
        <v>15</v>
      </c>
      <c r="E11" s="27"/>
      <c r="F11" s="21" t="s">
        <v>1</v>
      </c>
      <c r="G11" s="27"/>
      <c r="H11" s="27"/>
      <c r="I11" s="23" t="s">
        <v>16</v>
      </c>
      <c r="J11" s="21" t="s">
        <v>1</v>
      </c>
      <c r="K11" s="27"/>
      <c r="L11" s="40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</row>
    <row r="12" spans="1:46" s="2" customFormat="1" ht="12" customHeight="1">
      <c r="A12" s="27"/>
      <c r="B12" s="28"/>
      <c r="C12" s="27"/>
      <c r="D12" s="23" t="s">
        <v>17</v>
      </c>
      <c r="E12" s="27"/>
      <c r="F12" s="21" t="s">
        <v>18</v>
      </c>
      <c r="G12" s="27"/>
      <c r="H12" s="27"/>
      <c r="I12" s="23" t="s">
        <v>19</v>
      </c>
      <c r="J12" s="1123" t="str">
        <f>'Rekapitulácia stavby'!AN8</f>
        <v>10. 6. 2022</v>
      </c>
      <c r="K12" s="27"/>
      <c r="L12" s="40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</row>
    <row r="13" spans="1:46" s="2" customFormat="1" ht="10.9" customHeight="1">
      <c r="A13" s="27"/>
      <c r="B13" s="28"/>
      <c r="C13" s="27"/>
      <c r="D13" s="27"/>
      <c r="E13" s="27"/>
      <c r="F13" s="27"/>
      <c r="G13" s="27"/>
      <c r="H13" s="27"/>
      <c r="I13" s="27"/>
      <c r="J13" s="27"/>
      <c r="K13" s="27"/>
      <c r="L13" s="40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</row>
    <row r="14" spans="1:46" s="2" customFormat="1" ht="12" customHeight="1">
      <c r="A14" s="27"/>
      <c r="B14" s="28"/>
      <c r="C14" s="27"/>
      <c r="D14" s="23" t="s">
        <v>21</v>
      </c>
      <c r="E14" s="27"/>
      <c r="F14" s="27"/>
      <c r="G14" s="27"/>
      <c r="H14" s="27"/>
      <c r="I14" s="23" t="s">
        <v>22</v>
      </c>
      <c r="J14" s="21" t="s">
        <v>1</v>
      </c>
      <c r="K14" s="27"/>
      <c r="L14" s="40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</row>
    <row r="15" spans="1:46" s="2" customFormat="1" ht="18" customHeight="1">
      <c r="A15" s="27"/>
      <c r="B15" s="28"/>
      <c r="C15" s="27"/>
      <c r="D15" s="27"/>
      <c r="E15" s="21" t="s">
        <v>23</v>
      </c>
      <c r="F15" s="27"/>
      <c r="G15" s="27"/>
      <c r="H15" s="27"/>
      <c r="I15" s="23" t="s">
        <v>24</v>
      </c>
      <c r="J15" s="21" t="s">
        <v>1</v>
      </c>
      <c r="K15" s="27"/>
      <c r="L15" s="40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</row>
    <row r="16" spans="1:46" s="2" customFormat="1" ht="7" customHeight="1">
      <c r="A16" s="27"/>
      <c r="B16" s="28"/>
      <c r="C16" s="27"/>
      <c r="D16" s="27"/>
      <c r="E16" s="27"/>
      <c r="F16" s="27"/>
      <c r="G16" s="27"/>
      <c r="H16" s="27"/>
      <c r="I16" s="27"/>
      <c r="J16" s="27"/>
      <c r="K16" s="27"/>
      <c r="L16" s="40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</row>
    <row r="17" spans="1:31" s="2" customFormat="1" ht="12" customHeight="1">
      <c r="A17" s="27"/>
      <c r="B17" s="28"/>
      <c r="C17" s="27"/>
      <c r="D17" s="23" t="s">
        <v>25</v>
      </c>
      <c r="E17" s="27"/>
      <c r="F17" s="27"/>
      <c r="G17" s="27"/>
      <c r="H17" s="27"/>
      <c r="I17" s="23" t="s">
        <v>22</v>
      </c>
      <c r="J17" s="1089" t="s">
        <v>3937</v>
      </c>
      <c r="K17" s="27"/>
      <c r="L17" s="40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</row>
    <row r="18" spans="1:31" s="2" customFormat="1" ht="18" customHeight="1">
      <c r="A18" s="27"/>
      <c r="B18" s="28"/>
      <c r="C18" s="27"/>
      <c r="D18" s="27"/>
      <c r="E18" s="1208" t="s">
        <v>3937</v>
      </c>
      <c r="F18" s="1192"/>
      <c r="G18" s="1192"/>
      <c r="H18" s="1192"/>
      <c r="I18" s="23" t="s">
        <v>24</v>
      </c>
      <c r="J18" s="1089" t="s">
        <v>3937</v>
      </c>
      <c r="K18" s="27"/>
      <c r="L18" s="40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</row>
    <row r="19" spans="1:31" s="2" customFormat="1" ht="7" customHeight="1">
      <c r="A19" s="27"/>
      <c r="B19" s="28"/>
      <c r="C19" s="27"/>
      <c r="D19" s="27"/>
      <c r="E19" s="27"/>
      <c r="F19" s="27"/>
      <c r="G19" s="27"/>
      <c r="H19" s="27"/>
      <c r="I19" s="27"/>
      <c r="J19" s="27"/>
      <c r="K19" s="27"/>
      <c r="L19" s="40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</row>
    <row r="20" spans="1:31" s="2" customFormat="1" ht="12" customHeight="1">
      <c r="A20" s="27"/>
      <c r="B20" s="28"/>
      <c r="C20" s="27"/>
      <c r="D20" s="23" t="s">
        <v>3926</v>
      </c>
      <c r="E20" s="27"/>
      <c r="F20" s="27"/>
      <c r="G20" s="27"/>
      <c r="H20" s="27"/>
      <c r="I20" s="23" t="s">
        <v>22</v>
      </c>
      <c r="J20" s="21" t="s">
        <v>1</v>
      </c>
      <c r="K20" s="27"/>
      <c r="L20" s="40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</row>
    <row r="21" spans="1:31" s="2" customFormat="1" ht="18" customHeight="1">
      <c r="A21" s="27"/>
      <c r="B21" s="28"/>
      <c r="C21" s="27"/>
      <c r="D21" s="27"/>
      <c r="E21" s="21" t="s">
        <v>26</v>
      </c>
      <c r="F21" s="27"/>
      <c r="G21" s="27"/>
      <c r="H21" s="27"/>
      <c r="I21" s="23" t="s">
        <v>24</v>
      </c>
      <c r="J21" s="21" t="s">
        <v>1</v>
      </c>
      <c r="K21" s="27"/>
      <c r="L21" s="40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</row>
    <row r="22" spans="1:31" s="2" customFormat="1" ht="7" customHeight="1">
      <c r="A22" s="27"/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40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</row>
    <row r="23" spans="1:31" s="2" customFormat="1" ht="12" customHeight="1">
      <c r="A23" s="27"/>
      <c r="B23" s="28"/>
      <c r="C23" s="27"/>
      <c r="D23" s="23" t="s">
        <v>3930</v>
      </c>
      <c r="E23" s="27"/>
      <c r="F23" s="27"/>
      <c r="G23" s="27"/>
      <c r="H23" s="27"/>
      <c r="I23" s="23" t="s">
        <v>22</v>
      </c>
      <c r="J23" s="21" t="str">
        <f>IF('Rekapitulácia stavby'!AN19="","",'Rekapitulácia stavby'!AN19)</f>
        <v/>
      </c>
      <c r="K23" s="27"/>
      <c r="L23" s="40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</row>
    <row r="24" spans="1:31" s="2" customFormat="1" ht="18" customHeight="1">
      <c r="A24" s="27"/>
      <c r="B24" s="28"/>
      <c r="C24" s="27"/>
      <c r="D24" s="27"/>
      <c r="E24" s="21" t="str">
        <f>IF('Rekapitulácia stavby'!E20="","",'Rekapitulácia stavby'!E20)</f>
        <v xml:space="preserve"> </v>
      </c>
      <c r="F24" s="27"/>
      <c r="G24" s="27"/>
      <c r="H24" s="27"/>
      <c r="I24" s="23" t="s">
        <v>24</v>
      </c>
      <c r="J24" s="21" t="str">
        <f>IF('Rekapitulácia stavby'!AN20="","",'Rekapitulácia stavby'!AN20)</f>
        <v/>
      </c>
      <c r="K24" s="27"/>
      <c r="L24" s="40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</row>
    <row r="25" spans="1:31" s="2" customFormat="1" ht="7" customHeight="1">
      <c r="A25" s="27"/>
      <c r="B25" s="28"/>
      <c r="C25" s="27"/>
      <c r="D25" s="27"/>
      <c r="E25" s="27"/>
      <c r="F25" s="27"/>
      <c r="G25" s="27"/>
      <c r="H25" s="27"/>
      <c r="I25" s="27"/>
      <c r="J25" s="27"/>
      <c r="K25" s="27"/>
      <c r="L25" s="40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</row>
    <row r="26" spans="1:31" s="2" customFormat="1" ht="12" customHeight="1">
      <c r="A26" s="27"/>
      <c r="B26" s="28"/>
      <c r="C26" s="27"/>
      <c r="D26" s="23" t="s">
        <v>29</v>
      </c>
      <c r="E26" s="27"/>
      <c r="F26" s="27"/>
      <c r="G26" s="27"/>
      <c r="H26" s="27"/>
      <c r="I26" s="27"/>
      <c r="J26" s="27"/>
      <c r="K26" s="27"/>
      <c r="L26" s="40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</row>
    <row r="27" spans="1:31" s="8" customFormat="1" ht="16.5" customHeight="1">
      <c r="A27" s="96"/>
      <c r="B27" s="97"/>
      <c r="C27" s="96"/>
      <c r="D27" s="96"/>
      <c r="E27" s="1194" t="s">
        <v>1</v>
      </c>
      <c r="F27" s="1194"/>
      <c r="G27" s="1194"/>
      <c r="H27" s="1194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7" customHeight="1">
      <c r="A28" s="27"/>
      <c r="B28" s="28"/>
      <c r="C28" s="27"/>
      <c r="D28" s="27"/>
      <c r="E28" s="27"/>
      <c r="F28" s="27"/>
      <c r="G28" s="27"/>
      <c r="H28" s="27"/>
      <c r="I28" s="27"/>
      <c r="J28" s="27"/>
      <c r="K28" s="27"/>
      <c r="L28" s="40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</row>
    <row r="29" spans="1:31" s="2" customFormat="1" ht="7" customHeight="1">
      <c r="A29" s="27"/>
      <c r="B29" s="28"/>
      <c r="C29" s="27"/>
      <c r="D29" s="64"/>
      <c r="E29" s="64"/>
      <c r="F29" s="64"/>
      <c r="G29" s="64"/>
      <c r="H29" s="64"/>
      <c r="I29" s="64"/>
      <c r="J29" s="64"/>
      <c r="K29" s="64"/>
      <c r="L29" s="40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</row>
    <row r="30" spans="1:31" s="2" customFormat="1" ht="25.35" customHeight="1">
      <c r="A30" s="27"/>
      <c r="B30" s="28"/>
      <c r="C30" s="27"/>
      <c r="D30" s="99" t="s">
        <v>32</v>
      </c>
      <c r="E30" s="27"/>
      <c r="F30" s="27"/>
      <c r="G30" s="27"/>
      <c r="H30" s="27"/>
      <c r="I30" s="27"/>
      <c r="J30" s="69">
        <f>ROUND(J118, 2)</f>
        <v>0</v>
      </c>
      <c r="K30" s="27"/>
      <c r="L30" s="40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</row>
    <row r="31" spans="1:31" s="2" customFormat="1" ht="7" customHeight="1">
      <c r="A31" s="27"/>
      <c r="B31" s="28"/>
      <c r="C31" s="27"/>
      <c r="D31" s="64"/>
      <c r="E31" s="64"/>
      <c r="F31" s="64"/>
      <c r="G31" s="64"/>
      <c r="H31" s="64"/>
      <c r="I31" s="64"/>
      <c r="J31" s="64"/>
      <c r="K31" s="64"/>
      <c r="L31" s="40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</row>
    <row r="32" spans="1:31" s="2" customFormat="1" ht="14.5" customHeight="1">
      <c r="A32" s="27"/>
      <c r="B32" s="28"/>
      <c r="C32" s="27"/>
      <c r="D32" s="27"/>
      <c r="E32" s="27"/>
      <c r="F32" s="31" t="s">
        <v>34</v>
      </c>
      <c r="G32" s="27"/>
      <c r="H32" s="27"/>
      <c r="I32" s="31" t="s">
        <v>33</v>
      </c>
      <c r="J32" s="31" t="s">
        <v>35</v>
      </c>
      <c r="K32" s="27"/>
      <c r="L32" s="40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</row>
    <row r="33" spans="1:31" s="2" customFormat="1" ht="14.5" customHeight="1">
      <c r="A33" s="27"/>
      <c r="B33" s="28"/>
      <c r="C33" s="27"/>
      <c r="D33" s="100" t="s">
        <v>36</v>
      </c>
      <c r="E33" s="33" t="s">
        <v>37</v>
      </c>
      <c r="F33" s="101">
        <f>ROUND((SUM(BE118:BE121)),  2)</f>
        <v>0</v>
      </c>
      <c r="G33" s="102"/>
      <c r="H33" s="102"/>
      <c r="I33" s="103">
        <v>0.2</v>
      </c>
      <c r="J33" s="101">
        <f>ROUND(((SUM(BE118:BE121))*I33),  2)</f>
        <v>0</v>
      </c>
      <c r="K33" s="27"/>
      <c r="L33" s="40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</row>
    <row r="34" spans="1:31" s="2" customFormat="1" ht="14.5" customHeight="1">
      <c r="A34" s="27"/>
      <c r="B34" s="28"/>
      <c r="C34" s="27"/>
      <c r="D34" s="27"/>
      <c r="E34" s="33" t="s">
        <v>38</v>
      </c>
      <c r="F34" s="104">
        <f>ROUND((SUM(BF118:BF121)),  2)</f>
        <v>0</v>
      </c>
      <c r="G34" s="27"/>
      <c r="H34" s="27"/>
      <c r="I34" s="105">
        <v>0.2</v>
      </c>
      <c r="J34" s="104">
        <f>ROUND(((SUM(BF118:BF121))*I34),  2)</f>
        <v>0</v>
      </c>
      <c r="K34" s="27"/>
      <c r="L34" s="40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</row>
    <row r="35" spans="1:31" s="2" customFormat="1" ht="14.5" customHeight="1">
      <c r="A35" s="27"/>
      <c r="B35" s="28"/>
      <c r="C35" s="27"/>
      <c r="D35" s="27"/>
      <c r="E35" s="23" t="s">
        <v>39</v>
      </c>
      <c r="F35" s="104">
        <f>ROUND((SUM(BG118:BG121)),  2)</f>
        <v>0</v>
      </c>
      <c r="G35" s="27"/>
      <c r="H35" s="27"/>
      <c r="I35" s="105">
        <v>0.2</v>
      </c>
      <c r="J35" s="104">
        <f>0</f>
        <v>0</v>
      </c>
      <c r="K35" s="27"/>
      <c r="L35" s="40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</row>
    <row r="36" spans="1:31" s="2" customFormat="1" ht="14.5" customHeight="1">
      <c r="A36" s="27"/>
      <c r="B36" s="28"/>
      <c r="C36" s="27"/>
      <c r="D36" s="27"/>
      <c r="E36" s="23" t="s">
        <v>40</v>
      </c>
      <c r="F36" s="104">
        <f>ROUND((SUM(BH118:BH121)),  2)</f>
        <v>0</v>
      </c>
      <c r="G36" s="27"/>
      <c r="H36" s="27"/>
      <c r="I36" s="105">
        <v>0.2</v>
      </c>
      <c r="J36" s="104">
        <f>0</f>
        <v>0</v>
      </c>
      <c r="K36" s="27"/>
      <c r="L36" s="40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</row>
    <row r="37" spans="1:31" s="2" customFormat="1" ht="14.5" customHeight="1">
      <c r="A37" s="27"/>
      <c r="B37" s="28"/>
      <c r="C37" s="27"/>
      <c r="D37" s="27"/>
      <c r="E37" s="33" t="s">
        <v>41</v>
      </c>
      <c r="F37" s="101">
        <f>ROUND((SUM(BI118:BI121)),  2)</f>
        <v>0</v>
      </c>
      <c r="G37" s="102"/>
      <c r="H37" s="102"/>
      <c r="I37" s="103">
        <v>0</v>
      </c>
      <c r="J37" s="101">
        <f>0</f>
        <v>0</v>
      </c>
      <c r="K37" s="27"/>
      <c r="L37" s="40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</row>
    <row r="38" spans="1:31" s="2" customFormat="1" ht="7" customHeight="1">
      <c r="A38" s="27"/>
      <c r="B38" s="28"/>
      <c r="C38" s="27"/>
      <c r="D38" s="27"/>
      <c r="E38" s="27"/>
      <c r="F38" s="27"/>
      <c r="G38" s="27"/>
      <c r="H38" s="27"/>
      <c r="I38" s="27"/>
      <c r="J38" s="27"/>
      <c r="K38" s="27"/>
      <c r="L38" s="40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</row>
    <row r="39" spans="1:31" s="2" customFormat="1" ht="25.35" customHeight="1">
      <c r="A39" s="27"/>
      <c r="B39" s="28"/>
      <c r="C39" s="93"/>
      <c r="D39" s="106" t="s">
        <v>42</v>
      </c>
      <c r="E39" s="58"/>
      <c r="F39" s="58"/>
      <c r="G39" s="107" t="s">
        <v>43</v>
      </c>
      <c r="H39" s="108" t="s">
        <v>44</v>
      </c>
      <c r="I39" s="58"/>
      <c r="J39" s="109">
        <f>SUM(J30:J37)</f>
        <v>0</v>
      </c>
      <c r="K39" s="110"/>
      <c r="L39" s="40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</row>
    <row r="40" spans="1:31" s="2" customFormat="1" ht="14.5" customHeight="1">
      <c r="A40" s="27"/>
      <c r="B40" s="28"/>
      <c r="C40" s="27"/>
      <c r="D40" s="27"/>
      <c r="E40" s="27"/>
      <c r="F40" s="27"/>
      <c r="G40" s="27"/>
      <c r="H40" s="27"/>
      <c r="I40" s="27"/>
      <c r="J40" s="27"/>
      <c r="K40" s="27"/>
      <c r="L40" s="40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</row>
    <row r="41" spans="1:31" s="1" customFormat="1" ht="14.5" customHeight="1">
      <c r="B41" s="17"/>
      <c r="L41" s="17"/>
    </row>
    <row r="42" spans="1:31" s="1" customFormat="1" ht="14.5" customHeight="1">
      <c r="B42" s="17"/>
      <c r="L42" s="17"/>
    </row>
    <row r="43" spans="1:31" s="1" customFormat="1" ht="14.5" customHeight="1">
      <c r="B43" s="17"/>
      <c r="L43" s="17"/>
    </row>
    <row r="44" spans="1:31" s="1" customFormat="1" ht="14.5" customHeight="1">
      <c r="B44" s="17"/>
      <c r="L44" s="17"/>
    </row>
    <row r="45" spans="1:31" s="1" customFormat="1" ht="14.5" customHeight="1">
      <c r="B45" s="17"/>
      <c r="L45" s="17"/>
    </row>
    <row r="46" spans="1:31" s="1" customFormat="1" ht="14.5" customHeight="1">
      <c r="B46" s="17"/>
      <c r="L46" s="17"/>
    </row>
    <row r="47" spans="1:31" s="1" customFormat="1" ht="14.5" customHeight="1">
      <c r="B47" s="17"/>
      <c r="L47" s="17"/>
    </row>
    <row r="48" spans="1:31" s="1" customFormat="1" ht="14.5" customHeight="1">
      <c r="B48" s="17"/>
      <c r="L48" s="17"/>
    </row>
    <row r="49" spans="1:31" s="1" customFormat="1" ht="14.5" customHeight="1">
      <c r="B49" s="17"/>
      <c r="L49" s="17"/>
    </row>
    <row r="50" spans="1:31" s="2" customFormat="1" ht="14.5" customHeight="1">
      <c r="B50" s="40"/>
      <c r="D50" s="41" t="s">
        <v>3927</v>
      </c>
      <c r="E50" s="42"/>
      <c r="F50" s="42"/>
      <c r="G50" s="41" t="s">
        <v>3931</v>
      </c>
      <c r="H50" s="42"/>
      <c r="I50" s="42"/>
      <c r="J50" s="42"/>
      <c r="K50" s="42"/>
      <c r="L50" s="40"/>
    </row>
    <row r="51" spans="1:31" ht="14.4">
      <c r="B51" s="17"/>
      <c r="D51" s="1080"/>
      <c r="G51" s="1085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3">
      <c r="A61" s="27"/>
      <c r="B61" s="28"/>
      <c r="C61" s="27"/>
      <c r="D61" s="43" t="s">
        <v>45</v>
      </c>
      <c r="E61" s="30"/>
      <c r="F61" s="111" t="s">
        <v>46</v>
      </c>
      <c r="G61" s="43" t="s">
        <v>45</v>
      </c>
      <c r="H61" s="30"/>
      <c r="I61" s="30"/>
      <c r="J61" s="112" t="s">
        <v>46</v>
      </c>
      <c r="K61" s="30"/>
      <c r="L61" s="40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3">
      <c r="A65" s="27"/>
      <c r="B65" s="28"/>
      <c r="C65" s="27"/>
      <c r="D65" s="41" t="s">
        <v>47</v>
      </c>
      <c r="E65" s="44"/>
      <c r="F65" s="44"/>
      <c r="G65" s="41" t="s">
        <v>48</v>
      </c>
      <c r="H65" s="44"/>
      <c r="I65" s="44"/>
      <c r="J65" s="44"/>
      <c r="K65" s="44"/>
      <c r="L65" s="40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3">
      <c r="A76" s="27"/>
      <c r="B76" s="28"/>
      <c r="C76" s="27"/>
      <c r="D76" s="43" t="s">
        <v>45</v>
      </c>
      <c r="E76" s="30"/>
      <c r="F76" s="111" t="s">
        <v>46</v>
      </c>
      <c r="G76" s="43" t="s">
        <v>45</v>
      </c>
      <c r="H76" s="30"/>
      <c r="I76" s="30"/>
      <c r="J76" s="112" t="s">
        <v>46</v>
      </c>
      <c r="K76" s="30"/>
      <c r="L76" s="40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</row>
    <row r="77" spans="1:31" s="2" customFormat="1" ht="14.5" customHeight="1">
      <c r="A77" s="27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</row>
    <row r="81" spans="1:47" s="2" customFormat="1" ht="7" customHeight="1">
      <c r="A81" s="27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</row>
    <row r="82" spans="1:47" s="2" customFormat="1" ht="25" customHeight="1">
      <c r="A82" s="27"/>
      <c r="B82" s="28"/>
      <c r="C82" s="18" t="s">
        <v>124</v>
      </c>
      <c r="D82" s="27"/>
      <c r="E82" s="27"/>
      <c r="F82" s="27"/>
      <c r="G82" s="27"/>
      <c r="H82" s="27"/>
      <c r="I82" s="27"/>
      <c r="J82" s="27"/>
      <c r="K82" s="27"/>
      <c r="L82" s="40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</row>
    <row r="83" spans="1:47" s="2" customFormat="1" ht="7" customHeight="1">
      <c r="A83" s="27"/>
      <c r="B83" s="28"/>
      <c r="C83" s="27"/>
      <c r="D83" s="27"/>
      <c r="E83" s="27"/>
      <c r="F83" s="27"/>
      <c r="G83" s="27"/>
      <c r="H83" s="27"/>
      <c r="I83" s="27"/>
      <c r="J83" s="27"/>
      <c r="K83" s="27"/>
      <c r="L83" s="40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</row>
    <row r="84" spans="1:47" s="2" customFormat="1" ht="12" customHeight="1">
      <c r="A84" s="27"/>
      <c r="B84" s="28"/>
      <c r="C84" s="23" t="s">
        <v>13</v>
      </c>
      <c r="D84" s="27"/>
      <c r="E84" s="27"/>
      <c r="F84" s="27"/>
      <c r="G84" s="27"/>
      <c r="H84" s="27"/>
      <c r="I84" s="27"/>
      <c r="J84" s="27"/>
      <c r="K84" s="27"/>
      <c r="L84" s="40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</row>
    <row r="85" spans="1:47" s="2" customFormat="1" ht="16.5" customHeight="1">
      <c r="A85" s="27"/>
      <c r="B85" s="28"/>
      <c r="C85" s="27"/>
      <c r="D85" s="27"/>
      <c r="E85" s="1205" t="str">
        <f>E7</f>
        <v>ZŠ a MŠ Cádrova - rekonštrukcia, nadstavba /  prístavba objektu</v>
      </c>
      <c r="F85" s="1206"/>
      <c r="G85" s="1206"/>
      <c r="H85" s="1206"/>
      <c r="I85" s="27"/>
      <c r="J85" s="27"/>
      <c r="K85" s="27"/>
      <c r="L85" s="40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</row>
    <row r="86" spans="1:47" s="2" customFormat="1" ht="12" customHeight="1">
      <c r="A86" s="27"/>
      <c r="B86" s="28"/>
      <c r="C86" s="23" t="s">
        <v>122</v>
      </c>
      <c r="D86" s="27"/>
      <c r="E86" s="27"/>
      <c r="F86" s="27"/>
      <c r="G86" s="27"/>
      <c r="H86" s="27"/>
      <c r="I86" s="27"/>
      <c r="J86" s="27"/>
      <c r="K86" s="27"/>
      <c r="L86" s="40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</row>
    <row r="87" spans="1:47" s="2" customFormat="1" ht="16.5" customHeight="1">
      <c r="A87" s="27"/>
      <c r="B87" s="28"/>
      <c r="C87" s="27"/>
      <c r="D87" s="27"/>
      <c r="E87" s="1199" t="str">
        <f>E9</f>
        <v>SO01.7 - Vnútorné slaboprúdové zariadenia</v>
      </c>
      <c r="F87" s="1209"/>
      <c r="G87" s="1209"/>
      <c r="H87" s="1209"/>
      <c r="I87" s="27"/>
      <c r="J87" s="27"/>
      <c r="K87" s="27"/>
      <c r="L87" s="40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</row>
    <row r="88" spans="1:47" s="2" customFormat="1" ht="7" customHeight="1">
      <c r="A88" s="27"/>
      <c r="B88" s="28"/>
      <c r="C88" s="27"/>
      <c r="D88" s="27"/>
      <c r="E88" s="27"/>
      <c r="F88" s="27"/>
      <c r="G88" s="27"/>
      <c r="H88" s="27"/>
      <c r="I88" s="27"/>
      <c r="J88" s="27"/>
      <c r="K88" s="27"/>
      <c r="L88" s="40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</row>
    <row r="89" spans="1:47" s="2" customFormat="1" ht="12" customHeight="1">
      <c r="A89" s="27"/>
      <c r="B89" s="28"/>
      <c r="C89" s="23" t="s">
        <v>17</v>
      </c>
      <c r="D89" s="27"/>
      <c r="E89" s="27"/>
      <c r="F89" s="21" t="str">
        <f>F12</f>
        <v>Cádrova 23, p.č. 6128/1; 6128/2,  Bratislava</v>
      </c>
      <c r="G89" s="27"/>
      <c r="H89" s="27"/>
      <c r="I89" s="23" t="s">
        <v>19</v>
      </c>
      <c r="J89" s="1123" t="str">
        <f>IF(J12="","",J12)</f>
        <v>10. 6. 2022</v>
      </c>
      <c r="K89" s="27"/>
      <c r="L89" s="40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</row>
    <row r="90" spans="1:47" s="2" customFormat="1" ht="7" customHeight="1">
      <c r="A90" s="27"/>
      <c r="B90" s="28"/>
      <c r="C90" s="27"/>
      <c r="D90" s="27"/>
      <c r="E90" s="27"/>
      <c r="F90" s="27"/>
      <c r="G90" s="27"/>
      <c r="H90" s="27"/>
      <c r="I90" s="27"/>
      <c r="J90" s="27"/>
      <c r="K90" s="27"/>
      <c r="L90" s="40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</row>
    <row r="91" spans="1:47" s="2" customFormat="1" ht="40.15" customHeight="1">
      <c r="A91" s="27"/>
      <c r="B91" s="28"/>
      <c r="C91" s="23" t="s">
        <v>21</v>
      </c>
      <c r="D91" s="27"/>
      <c r="E91" s="27"/>
      <c r="F91" s="21" t="str">
        <f>E15</f>
        <v>Mestská časť Bratislava,Junácka1,832 91 Bratislava</v>
      </c>
      <c r="G91" s="27"/>
      <c r="H91" s="27"/>
      <c r="I91" s="23" t="s">
        <v>3926</v>
      </c>
      <c r="J91" s="24" t="str">
        <f>E21</f>
        <v>INDEX spol.s r.o., Bystrické Sady 56, Bratislava</v>
      </c>
      <c r="K91" s="27"/>
      <c r="L91" s="40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</row>
    <row r="92" spans="1:47" s="2" customFormat="1" ht="15.25" customHeight="1">
      <c r="A92" s="27"/>
      <c r="B92" s="28"/>
      <c r="C92" s="23" t="s">
        <v>25</v>
      </c>
      <c r="D92" s="27"/>
      <c r="E92" s="27"/>
      <c r="F92" s="1120" t="str">
        <f>IF(E18="","",E18)</f>
        <v>Vyplň údaj</v>
      </c>
      <c r="G92" s="27"/>
      <c r="H92" s="27"/>
      <c r="I92" s="23" t="s">
        <v>3930</v>
      </c>
      <c r="J92" s="24" t="str">
        <f>E24</f>
        <v xml:space="preserve"> </v>
      </c>
      <c r="K92" s="27"/>
      <c r="L92" s="40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</row>
    <row r="93" spans="1:47" s="2" customFormat="1" ht="10.35" customHeight="1">
      <c r="A93" s="27"/>
      <c r="B93" s="28"/>
      <c r="C93" s="27"/>
      <c r="D93" s="27"/>
      <c r="E93" s="27"/>
      <c r="F93" s="27"/>
      <c r="G93" s="27"/>
      <c r="H93" s="27"/>
      <c r="I93" s="27"/>
      <c r="J93" s="27"/>
      <c r="K93" s="27"/>
      <c r="L93" s="40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</row>
    <row r="94" spans="1:47" s="2" customFormat="1" ht="29.25" customHeight="1">
      <c r="A94" s="27"/>
      <c r="B94" s="28"/>
      <c r="C94" s="113" t="s">
        <v>125</v>
      </c>
      <c r="D94" s="93"/>
      <c r="E94" s="93"/>
      <c r="F94" s="93"/>
      <c r="G94" s="93"/>
      <c r="H94" s="93"/>
      <c r="I94" s="93"/>
      <c r="J94" s="114" t="s">
        <v>126</v>
      </c>
      <c r="K94" s="93"/>
      <c r="L94" s="40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</row>
    <row r="95" spans="1:47" s="2" customFormat="1" ht="10.35" customHeight="1">
      <c r="A95" s="27"/>
      <c r="B95" s="28"/>
      <c r="C95" s="27"/>
      <c r="D95" s="27"/>
      <c r="E95" s="27"/>
      <c r="F95" s="27"/>
      <c r="G95" s="27"/>
      <c r="H95" s="27"/>
      <c r="I95" s="27"/>
      <c r="J95" s="27"/>
      <c r="K95" s="27"/>
      <c r="L95" s="40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</row>
    <row r="96" spans="1:47" s="2" customFormat="1" ht="22.9" customHeight="1">
      <c r="A96" s="27"/>
      <c r="B96" s="28"/>
      <c r="C96" s="115" t="s">
        <v>127</v>
      </c>
      <c r="D96" s="27"/>
      <c r="E96" s="27"/>
      <c r="F96" s="27"/>
      <c r="G96" s="27"/>
      <c r="H96" s="27"/>
      <c r="I96" s="27"/>
      <c r="J96" s="69">
        <f>J118</f>
        <v>0</v>
      </c>
      <c r="K96" s="27"/>
      <c r="L96" s="40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U96" s="14" t="s">
        <v>128</v>
      </c>
    </row>
    <row r="97" spans="1:31" s="9" customFormat="1" ht="25" customHeight="1">
      <c r="B97" s="116"/>
      <c r="D97" s="117" t="s">
        <v>1875</v>
      </c>
      <c r="E97" s="118"/>
      <c r="F97" s="118"/>
      <c r="G97" s="118"/>
      <c r="H97" s="118"/>
      <c r="I97" s="118"/>
      <c r="J97" s="119">
        <f>J119</f>
        <v>0</v>
      </c>
      <c r="L97" s="116"/>
    </row>
    <row r="98" spans="1:31" s="10" customFormat="1" ht="19.899999999999999" customHeight="1">
      <c r="B98" s="120"/>
      <c r="D98" s="121" t="s">
        <v>1949</v>
      </c>
      <c r="E98" s="122"/>
      <c r="F98" s="122"/>
      <c r="G98" s="122"/>
      <c r="H98" s="122"/>
      <c r="I98" s="122"/>
      <c r="J98" s="123">
        <f>J120</f>
        <v>0</v>
      </c>
      <c r="L98" s="120"/>
    </row>
    <row r="99" spans="1:31" s="2" customFormat="1" ht="21.75" customHeight="1">
      <c r="A99" s="27"/>
      <c r="B99" s="28"/>
      <c r="C99" s="27"/>
      <c r="D99" s="27"/>
      <c r="E99" s="27"/>
      <c r="F99" s="27"/>
      <c r="G99" s="27"/>
      <c r="H99" s="27"/>
      <c r="I99" s="27"/>
      <c r="J99" s="27"/>
      <c r="K99" s="27"/>
      <c r="L99" s="40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</row>
    <row r="100" spans="1:31" s="2" customFormat="1" ht="7" customHeight="1">
      <c r="A100" s="27"/>
      <c r="B100" s="45"/>
      <c r="C100" s="46"/>
      <c r="D100" s="46"/>
      <c r="E100" s="46"/>
      <c r="F100" s="46"/>
      <c r="G100" s="46"/>
      <c r="H100" s="46"/>
      <c r="I100" s="46"/>
      <c r="J100" s="46"/>
      <c r="K100" s="46"/>
      <c r="L100" s="40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</row>
    <row r="104" spans="1:31" s="2" customFormat="1" ht="7" customHeight="1">
      <c r="A104" s="27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0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</row>
    <row r="105" spans="1:31" s="2" customFormat="1" ht="25" customHeight="1">
      <c r="A105" s="27"/>
      <c r="B105" s="28"/>
      <c r="C105" s="18" t="s">
        <v>156</v>
      </c>
      <c r="D105" s="27"/>
      <c r="E105" s="27"/>
      <c r="F105" s="27"/>
      <c r="G105" s="27"/>
      <c r="H105" s="27"/>
      <c r="I105" s="27"/>
      <c r="J105" s="27"/>
      <c r="K105" s="27"/>
      <c r="L105" s="40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</row>
    <row r="106" spans="1:31" s="2" customFormat="1" ht="7" customHeight="1">
      <c r="A106" s="27"/>
      <c r="B106" s="28"/>
      <c r="C106" s="27"/>
      <c r="D106" s="27"/>
      <c r="E106" s="27"/>
      <c r="F106" s="27"/>
      <c r="G106" s="27"/>
      <c r="H106" s="27"/>
      <c r="I106" s="27"/>
      <c r="J106" s="27"/>
      <c r="K106" s="27"/>
      <c r="L106" s="40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</row>
    <row r="107" spans="1:31" s="2" customFormat="1" ht="12" customHeight="1">
      <c r="A107" s="27"/>
      <c r="B107" s="28"/>
      <c r="C107" s="23" t="s">
        <v>13</v>
      </c>
      <c r="D107" s="27"/>
      <c r="E107" s="27"/>
      <c r="F107" s="27"/>
      <c r="G107" s="27"/>
      <c r="H107" s="27"/>
      <c r="I107" s="27"/>
      <c r="J107" s="27"/>
      <c r="K107" s="27"/>
      <c r="L107" s="40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</row>
    <row r="108" spans="1:31" s="2" customFormat="1" ht="16.5" customHeight="1">
      <c r="A108" s="27"/>
      <c r="B108" s="28"/>
      <c r="C108" s="27"/>
      <c r="D108" s="27"/>
      <c r="E108" s="1205" t="str">
        <f>E7</f>
        <v>ZŠ a MŠ Cádrova - rekonštrukcia, nadstavba /  prístavba objektu</v>
      </c>
      <c r="F108" s="1206"/>
      <c r="G108" s="1206"/>
      <c r="H108" s="1206"/>
      <c r="I108" s="27"/>
      <c r="J108" s="27"/>
      <c r="K108" s="27"/>
      <c r="L108" s="40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</row>
    <row r="109" spans="1:31" s="2" customFormat="1" ht="12" customHeight="1">
      <c r="A109" s="27"/>
      <c r="B109" s="28"/>
      <c r="C109" s="23" t="s">
        <v>122</v>
      </c>
      <c r="D109" s="27"/>
      <c r="E109" s="27"/>
      <c r="F109" s="27"/>
      <c r="G109" s="27"/>
      <c r="H109" s="27"/>
      <c r="I109" s="27"/>
      <c r="J109" s="27"/>
      <c r="K109" s="27"/>
      <c r="L109" s="40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</row>
    <row r="110" spans="1:31" s="2" customFormat="1" ht="16.5" customHeight="1">
      <c r="A110" s="27"/>
      <c r="B110" s="28"/>
      <c r="C110" s="27"/>
      <c r="D110" s="27"/>
      <c r="E110" s="1199" t="str">
        <f>E9</f>
        <v>SO01.7 - Vnútorné slaboprúdové zariadenia</v>
      </c>
      <c r="F110" s="1209"/>
      <c r="G110" s="1209"/>
      <c r="H110" s="1209"/>
      <c r="I110" s="27"/>
      <c r="J110" s="27"/>
      <c r="K110" s="27"/>
      <c r="L110" s="40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</row>
    <row r="111" spans="1:31" s="2" customFormat="1" ht="7" customHeight="1">
      <c r="A111" s="27"/>
      <c r="B111" s="28"/>
      <c r="C111" s="27"/>
      <c r="D111" s="27"/>
      <c r="E111" s="27"/>
      <c r="F111" s="27"/>
      <c r="G111" s="27"/>
      <c r="H111" s="27"/>
      <c r="I111" s="27"/>
      <c r="J111" s="27"/>
      <c r="K111" s="27"/>
      <c r="L111" s="40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</row>
    <row r="112" spans="1:31" s="2" customFormat="1" ht="12" hidden="1" customHeight="1">
      <c r="A112" s="27"/>
      <c r="B112" s="28"/>
      <c r="C112" s="23" t="s">
        <v>17</v>
      </c>
      <c r="D112" s="27"/>
      <c r="E112" s="27"/>
      <c r="F112" s="21" t="str">
        <f>F12</f>
        <v>Cádrova 23, p.č. 6128/1; 6128/2,  Bratislava</v>
      </c>
      <c r="G112" s="27"/>
      <c r="H112" s="27"/>
      <c r="I112" s="23" t="s">
        <v>19</v>
      </c>
      <c r="J112" s="53" t="str">
        <f>IF(J12="","",J12)</f>
        <v>10. 6. 2022</v>
      </c>
      <c r="K112" s="27"/>
      <c r="L112" s="40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</row>
    <row r="113" spans="1:65" s="2" customFormat="1" ht="7" customHeight="1">
      <c r="A113" s="27"/>
      <c r="B113" s="28"/>
      <c r="C113" s="27"/>
      <c r="D113" s="27"/>
      <c r="E113" s="27"/>
      <c r="F113" s="27"/>
      <c r="G113" s="27"/>
      <c r="H113" s="27"/>
      <c r="I113" s="27"/>
      <c r="J113" s="27"/>
      <c r="K113" s="27"/>
      <c r="L113" s="40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</row>
    <row r="114" spans="1:65" s="2" customFormat="1" ht="40.15" hidden="1" customHeight="1">
      <c r="A114" s="27"/>
      <c r="B114" s="28"/>
      <c r="C114" s="23" t="s">
        <v>21</v>
      </c>
      <c r="D114" s="27"/>
      <c r="E114" s="27"/>
      <c r="F114" s="21" t="str">
        <f>E15</f>
        <v>Mestská časť Bratislava,Junácka1,832 91 Bratislava</v>
      </c>
      <c r="G114" s="27"/>
      <c r="H114" s="27"/>
      <c r="I114" s="23" t="s">
        <v>3926</v>
      </c>
      <c r="J114" s="24" t="str">
        <f>E21</f>
        <v>INDEX spol.s r.o., Bystrické Sady 56, Bratislava</v>
      </c>
      <c r="K114" s="27"/>
      <c r="L114" s="40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</row>
    <row r="115" spans="1:65" s="2" customFormat="1" ht="15.25" customHeight="1">
      <c r="A115" s="27"/>
      <c r="B115" s="28"/>
      <c r="C115" s="23" t="s">
        <v>25</v>
      </c>
      <c r="D115" s="27"/>
      <c r="E115" s="27"/>
      <c r="F115" s="21" t="str">
        <f>IF(E18="","",E18)</f>
        <v>Vyplň údaj</v>
      </c>
      <c r="G115" s="27"/>
      <c r="H115" s="27"/>
      <c r="I115" s="23" t="s">
        <v>3930</v>
      </c>
      <c r="J115" s="24" t="str">
        <f>E24</f>
        <v xml:space="preserve"> </v>
      </c>
      <c r="K115" s="27"/>
      <c r="L115" s="40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</row>
    <row r="116" spans="1:65" s="2" customFormat="1" ht="10.35" customHeight="1">
      <c r="A116" s="27"/>
      <c r="B116" s="28"/>
      <c r="C116" s="27"/>
      <c r="D116" s="27"/>
      <c r="E116" s="27"/>
      <c r="F116" s="27"/>
      <c r="G116" s="27"/>
      <c r="H116" s="27"/>
      <c r="I116" s="27"/>
      <c r="J116" s="27"/>
      <c r="K116" s="27"/>
      <c r="L116" s="40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</row>
    <row r="117" spans="1:65" s="11" customFormat="1" ht="29.25" customHeight="1">
      <c r="A117" s="124"/>
      <c r="B117" s="125"/>
      <c r="C117" s="126" t="s">
        <v>157</v>
      </c>
      <c r="D117" s="127" t="s">
        <v>55</v>
      </c>
      <c r="E117" s="127" t="s">
        <v>51</v>
      </c>
      <c r="F117" s="127" t="s">
        <v>52</v>
      </c>
      <c r="G117" s="127" t="s">
        <v>158</v>
      </c>
      <c r="H117" s="127" t="s">
        <v>159</v>
      </c>
      <c r="I117" s="127" t="s">
        <v>160</v>
      </c>
      <c r="J117" s="128" t="s">
        <v>126</v>
      </c>
      <c r="K117" s="129" t="s">
        <v>161</v>
      </c>
      <c r="L117" s="130"/>
      <c r="M117" s="60" t="s">
        <v>1</v>
      </c>
      <c r="N117" s="61" t="s">
        <v>36</v>
      </c>
      <c r="O117" s="61" t="s">
        <v>162</v>
      </c>
      <c r="P117" s="61" t="s">
        <v>163</v>
      </c>
      <c r="Q117" s="61" t="s">
        <v>164</v>
      </c>
      <c r="R117" s="61" t="s">
        <v>165</v>
      </c>
      <c r="S117" s="61" t="s">
        <v>166</v>
      </c>
      <c r="T117" s="62" t="s">
        <v>167</v>
      </c>
      <c r="U117" s="124"/>
      <c r="V117" s="124"/>
      <c r="W117" s="124"/>
      <c r="X117" s="124"/>
      <c r="Y117" s="124"/>
      <c r="Z117" s="124"/>
      <c r="AA117" s="124"/>
      <c r="AB117" s="124"/>
      <c r="AC117" s="124"/>
      <c r="AD117" s="124"/>
      <c r="AE117" s="124"/>
    </row>
    <row r="118" spans="1:65" s="2" customFormat="1" ht="22.9" customHeight="1">
      <c r="A118" s="27"/>
      <c r="B118" s="28"/>
      <c r="C118" s="67" t="s">
        <v>127</v>
      </c>
      <c r="D118" s="27"/>
      <c r="E118" s="27"/>
      <c r="F118" s="27"/>
      <c r="G118" s="27"/>
      <c r="H118" s="27"/>
      <c r="I118" s="27"/>
      <c r="J118" s="131">
        <f>BK118</f>
        <v>0</v>
      </c>
      <c r="K118" s="27"/>
      <c r="L118" s="28"/>
      <c r="M118" s="63"/>
      <c r="N118" s="54"/>
      <c r="O118" s="64"/>
      <c r="P118" s="132">
        <f>P119</f>
        <v>16.015000000000001</v>
      </c>
      <c r="Q118" s="64"/>
      <c r="R118" s="132">
        <f>R119</f>
        <v>0</v>
      </c>
      <c r="S118" s="64"/>
      <c r="T118" s="133">
        <f>T119</f>
        <v>0</v>
      </c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T118" s="14" t="s">
        <v>69</v>
      </c>
      <c r="AU118" s="14" t="s">
        <v>128</v>
      </c>
      <c r="BK118" s="134">
        <f>BK119</f>
        <v>0</v>
      </c>
    </row>
    <row r="119" spans="1:65" s="12" customFormat="1" ht="25.9" customHeight="1">
      <c r="B119" s="135"/>
      <c r="D119" s="136" t="s">
        <v>69</v>
      </c>
      <c r="E119" s="137" t="s">
        <v>391</v>
      </c>
      <c r="F119" s="137" t="s">
        <v>1877</v>
      </c>
      <c r="J119" s="138">
        <f>BK119</f>
        <v>0</v>
      </c>
      <c r="L119" s="135"/>
      <c r="M119" s="139"/>
      <c r="N119" s="140"/>
      <c r="O119" s="140"/>
      <c r="P119" s="141">
        <f>P120</f>
        <v>16.015000000000001</v>
      </c>
      <c r="Q119" s="140"/>
      <c r="R119" s="141">
        <f>R120</f>
        <v>0</v>
      </c>
      <c r="S119" s="140"/>
      <c r="T119" s="142">
        <f>T120</f>
        <v>0</v>
      </c>
      <c r="AR119" s="136" t="s">
        <v>182</v>
      </c>
      <c r="AT119" s="143" t="s">
        <v>69</v>
      </c>
      <c r="AU119" s="143" t="s">
        <v>70</v>
      </c>
      <c r="AY119" s="136" t="s">
        <v>170</v>
      </c>
      <c r="BK119" s="144">
        <f>BK120</f>
        <v>0</v>
      </c>
    </row>
    <row r="120" spans="1:65" s="12" customFormat="1" ht="22.9" customHeight="1">
      <c r="B120" s="135"/>
      <c r="D120" s="136" t="s">
        <v>69</v>
      </c>
      <c r="E120" s="145" t="s">
        <v>1950</v>
      </c>
      <c r="F120" s="145" t="s">
        <v>1951</v>
      </c>
      <c r="J120" s="146">
        <f>BK120</f>
        <v>0</v>
      </c>
      <c r="L120" s="135"/>
      <c r="M120" s="139"/>
      <c r="N120" s="140"/>
      <c r="O120" s="140"/>
      <c r="P120" s="141">
        <f>P121</f>
        <v>16.015000000000001</v>
      </c>
      <c r="Q120" s="140"/>
      <c r="R120" s="141">
        <f>R121</f>
        <v>0</v>
      </c>
      <c r="S120" s="140"/>
      <c r="T120" s="142">
        <f>T121</f>
        <v>0</v>
      </c>
      <c r="AR120" s="136" t="s">
        <v>182</v>
      </c>
      <c r="AT120" s="143" t="s">
        <v>69</v>
      </c>
      <c r="AU120" s="143" t="s">
        <v>78</v>
      </c>
      <c r="AY120" s="136" t="s">
        <v>170</v>
      </c>
      <c r="BK120" s="144">
        <f>BK121</f>
        <v>0</v>
      </c>
    </row>
    <row r="121" spans="1:65" s="2" customFormat="1" ht="21.75" customHeight="1">
      <c r="A121" s="27"/>
      <c r="B121" s="147"/>
      <c r="C121" s="148" t="s">
        <v>78</v>
      </c>
      <c r="D121" s="148" t="s">
        <v>172</v>
      </c>
      <c r="E121" s="149" t="s">
        <v>1952</v>
      </c>
      <c r="F121" s="150" t="s">
        <v>1953</v>
      </c>
      <c r="G121" s="151" t="s">
        <v>339</v>
      </c>
      <c r="H121" s="152">
        <v>1</v>
      </c>
      <c r="I121" s="1121">
        <f>'SO01.7  Rekapitulácia SLABOPRUD'!K42</f>
        <v>0</v>
      </c>
      <c r="J121" s="153">
        <f>ROUND(I121*H121,2)</f>
        <v>0</v>
      </c>
      <c r="K121" s="154"/>
      <c r="L121" s="28"/>
      <c r="M121" s="171" t="s">
        <v>1</v>
      </c>
      <c r="N121" s="172" t="s">
        <v>38</v>
      </c>
      <c r="O121" s="173">
        <v>16.015000000000001</v>
      </c>
      <c r="P121" s="173">
        <f>O121*H121</f>
        <v>16.015000000000001</v>
      </c>
      <c r="Q121" s="173">
        <v>0</v>
      </c>
      <c r="R121" s="173">
        <f>Q121*H121</f>
        <v>0</v>
      </c>
      <c r="S121" s="173">
        <v>0</v>
      </c>
      <c r="T121" s="174">
        <f>S121*H121</f>
        <v>0</v>
      </c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R121" s="159" t="s">
        <v>431</v>
      </c>
      <c r="AT121" s="159" t="s">
        <v>172</v>
      </c>
      <c r="AU121" s="159" t="s">
        <v>177</v>
      </c>
      <c r="AY121" s="14" t="s">
        <v>170</v>
      </c>
      <c r="BE121" s="160">
        <f>IF(N121="základná",J121,0)</f>
        <v>0</v>
      </c>
      <c r="BF121" s="160">
        <f>IF(N121="znížená",J121,0)</f>
        <v>0</v>
      </c>
      <c r="BG121" s="160">
        <f>IF(N121="zákl. prenesená",J121,0)</f>
        <v>0</v>
      </c>
      <c r="BH121" s="160">
        <f>IF(N121="zníž. prenesená",J121,0)</f>
        <v>0</v>
      </c>
      <c r="BI121" s="160">
        <f>IF(N121="nulová",J121,0)</f>
        <v>0</v>
      </c>
      <c r="BJ121" s="14" t="s">
        <v>177</v>
      </c>
      <c r="BK121" s="160">
        <f>ROUND(I121*H121,2)</f>
        <v>0</v>
      </c>
      <c r="BL121" s="14" t="s">
        <v>431</v>
      </c>
      <c r="BM121" s="159" t="s">
        <v>1954</v>
      </c>
    </row>
    <row r="122" spans="1:65" s="2" customFormat="1" ht="7" customHeight="1">
      <c r="A122" s="27"/>
      <c r="B122" s="45"/>
      <c r="C122" s="46"/>
      <c r="D122" s="46"/>
      <c r="E122" s="46"/>
      <c r="F122" s="46"/>
      <c r="G122" s="46"/>
      <c r="H122" s="46"/>
      <c r="I122" s="46"/>
      <c r="J122" s="46"/>
      <c r="K122" s="46"/>
      <c r="L122" s="28"/>
      <c r="M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</row>
  </sheetData>
  <autoFilter ref="C117:K121" xr:uid="{00000000-0009-0000-0000-00000D000000}"/>
  <mergeCells count="9">
    <mergeCell ref="E108:H108"/>
    <mergeCell ref="E110:H110"/>
    <mergeCell ref="L2:V2"/>
    <mergeCell ref="E7:H7"/>
    <mergeCell ref="E9:H9"/>
    <mergeCell ref="E27:H27"/>
    <mergeCell ref="E85:H85"/>
    <mergeCell ref="E87:H87"/>
    <mergeCell ref="E18:H1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S46"/>
  <sheetViews>
    <sheetView topLeftCell="A19" workbookViewId="0">
      <selection activeCell="L42" sqref="L42"/>
    </sheetView>
  </sheetViews>
  <sheetFormatPr defaultRowHeight="12.3"/>
  <cols>
    <col min="1" max="1" width="3.1328125" style="549" customWidth="1"/>
    <col min="2" max="2" width="50.796875" style="549" customWidth="1"/>
    <col min="3" max="3" width="0.33203125" style="549" hidden="1" customWidth="1"/>
    <col min="4" max="4" width="4.33203125" style="549" customWidth="1"/>
    <col min="5" max="5" width="0" style="549" hidden="1" customWidth="1"/>
    <col min="6" max="6" width="15.1328125" style="552" customWidth="1"/>
    <col min="7" max="7" width="4.46484375" style="549" customWidth="1"/>
    <col min="8" max="8" width="16" style="552" customWidth="1"/>
    <col min="9" max="9" width="1" style="549" hidden="1" customWidth="1"/>
    <col min="10" max="10" width="3.796875" style="549" customWidth="1"/>
    <col min="11" max="11" width="15.1328125" style="552" customWidth="1"/>
    <col min="12" max="256" width="9.33203125" style="549"/>
    <col min="257" max="257" width="49.796875" style="549" customWidth="1"/>
    <col min="258" max="258" width="0" style="549" hidden="1" customWidth="1"/>
    <col min="259" max="259" width="7.46484375" style="549" customWidth="1"/>
    <col min="260" max="260" width="0" style="549" hidden="1" customWidth="1"/>
    <col min="261" max="261" width="14.1328125" style="549" customWidth="1"/>
    <col min="262" max="262" width="4.46484375" style="549" customWidth="1"/>
    <col min="263" max="263" width="16" style="549" customWidth="1"/>
    <col min="264" max="264" width="0" style="549" hidden="1" customWidth="1"/>
    <col min="265" max="265" width="6.6640625" style="549" customWidth="1"/>
    <col min="266" max="266" width="13.796875" style="549" customWidth="1"/>
    <col min="267" max="512" width="9.33203125" style="549"/>
    <col min="513" max="513" width="49.796875" style="549" customWidth="1"/>
    <col min="514" max="514" width="0" style="549" hidden="1" customWidth="1"/>
    <col min="515" max="515" width="7.46484375" style="549" customWidth="1"/>
    <col min="516" max="516" width="0" style="549" hidden="1" customWidth="1"/>
    <col min="517" max="517" width="14.1328125" style="549" customWidth="1"/>
    <col min="518" max="518" width="4.46484375" style="549" customWidth="1"/>
    <col min="519" max="519" width="16" style="549" customWidth="1"/>
    <col min="520" max="520" width="0" style="549" hidden="1" customWidth="1"/>
    <col min="521" max="521" width="6.6640625" style="549" customWidth="1"/>
    <col min="522" max="522" width="13.796875" style="549" customWidth="1"/>
    <col min="523" max="768" width="9.33203125" style="549"/>
    <col min="769" max="769" width="49.796875" style="549" customWidth="1"/>
    <col min="770" max="770" width="0" style="549" hidden="1" customWidth="1"/>
    <col min="771" max="771" width="7.46484375" style="549" customWidth="1"/>
    <col min="772" max="772" width="0" style="549" hidden="1" customWidth="1"/>
    <col min="773" max="773" width="14.1328125" style="549" customWidth="1"/>
    <col min="774" max="774" width="4.46484375" style="549" customWidth="1"/>
    <col min="775" max="775" width="16" style="549" customWidth="1"/>
    <col min="776" max="776" width="0" style="549" hidden="1" customWidth="1"/>
    <col min="777" max="777" width="6.6640625" style="549" customWidth="1"/>
    <col min="778" max="778" width="13.796875" style="549" customWidth="1"/>
    <col min="779" max="1024" width="9.33203125" style="549"/>
    <col min="1025" max="1025" width="49.796875" style="549" customWidth="1"/>
    <col min="1026" max="1026" width="0" style="549" hidden="1" customWidth="1"/>
    <col min="1027" max="1027" width="7.46484375" style="549" customWidth="1"/>
    <col min="1028" max="1028" width="0" style="549" hidden="1" customWidth="1"/>
    <col min="1029" max="1029" width="14.1328125" style="549" customWidth="1"/>
    <col min="1030" max="1030" width="4.46484375" style="549" customWidth="1"/>
    <col min="1031" max="1031" width="16" style="549" customWidth="1"/>
    <col min="1032" max="1032" width="0" style="549" hidden="1" customWidth="1"/>
    <col min="1033" max="1033" width="6.6640625" style="549" customWidth="1"/>
    <col min="1034" max="1034" width="13.796875" style="549" customWidth="1"/>
    <col min="1035" max="1280" width="9.33203125" style="549"/>
    <col min="1281" max="1281" width="49.796875" style="549" customWidth="1"/>
    <col min="1282" max="1282" width="0" style="549" hidden="1" customWidth="1"/>
    <col min="1283" max="1283" width="7.46484375" style="549" customWidth="1"/>
    <col min="1284" max="1284" width="0" style="549" hidden="1" customWidth="1"/>
    <col min="1285" max="1285" width="14.1328125" style="549" customWidth="1"/>
    <col min="1286" max="1286" width="4.46484375" style="549" customWidth="1"/>
    <col min="1287" max="1287" width="16" style="549" customWidth="1"/>
    <col min="1288" max="1288" width="0" style="549" hidden="1" customWidth="1"/>
    <col min="1289" max="1289" width="6.6640625" style="549" customWidth="1"/>
    <col min="1290" max="1290" width="13.796875" style="549" customWidth="1"/>
    <col min="1291" max="1536" width="9.33203125" style="549"/>
    <col min="1537" max="1537" width="49.796875" style="549" customWidth="1"/>
    <col min="1538" max="1538" width="0" style="549" hidden="1" customWidth="1"/>
    <col min="1539" max="1539" width="7.46484375" style="549" customWidth="1"/>
    <col min="1540" max="1540" width="0" style="549" hidden="1" customWidth="1"/>
    <col min="1541" max="1541" width="14.1328125" style="549" customWidth="1"/>
    <col min="1542" max="1542" width="4.46484375" style="549" customWidth="1"/>
    <col min="1543" max="1543" width="16" style="549" customWidth="1"/>
    <col min="1544" max="1544" width="0" style="549" hidden="1" customWidth="1"/>
    <col min="1545" max="1545" width="6.6640625" style="549" customWidth="1"/>
    <col min="1546" max="1546" width="13.796875" style="549" customWidth="1"/>
    <col min="1547" max="1792" width="9.33203125" style="549"/>
    <col min="1793" max="1793" width="49.796875" style="549" customWidth="1"/>
    <col min="1794" max="1794" width="0" style="549" hidden="1" customWidth="1"/>
    <col min="1795" max="1795" width="7.46484375" style="549" customWidth="1"/>
    <col min="1796" max="1796" width="0" style="549" hidden="1" customWidth="1"/>
    <col min="1797" max="1797" width="14.1328125" style="549" customWidth="1"/>
    <col min="1798" max="1798" width="4.46484375" style="549" customWidth="1"/>
    <col min="1799" max="1799" width="16" style="549" customWidth="1"/>
    <col min="1800" max="1800" width="0" style="549" hidden="1" customWidth="1"/>
    <col min="1801" max="1801" width="6.6640625" style="549" customWidth="1"/>
    <col min="1802" max="1802" width="13.796875" style="549" customWidth="1"/>
    <col min="1803" max="2048" width="9.33203125" style="549"/>
    <col min="2049" max="2049" width="49.796875" style="549" customWidth="1"/>
    <col min="2050" max="2050" width="0" style="549" hidden="1" customWidth="1"/>
    <col min="2051" max="2051" width="7.46484375" style="549" customWidth="1"/>
    <col min="2052" max="2052" width="0" style="549" hidden="1" customWidth="1"/>
    <col min="2053" max="2053" width="14.1328125" style="549" customWidth="1"/>
    <col min="2054" max="2054" width="4.46484375" style="549" customWidth="1"/>
    <col min="2055" max="2055" width="16" style="549" customWidth="1"/>
    <col min="2056" max="2056" width="0" style="549" hidden="1" customWidth="1"/>
    <col min="2057" max="2057" width="6.6640625" style="549" customWidth="1"/>
    <col min="2058" max="2058" width="13.796875" style="549" customWidth="1"/>
    <col min="2059" max="2304" width="9.33203125" style="549"/>
    <col min="2305" max="2305" width="49.796875" style="549" customWidth="1"/>
    <col min="2306" max="2306" width="0" style="549" hidden="1" customWidth="1"/>
    <col min="2307" max="2307" width="7.46484375" style="549" customWidth="1"/>
    <col min="2308" max="2308" width="0" style="549" hidden="1" customWidth="1"/>
    <col min="2309" max="2309" width="14.1328125" style="549" customWidth="1"/>
    <col min="2310" max="2310" width="4.46484375" style="549" customWidth="1"/>
    <col min="2311" max="2311" width="16" style="549" customWidth="1"/>
    <col min="2312" max="2312" width="0" style="549" hidden="1" customWidth="1"/>
    <col min="2313" max="2313" width="6.6640625" style="549" customWidth="1"/>
    <col min="2314" max="2314" width="13.796875" style="549" customWidth="1"/>
    <col min="2315" max="2560" width="9.33203125" style="549"/>
    <col min="2561" max="2561" width="49.796875" style="549" customWidth="1"/>
    <col min="2562" max="2562" width="0" style="549" hidden="1" customWidth="1"/>
    <col min="2563" max="2563" width="7.46484375" style="549" customWidth="1"/>
    <col min="2564" max="2564" width="0" style="549" hidden="1" customWidth="1"/>
    <col min="2565" max="2565" width="14.1328125" style="549" customWidth="1"/>
    <col min="2566" max="2566" width="4.46484375" style="549" customWidth="1"/>
    <col min="2567" max="2567" width="16" style="549" customWidth="1"/>
    <col min="2568" max="2568" width="0" style="549" hidden="1" customWidth="1"/>
    <col min="2569" max="2569" width="6.6640625" style="549" customWidth="1"/>
    <col min="2570" max="2570" width="13.796875" style="549" customWidth="1"/>
    <col min="2571" max="2816" width="9.33203125" style="549"/>
    <col min="2817" max="2817" width="49.796875" style="549" customWidth="1"/>
    <col min="2818" max="2818" width="0" style="549" hidden="1" customWidth="1"/>
    <col min="2819" max="2819" width="7.46484375" style="549" customWidth="1"/>
    <col min="2820" max="2820" width="0" style="549" hidden="1" customWidth="1"/>
    <col min="2821" max="2821" width="14.1328125" style="549" customWidth="1"/>
    <col min="2822" max="2822" width="4.46484375" style="549" customWidth="1"/>
    <col min="2823" max="2823" width="16" style="549" customWidth="1"/>
    <col min="2824" max="2824" width="0" style="549" hidden="1" customWidth="1"/>
    <col min="2825" max="2825" width="6.6640625" style="549" customWidth="1"/>
    <col min="2826" max="2826" width="13.796875" style="549" customWidth="1"/>
    <col min="2827" max="3072" width="9.33203125" style="549"/>
    <col min="3073" max="3073" width="49.796875" style="549" customWidth="1"/>
    <col min="3074" max="3074" width="0" style="549" hidden="1" customWidth="1"/>
    <col min="3075" max="3075" width="7.46484375" style="549" customWidth="1"/>
    <col min="3076" max="3076" width="0" style="549" hidden="1" customWidth="1"/>
    <col min="3077" max="3077" width="14.1328125" style="549" customWidth="1"/>
    <col min="3078" max="3078" width="4.46484375" style="549" customWidth="1"/>
    <col min="3079" max="3079" width="16" style="549" customWidth="1"/>
    <col min="3080" max="3080" width="0" style="549" hidden="1" customWidth="1"/>
    <col min="3081" max="3081" width="6.6640625" style="549" customWidth="1"/>
    <col min="3082" max="3082" width="13.796875" style="549" customWidth="1"/>
    <col min="3083" max="3328" width="9.33203125" style="549"/>
    <col min="3329" max="3329" width="49.796875" style="549" customWidth="1"/>
    <col min="3330" max="3330" width="0" style="549" hidden="1" customWidth="1"/>
    <col min="3331" max="3331" width="7.46484375" style="549" customWidth="1"/>
    <col min="3332" max="3332" width="0" style="549" hidden="1" customWidth="1"/>
    <col min="3333" max="3333" width="14.1328125" style="549" customWidth="1"/>
    <col min="3334" max="3334" width="4.46484375" style="549" customWidth="1"/>
    <col min="3335" max="3335" width="16" style="549" customWidth="1"/>
    <col min="3336" max="3336" width="0" style="549" hidden="1" customWidth="1"/>
    <col min="3337" max="3337" width="6.6640625" style="549" customWidth="1"/>
    <col min="3338" max="3338" width="13.796875" style="549" customWidth="1"/>
    <col min="3339" max="3584" width="9.33203125" style="549"/>
    <col min="3585" max="3585" width="49.796875" style="549" customWidth="1"/>
    <col min="3586" max="3586" width="0" style="549" hidden="1" customWidth="1"/>
    <col min="3587" max="3587" width="7.46484375" style="549" customWidth="1"/>
    <col min="3588" max="3588" width="0" style="549" hidden="1" customWidth="1"/>
    <col min="3589" max="3589" width="14.1328125" style="549" customWidth="1"/>
    <col min="3590" max="3590" width="4.46484375" style="549" customWidth="1"/>
    <col min="3591" max="3591" width="16" style="549" customWidth="1"/>
    <col min="3592" max="3592" width="0" style="549" hidden="1" customWidth="1"/>
    <col min="3593" max="3593" width="6.6640625" style="549" customWidth="1"/>
    <col min="3594" max="3594" width="13.796875" style="549" customWidth="1"/>
    <col min="3595" max="3840" width="9.33203125" style="549"/>
    <col min="3841" max="3841" width="49.796875" style="549" customWidth="1"/>
    <col min="3842" max="3842" width="0" style="549" hidden="1" customWidth="1"/>
    <col min="3843" max="3843" width="7.46484375" style="549" customWidth="1"/>
    <col min="3844" max="3844" width="0" style="549" hidden="1" customWidth="1"/>
    <col min="3845" max="3845" width="14.1328125" style="549" customWidth="1"/>
    <col min="3846" max="3846" width="4.46484375" style="549" customWidth="1"/>
    <col min="3847" max="3847" width="16" style="549" customWidth="1"/>
    <col min="3848" max="3848" width="0" style="549" hidden="1" customWidth="1"/>
    <col min="3849" max="3849" width="6.6640625" style="549" customWidth="1"/>
    <col min="3850" max="3850" width="13.796875" style="549" customWidth="1"/>
    <col min="3851" max="4096" width="9.33203125" style="549"/>
    <col min="4097" max="4097" width="49.796875" style="549" customWidth="1"/>
    <col min="4098" max="4098" width="0" style="549" hidden="1" customWidth="1"/>
    <col min="4099" max="4099" width="7.46484375" style="549" customWidth="1"/>
    <col min="4100" max="4100" width="0" style="549" hidden="1" customWidth="1"/>
    <col min="4101" max="4101" width="14.1328125" style="549" customWidth="1"/>
    <col min="4102" max="4102" width="4.46484375" style="549" customWidth="1"/>
    <col min="4103" max="4103" width="16" style="549" customWidth="1"/>
    <col min="4104" max="4104" width="0" style="549" hidden="1" customWidth="1"/>
    <col min="4105" max="4105" width="6.6640625" style="549" customWidth="1"/>
    <col min="4106" max="4106" width="13.796875" style="549" customWidth="1"/>
    <col min="4107" max="4352" width="9.33203125" style="549"/>
    <col min="4353" max="4353" width="49.796875" style="549" customWidth="1"/>
    <col min="4354" max="4354" width="0" style="549" hidden="1" customWidth="1"/>
    <col min="4355" max="4355" width="7.46484375" style="549" customWidth="1"/>
    <col min="4356" max="4356" width="0" style="549" hidden="1" customWidth="1"/>
    <col min="4357" max="4357" width="14.1328125" style="549" customWidth="1"/>
    <col min="4358" max="4358" width="4.46484375" style="549" customWidth="1"/>
    <col min="4359" max="4359" width="16" style="549" customWidth="1"/>
    <col min="4360" max="4360" width="0" style="549" hidden="1" customWidth="1"/>
    <col min="4361" max="4361" width="6.6640625" style="549" customWidth="1"/>
    <col min="4362" max="4362" width="13.796875" style="549" customWidth="1"/>
    <col min="4363" max="4608" width="9.33203125" style="549"/>
    <col min="4609" max="4609" width="49.796875" style="549" customWidth="1"/>
    <col min="4610" max="4610" width="0" style="549" hidden="1" customWidth="1"/>
    <col min="4611" max="4611" width="7.46484375" style="549" customWidth="1"/>
    <col min="4612" max="4612" width="0" style="549" hidden="1" customWidth="1"/>
    <col min="4613" max="4613" width="14.1328125" style="549" customWidth="1"/>
    <col min="4614" max="4614" width="4.46484375" style="549" customWidth="1"/>
    <col min="4615" max="4615" width="16" style="549" customWidth="1"/>
    <col min="4616" max="4616" width="0" style="549" hidden="1" customWidth="1"/>
    <col min="4617" max="4617" width="6.6640625" style="549" customWidth="1"/>
    <col min="4618" max="4618" width="13.796875" style="549" customWidth="1"/>
    <col min="4619" max="4864" width="9.33203125" style="549"/>
    <col min="4865" max="4865" width="49.796875" style="549" customWidth="1"/>
    <col min="4866" max="4866" width="0" style="549" hidden="1" customWidth="1"/>
    <col min="4867" max="4867" width="7.46484375" style="549" customWidth="1"/>
    <col min="4868" max="4868" width="0" style="549" hidden="1" customWidth="1"/>
    <col min="4869" max="4869" width="14.1328125" style="549" customWidth="1"/>
    <col min="4870" max="4870" width="4.46484375" style="549" customWidth="1"/>
    <col min="4871" max="4871" width="16" style="549" customWidth="1"/>
    <col min="4872" max="4872" width="0" style="549" hidden="1" customWidth="1"/>
    <col min="4873" max="4873" width="6.6640625" style="549" customWidth="1"/>
    <col min="4874" max="4874" width="13.796875" style="549" customWidth="1"/>
    <col min="4875" max="5120" width="9.33203125" style="549"/>
    <col min="5121" max="5121" width="49.796875" style="549" customWidth="1"/>
    <col min="5122" max="5122" width="0" style="549" hidden="1" customWidth="1"/>
    <col min="5123" max="5123" width="7.46484375" style="549" customWidth="1"/>
    <col min="5124" max="5124" width="0" style="549" hidden="1" customWidth="1"/>
    <col min="5125" max="5125" width="14.1328125" style="549" customWidth="1"/>
    <col min="5126" max="5126" width="4.46484375" style="549" customWidth="1"/>
    <col min="5127" max="5127" width="16" style="549" customWidth="1"/>
    <col min="5128" max="5128" width="0" style="549" hidden="1" customWidth="1"/>
    <col min="5129" max="5129" width="6.6640625" style="549" customWidth="1"/>
    <col min="5130" max="5130" width="13.796875" style="549" customWidth="1"/>
    <col min="5131" max="5376" width="9.33203125" style="549"/>
    <col min="5377" max="5377" width="49.796875" style="549" customWidth="1"/>
    <col min="5378" max="5378" width="0" style="549" hidden="1" customWidth="1"/>
    <col min="5379" max="5379" width="7.46484375" style="549" customWidth="1"/>
    <col min="5380" max="5380" width="0" style="549" hidden="1" customWidth="1"/>
    <col min="5381" max="5381" width="14.1328125" style="549" customWidth="1"/>
    <col min="5382" max="5382" width="4.46484375" style="549" customWidth="1"/>
    <col min="5383" max="5383" width="16" style="549" customWidth="1"/>
    <col min="5384" max="5384" width="0" style="549" hidden="1" customWidth="1"/>
    <col min="5385" max="5385" width="6.6640625" style="549" customWidth="1"/>
    <col min="5386" max="5386" width="13.796875" style="549" customWidth="1"/>
    <col min="5387" max="5632" width="9.33203125" style="549"/>
    <col min="5633" max="5633" width="49.796875" style="549" customWidth="1"/>
    <col min="5634" max="5634" width="0" style="549" hidden="1" customWidth="1"/>
    <col min="5635" max="5635" width="7.46484375" style="549" customWidth="1"/>
    <col min="5636" max="5636" width="0" style="549" hidden="1" customWidth="1"/>
    <col min="5637" max="5637" width="14.1328125" style="549" customWidth="1"/>
    <col min="5638" max="5638" width="4.46484375" style="549" customWidth="1"/>
    <col min="5639" max="5639" width="16" style="549" customWidth="1"/>
    <col min="5640" max="5640" width="0" style="549" hidden="1" customWidth="1"/>
    <col min="5641" max="5641" width="6.6640625" style="549" customWidth="1"/>
    <col min="5642" max="5642" width="13.796875" style="549" customWidth="1"/>
    <col min="5643" max="5888" width="9.33203125" style="549"/>
    <col min="5889" max="5889" width="49.796875" style="549" customWidth="1"/>
    <col min="5890" max="5890" width="0" style="549" hidden="1" customWidth="1"/>
    <col min="5891" max="5891" width="7.46484375" style="549" customWidth="1"/>
    <col min="5892" max="5892" width="0" style="549" hidden="1" customWidth="1"/>
    <col min="5893" max="5893" width="14.1328125" style="549" customWidth="1"/>
    <col min="5894" max="5894" width="4.46484375" style="549" customWidth="1"/>
    <col min="5895" max="5895" width="16" style="549" customWidth="1"/>
    <col min="5896" max="5896" width="0" style="549" hidden="1" customWidth="1"/>
    <col min="5897" max="5897" width="6.6640625" style="549" customWidth="1"/>
    <col min="5898" max="5898" width="13.796875" style="549" customWidth="1"/>
    <col min="5899" max="6144" width="9.33203125" style="549"/>
    <col min="6145" max="6145" width="49.796875" style="549" customWidth="1"/>
    <col min="6146" max="6146" width="0" style="549" hidden="1" customWidth="1"/>
    <col min="6147" max="6147" width="7.46484375" style="549" customWidth="1"/>
    <col min="6148" max="6148" width="0" style="549" hidden="1" customWidth="1"/>
    <col min="6149" max="6149" width="14.1328125" style="549" customWidth="1"/>
    <col min="6150" max="6150" width="4.46484375" style="549" customWidth="1"/>
    <col min="6151" max="6151" width="16" style="549" customWidth="1"/>
    <col min="6152" max="6152" width="0" style="549" hidden="1" customWidth="1"/>
    <col min="6153" max="6153" width="6.6640625" style="549" customWidth="1"/>
    <col min="6154" max="6154" width="13.796875" style="549" customWidth="1"/>
    <col min="6155" max="6400" width="9.33203125" style="549"/>
    <col min="6401" max="6401" width="49.796875" style="549" customWidth="1"/>
    <col min="6402" max="6402" width="0" style="549" hidden="1" customWidth="1"/>
    <col min="6403" max="6403" width="7.46484375" style="549" customWidth="1"/>
    <col min="6404" max="6404" width="0" style="549" hidden="1" customWidth="1"/>
    <col min="6405" max="6405" width="14.1328125" style="549" customWidth="1"/>
    <col min="6406" max="6406" width="4.46484375" style="549" customWidth="1"/>
    <col min="6407" max="6407" width="16" style="549" customWidth="1"/>
    <col min="6408" max="6408" width="0" style="549" hidden="1" customWidth="1"/>
    <col min="6409" max="6409" width="6.6640625" style="549" customWidth="1"/>
    <col min="6410" max="6410" width="13.796875" style="549" customWidth="1"/>
    <col min="6411" max="6656" width="9.33203125" style="549"/>
    <col min="6657" max="6657" width="49.796875" style="549" customWidth="1"/>
    <col min="6658" max="6658" width="0" style="549" hidden="1" customWidth="1"/>
    <col min="6659" max="6659" width="7.46484375" style="549" customWidth="1"/>
    <col min="6660" max="6660" width="0" style="549" hidden="1" customWidth="1"/>
    <col min="6661" max="6661" width="14.1328125" style="549" customWidth="1"/>
    <col min="6662" max="6662" width="4.46484375" style="549" customWidth="1"/>
    <col min="6663" max="6663" width="16" style="549" customWidth="1"/>
    <col min="6664" max="6664" width="0" style="549" hidden="1" customWidth="1"/>
    <col min="6665" max="6665" width="6.6640625" style="549" customWidth="1"/>
    <col min="6666" max="6666" width="13.796875" style="549" customWidth="1"/>
    <col min="6667" max="6912" width="9.33203125" style="549"/>
    <col min="6913" max="6913" width="49.796875" style="549" customWidth="1"/>
    <col min="6914" max="6914" width="0" style="549" hidden="1" customWidth="1"/>
    <col min="6915" max="6915" width="7.46484375" style="549" customWidth="1"/>
    <col min="6916" max="6916" width="0" style="549" hidden="1" customWidth="1"/>
    <col min="6917" max="6917" width="14.1328125" style="549" customWidth="1"/>
    <col min="6918" max="6918" width="4.46484375" style="549" customWidth="1"/>
    <col min="6919" max="6919" width="16" style="549" customWidth="1"/>
    <col min="6920" max="6920" width="0" style="549" hidden="1" customWidth="1"/>
    <col min="6921" max="6921" width="6.6640625" style="549" customWidth="1"/>
    <col min="6922" max="6922" width="13.796875" style="549" customWidth="1"/>
    <col min="6923" max="7168" width="9.33203125" style="549"/>
    <col min="7169" max="7169" width="49.796875" style="549" customWidth="1"/>
    <col min="7170" max="7170" width="0" style="549" hidden="1" customWidth="1"/>
    <col min="7171" max="7171" width="7.46484375" style="549" customWidth="1"/>
    <col min="7172" max="7172" width="0" style="549" hidden="1" customWidth="1"/>
    <col min="7173" max="7173" width="14.1328125" style="549" customWidth="1"/>
    <col min="7174" max="7174" width="4.46484375" style="549" customWidth="1"/>
    <col min="7175" max="7175" width="16" style="549" customWidth="1"/>
    <col min="7176" max="7176" width="0" style="549" hidden="1" customWidth="1"/>
    <col min="7177" max="7177" width="6.6640625" style="549" customWidth="1"/>
    <col min="7178" max="7178" width="13.796875" style="549" customWidth="1"/>
    <col min="7179" max="7424" width="9.33203125" style="549"/>
    <col min="7425" max="7425" width="49.796875" style="549" customWidth="1"/>
    <col min="7426" max="7426" width="0" style="549" hidden="1" customWidth="1"/>
    <col min="7427" max="7427" width="7.46484375" style="549" customWidth="1"/>
    <col min="7428" max="7428" width="0" style="549" hidden="1" customWidth="1"/>
    <col min="7429" max="7429" width="14.1328125" style="549" customWidth="1"/>
    <col min="7430" max="7430" width="4.46484375" style="549" customWidth="1"/>
    <col min="7431" max="7431" width="16" style="549" customWidth="1"/>
    <col min="7432" max="7432" width="0" style="549" hidden="1" customWidth="1"/>
    <col min="7433" max="7433" width="6.6640625" style="549" customWidth="1"/>
    <col min="7434" max="7434" width="13.796875" style="549" customWidth="1"/>
    <col min="7435" max="7680" width="9.33203125" style="549"/>
    <col min="7681" max="7681" width="49.796875" style="549" customWidth="1"/>
    <col min="7682" max="7682" width="0" style="549" hidden="1" customWidth="1"/>
    <col min="7683" max="7683" width="7.46484375" style="549" customWidth="1"/>
    <col min="7684" max="7684" width="0" style="549" hidden="1" customWidth="1"/>
    <col min="7685" max="7685" width="14.1328125" style="549" customWidth="1"/>
    <col min="7686" max="7686" width="4.46484375" style="549" customWidth="1"/>
    <col min="7687" max="7687" width="16" style="549" customWidth="1"/>
    <col min="7688" max="7688" width="0" style="549" hidden="1" customWidth="1"/>
    <col min="7689" max="7689" width="6.6640625" style="549" customWidth="1"/>
    <col min="7690" max="7690" width="13.796875" style="549" customWidth="1"/>
    <col min="7691" max="7936" width="9.33203125" style="549"/>
    <col min="7937" max="7937" width="49.796875" style="549" customWidth="1"/>
    <col min="7938" max="7938" width="0" style="549" hidden="1" customWidth="1"/>
    <col min="7939" max="7939" width="7.46484375" style="549" customWidth="1"/>
    <col min="7940" max="7940" width="0" style="549" hidden="1" customWidth="1"/>
    <col min="7941" max="7941" width="14.1328125" style="549" customWidth="1"/>
    <col min="7942" max="7942" width="4.46484375" style="549" customWidth="1"/>
    <col min="7943" max="7943" width="16" style="549" customWidth="1"/>
    <col min="7944" max="7944" width="0" style="549" hidden="1" customWidth="1"/>
    <col min="7945" max="7945" width="6.6640625" style="549" customWidth="1"/>
    <col min="7946" max="7946" width="13.796875" style="549" customWidth="1"/>
    <col min="7947" max="8192" width="9.33203125" style="549"/>
    <col min="8193" max="8193" width="49.796875" style="549" customWidth="1"/>
    <col min="8194" max="8194" width="0" style="549" hidden="1" customWidth="1"/>
    <col min="8195" max="8195" width="7.46484375" style="549" customWidth="1"/>
    <col min="8196" max="8196" width="0" style="549" hidden="1" customWidth="1"/>
    <col min="8197" max="8197" width="14.1328125" style="549" customWidth="1"/>
    <col min="8198" max="8198" width="4.46484375" style="549" customWidth="1"/>
    <col min="8199" max="8199" width="16" style="549" customWidth="1"/>
    <col min="8200" max="8200" width="0" style="549" hidden="1" customWidth="1"/>
    <col min="8201" max="8201" width="6.6640625" style="549" customWidth="1"/>
    <col min="8202" max="8202" width="13.796875" style="549" customWidth="1"/>
    <col min="8203" max="8448" width="9.33203125" style="549"/>
    <col min="8449" max="8449" width="49.796875" style="549" customWidth="1"/>
    <col min="8450" max="8450" width="0" style="549" hidden="1" customWidth="1"/>
    <col min="8451" max="8451" width="7.46484375" style="549" customWidth="1"/>
    <col min="8452" max="8452" width="0" style="549" hidden="1" customWidth="1"/>
    <col min="8453" max="8453" width="14.1328125" style="549" customWidth="1"/>
    <col min="8454" max="8454" width="4.46484375" style="549" customWidth="1"/>
    <col min="8455" max="8455" width="16" style="549" customWidth="1"/>
    <col min="8456" max="8456" width="0" style="549" hidden="1" customWidth="1"/>
    <col min="8457" max="8457" width="6.6640625" style="549" customWidth="1"/>
    <col min="8458" max="8458" width="13.796875" style="549" customWidth="1"/>
    <col min="8459" max="8704" width="9.33203125" style="549"/>
    <col min="8705" max="8705" width="49.796875" style="549" customWidth="1"/>
    <col min="8706" max="8706" width="0" style="549" hidden="1" customWidth="1"/>
    <col min="8707" max="8707" width="7.46484375" style="549" customWidth="1"/>
    <col min="8708" max="8708" width="0" style="549" hidden="1" customWidth="1"/>
    <col min="8709" max="8709" width="14.1328125" style="549" customWidth="1"/>
    <col min="8710" max="8710" width="4.46484375" style="549" customWidth="1"/>
    <col min="8711" max="8711" width="16" style="549" customWidth="1"/>
    <col min="8712" max="8712" width="0" style="549" hidden="1" customWidth="1"/>
    <col min="8713" max="8713" width="6.6640625" style="549" customWidth="1"/>
    <col min="8714" max="8714" width="13.796875" style="549" customWidth="1"/>
    <col min="8715" max="8960" width="9.33203125" style="549"/>
    <col min="8961" max="8961" width="49.796875" style="549" customWidth="1"/>
    <col min="8962" max="8962" width="0" style="549" hidden="1" customWidth="1"/>
    <col min="8963" max="8963" width="7.46484375" style="549" customWidth="1"/>
    <col min="8964" max="8964" width="0" style="549" hidden="1" customWidth="1"/>
    <col min="8965" max="8965" width="14.1328125" style="549" customWidth="1"/>
    <col min="8966" max="8966" width="4.46484375" style="549" customWidth="1"/>
    <col min="8967" max="8967" width="16" style="549" customWidth="1"/>
    <col min="8968" max="8968" width="0" style="549" hidden="1" customWidth="1"/>
    <col min="8969" max="8969" width="6.6640625" style="549" customWidth="1"/>
    <col min="8970" max="8970" width="13.796875" style="549" customWidth="1"/>
    <col min="8971" max="9216" width="9.33203125" style="549"/>
    <col min="9217" max="9217" width="49.796875" style="549" customWidth="1"/>
    <col min="9218" max="9218" width="0" style="549" hidden="1" customWidth="1"/>
    <col min="9219" max="9219" width="7.46484375" style="549" customWidth="1"/>
    <col min="9220" max="9220" width="0" style="549" hidden="1" customWidth="1"/>
    <col min="9221" max="9221" width="14.1328125" style="549" customWidth="1"/>
    <col min="9222" max="9222" width="4.46484375" style="549" customWidth="1"/>
    <col min="9223" max="9223" width="16" style="549" customWidth="1"/>
    <col min="9224" max="9224" width="0" style="549" hidden="1" customWidth="1"/>
    <col min="9225" max="9225" width="6.6640625" style="549" customWidth="1"/>
    <col min="9226" max="9226" width="13.796875" style="549" customWidth="1"/>
    <col min="9227" max="9472" width="9.33203125" style="549"/>
    <col min="9473" max="9473" width="49.796875" style="549" customWidth="1"/>
    <col min="9474" max="9474" width="0" style="549" hidden="1" customWidth="1"/>
    <col min="9475" max="9475" width="7.46484375" style="549" customWidth="1"/>
    <col min="9476" max="9476" width="0" style="549" hidden="1" customWidth="1"/>
    <col min="9477" max="9477" width="14.1328125" style="549" customWidth="1"/>
    <col min="9478" max="9478" width="4.46484375" style="549" customWidth="1"/>
    <col min="9479" max="9479" width="16" style="549" customWidth="1"/>
    <col min="9480" max="9480" width="0" style="549" hidden="1" customWidth="1"/>
    <col min="9481" max="9481" width="6.6640625" style="549" customWidth="1"/>
    <col min="9482" max="9482" width="13.796875" style="549" customWidth="1"/>
    <col min="9483" max="9728" width="9.33203125" style="549"/>
    <col min="9729" max="9729" width="49.796875" style="549" customWidth="1"/>
    <col min="9730" max="9730" width="0" style="549" hidden="1" customWidth="1"/>
    <col min="9731" max="9731" width="7.46484375" style="549" customWidth="1"/>
    <col min="9732" max="9732" width="0" style="549" hidden="1" customWidth="1"/>
    <col min="9733" max="9733" width="14.1328125" style="549" customWidth="1"/>
    <col min="9734" max="9734" width="4.46484375" style="549" customWidth="1"/>
    <col min="9735" max="9735" width="16" style="549" customWidth="1"/>
    <col min="9736" max="9736" width="0" style="549" hidden="1" customWidth="1"/>
    <col min="9737" max="9737" width="6.6640625" style="549" customWidth="1"/>
    <col min="9738" max="9738" width="13.796875" style="549" customWidth="1"/>
    <col min="9739" max="9984" width="9.33203125" style="549"/>
    <col min="9985" max="9985" width="49.796875" style="549" customWidth="1"/>
    <col min="9986" max="9986" width="0" style="549" hidden="1" customWidth="1"/>
    <col min="9987" max="9987" width="7.46484375" style="549" customWidth="1"/>
    <col min="9988" max="9988" width="0" style="549" hidden="1" customWidth="1"/>
    <col min="9989" max="9989" width="14.1328125" style="549" customWidth="1"/>
    <col min="9990" max="9990" width="4.46484375" style="549" customWidth="1"/>
    <col min="9991" max="9991" width="16" style="549" customWidth="1"/>
    <col min="9992" max="9992" width="0" style="549" hidden="1" customWidth="1"/>
    <col min="9993" max="9993" width="6.6640625" style="549" customWidth="1"/>
    <col min="9994" max="9994" width="13.796875" style="549" customWidth="1"/>
    <col min="9995" max="10240" width="9.33203125" style="549"/>
    <col min="10241" max="10241" width="49.796875" style="549" customWidth="1"/>
    <col min="10242" max="10242" width="0" style="549" hidden="1" customWidth="1"/>
    <col min="10243" max="10243" width="7.46484375" style="549" customWidth="1"/>
    <col min="10244" max="10244" width="0" style="549" hidden="1" customWidth="1"/>
    <col min="10245" max="10245" width="14.1328125" style="549" customWidth="1"/>
    <col min="10246" max="10246" width="4.46484375" style="549" customWidth="1"/>
    <col min="10247" max="10247" width="16" style="549" customWidth="1"/>
    <col min="10248" max="10248" width="0" style="549" hidden="1" customWidth="1"/>
    <col min="10249" max="10249" width="6.6640625" style="549" customWidth="1"/>
    <col min="10250" max="10250" width="13.796875" style="549" customWidth="1"/>
    <col min="10251" max="10496" width="9.33203125" style="549"/>
    <col min="10497" max="10497" width="49.796875" style="549" customWidth="1"/>
    <col min="10498" max="10498" width="0" style="549" hidden="1" customWidth="1"/>
    <col min="10499" max="10499" width="7.46484375" style="549" customWidth="1"/>
    <col min="10500" max="10500" width="0" style="549" hidden="1" customWidth="1"/>
    <col min="10501" max="10501" width="14.1328125" style="549" customWidth="1"/>
    <col min="10502" max="10502" width="4.46484375" style="549" customWidth="1"/>
    <col min="10503" max="10503" width="16" style="549" customWidth="1"/>
    <col min="10504" max="10504" width="0" style="549" hidden="1" customWidth="1"/>
    <col min="10505" max="10505" width="6.6640625" style="549" customWidth="1"/>
    <col min="10506" max="10506" width="13.796875" style="549" customWidth="1"/>
    <col min="10507" max="10752" width="9.33203125" style="549"/>
    <col min="10753" max="10753" width="49.796875" style="549" customWidth="1"/>
    <col min="10754" max="10754" width="0" style="549" hidden="1" customWidth="1"/>
    <col min="10755" max="10755" width="7.46484375" style="549" customWidth="1"/>
    <col min="10756" max="10756" width="0" style="549" hidden="1" customWidth="1"/>
    <col min="10757" max="10757" width="14.1328125" style="549" customWidth="1"/>
    <col min="10758" max="10758" width="4.46484375" style="549" customWidth="1"/>
    <col min="10759" max="10759" width="16" style="549" customWidth="1"/>
    <col min="10760" max="10760" width="0" style="549" hidden="1" customWidth="1"/>
    <col min="10761" max="10761" width="6.6640625" style="549" customWidth="1"/>
    <col min="10762" max="10762" width="13.796875" style="549" customWidth="1"/>
    <col min="10763" max="11008" width="9.33203125" style="549"/>
    <col min="11009" max="11009" width="49.796875" style="549" customWidth="1"/>
    <col min="11010" max="11010" width="0" style="549" hidden="1" customWidth="1"/>
    <col min="11011" max="11011" width="7.46484375" style="549" customWidth="1"/>
    <col min="11012" max="11012" width="0" style="549" hidden="1" customWidth="1"/>
    <col min="11013" max="11013" width="14.1328125" style="549" customWidth="1"/>
    <col min="11014" max="11014" width="4.46484375" style="549" customWidth="1"/>
    <col min="11015" max="11015" width="16" style="549" customWidth="1"/>
    <col min="11016" max="11016" width="0" style="549" hidden="1" customWidth="1"/>
    <col min="11017" max="11017" width="6.6640625" style="549" customWidth="1"/>
    <col min="11018" max="11018" width="13.796875" style="549" customWidth="1"/>
    <col min="11019" max="11264" width="9.33203125" style="549"/>
    <col min="11265" max="11265" width="49.796875" style="549" customWidth="1"/>
    <col min="11266" max="11266" width="0" style="549" hidden="1" customWidth="1"/>
    <col min="11267" max="11267" width="7.46484375" style="549" customWidth="1"/>
    <col min="11268" max="11268" width="0" style="549" hidden="1" customWidth="1"/>
    <col min="11269" max="11269" width="14.1328125" style="549" customWidth="1"/>
    <col min="11270" max="11270" width="4.46484375" style="549" customWidth="1"/>
    <col min="11271" max="11271" width="16" style="549" customWidth="1"/>
    <col min="11272" max="11272" width="0" style="549" hidden="1" customWidth="1"/>
    <col min="11273" max="11273" width="6.6640625" style="549" customWidth="1"/>
    <col min="11274" max="11274" width="13.796875" style="549" customWidth="1"/>
    <col min="11275" max="11520" width="9.33203125" style="549"/>
    <col min="11521" max="11521" width="49.796875" style="549" customWidth="1"/>
    <col min="11522" max="11522" width="0" style="549" hidden="1" customWidth="1"/>
    <col min="11523" max="11523" width="7.46484375" style="549" customWidth="1"/>
    <col min="11524" max="11524" width="0" style="549" hidden="1" customWidth="1"/>
    <col min="11525" max="11525" width="14.1328125" style="549" customWidth="1"/>
    <col min="11526" max="11526" width="4.46484375" style="549" customWidth="1"/>
    <col min="11527" max="11527" width="16" style="549" customWidth="1"/>
    <col min="11528" max="11528" width="0" style="549" hidden="1" customWidth="1"/>
    <col min="11529" max="11529" width="6.6640625" style="549" customWidth="1"/>
    <col min="11530" max="11530" width="13.796875" style="549" customWidth="1"/>
    <col min="11531" max="11776" width="9.33203125" style="549"/>
    <col min="11777" max="11777" width="49.796875" style="549" customWidth="1"/>
    <col min="11778" max="11778" width="0" style="549" hidden="1" customWidth="1"/>
    <col min="11779" max="11779" width="7.46484375" style="549" customWidth="1"/>
    <col min="11780" max="11780" width="0" style="549" hidden="1" customWidth="1"/>
    <col min="11781" max="11781" width="14.1328125" style="549" customWidth="1"/>
    <col min="11782" max="11782" width="4.46484375" style="549" customWidth="1"/>
    <col min="11783" max="11783" width="16" style="549" customWidth="1"/>
    <col min="11784" max="11784" width="0" style="549" hidden="1" customWidth="1"/>
    <col min="11785" max="11785" width="6.6640625" style="549" customWidth="1"/>
    <col min="11786" max="11786" width="13.796875" style="549" customWidth="1"/>
    <col min="11787" max="12032" width="9.33203125" style="549"/>
    <col min="12033" max="12033" width="49.796875" style="549" customWidth="1"/>
    <col min="12034" max="12034" width="0" style="549" hidden="1" customWidth="1"/>
    <col min="12035" max="12035" width="7.46484375" style="549" customWidth="1"/>
    <col min="12036" max="12036" width="0" style="549" hidden="1" customWidth="1"/>
    <col min="12037" max="12037" width="14.1328125" style="549" customWidth="1"/>
    <col min="12038" max="12038" width="4.46484375" style="549" customWidth="1"/>
    <col min="12039" max="12039" width="16" style="549" customWidth="1"/>
    <col min="12040" max="12040" width="0" style="549" hidden="1" customWidth="1"/>
    <col min="12041" max="12041" width="6.6640625" style="549" customWidth="1"/>
    <col min="12042" max="12042" width="13.796875" style="549" customWidth="1"/>
    <col min="12043" max="12288" width="9.33203125" style="549"/>
    <col min="12289" max="12289" width="49.796875" style="549" customWidth="1"/>
    <col min="12290" max="12290" width="0" style="549" hidden="1" customWidth="1"/>
    <col min="12291" max="12291" width="7.46484375" style="549" customWidth="1"/>
    <col min="12292" max="12292" width="0" style="549" hidden="1" customWidth="1"/>
    <col min="12293" max="12293" width="14.1328125" style="549" customWidth="1"/>
    <col min="12294" max="12294" width="4.46484375" style="549" customWidth="1"/>
    <col min="12295" max="12295" width="16" style="549" customWidth="1"/>
    <col min="12296" max="12296" width="0" style="549" hidden="1" customWidth="1"/>
    <col min="12297" max="12297" width="6.6640625" style="549" customWidth="1"/>
    <col min="12298" max="12298" width="13.796875" style="549" customWidth="1"/>
    <col min="12299" max="12544" width="9.33203125" style="549"/>
    <col min="12545" max="12545" width="49.796875" style="549" customWidth="1"/>
    <col min="12546" max="12546" width="0" style="549" hidden="1" customWidth="1"/>
    <col min="12547" max="12547" width="7.46484375" style="549" customWidth="1"/>
    <col min="12548" max="12548" width="0" style="549" hidden="1" customWidth="1"/>
    <col min="12549" max="12549" width="14.1328125" style="549" customWidth="1"/>
    <col min="12550" max="12550" width="4.46484375" style="549" customWidth="1"/>
    <col min="12551" max="12551" width="16" style="549" customWidth="1"/>
    <col min="12552" max="12552" width="0" style="549" hidden="1" customWidth="1"/>
    <col min="12553" max="12553" width="6.6640625" style="549" customWidth="1"/>
    <col min="12554" max="12554" width="13.796875" style="549" customWidth="1"/>
    <col min="12555" max="12800" width="9.33203125" style="549"/>
    <col min="12801" max="12801" width="49.796875" style="549" customWidth="1"/>
    <col min="12802" max="12802" width="0" style="549" hidden="1" customWidth="1"/>
    <col min="12803" max="12803" width="7.46484375" style="549" customWidth="1"/>
    <col min="12804" max="12804" width="0" style="549" hidden="1" customWidth="1"/>
    <col min="12805" max="12805" width="14.1328125" style="549" customWidth="1"/>
    <col min="12806" max="12806" width="4.46484375" style="549" customWidth="1"/>
    <col min="12807" max="12807" width="16" style="549" customWidth="1"/>
    <col min="12808" max="12808" width="0" style="549" hidden="1" customWidth="1"/>
    <col min="12809" max="12809" width="6.6640625" style="549" customWidth="1"/>
    <col min="12810" max="12810" width="13.796875" style="549" customWidth="1"/>
    <col min="12811" max="13056" width="9.33203125" style="549"/>
    <col min="13057" max="13057" width="49.796875" style="549" customWidth="1"/>
    <col min="13058" max="13058" width="0" style="549" hidden="1" customWidth="1"/>
    <col min="13059" max="13059" width="7.46484375" style="549" customWidth="1"/>
    <col min="13060" max="13060" width="0" style="549" hidden="1" customWidth="1"/>
    <col min="13061" max="13061" width="14.1328125" style="549" customWidth="1"/>
    <col min="13062" max="13062" width="4.46484375" style="549" customWidth="1"/>
    <col min="13063" max="13063" width="16" style="549" customWidth="1"/>
    <col min="13064" max="13064" width="0" style="549" hidden="1" customWidth="1"/>
    <col min="13065" max="13065" width="6.6640625" style="549" customWidth="1"/>
    <col min="13066" max="13066" width="13.796875" style="549" customWidth="1"/>
    <col min="13067" max="13312" width="9.33203125" style="549"/>
    <col min="13313" max="13313" width="49.796875" style="549" customWidth="1"/>
    <col min="13314" max="13314" width="0" style="549" hidden="1" customWidth="1"/>
    <col min="13315" max="13315" width="7.46484375" style="549" customWidth="1"/>
    <col min="13316" max="13316" width="0" style="549" hidden="1" customWidth="1"/>
    <col min="13317" max="13317" width="14.1328125" style="549" customWidth="1"/>
    <col min="13318" max="13318" width="4.46484375" style="549" customWidth="1"/>
    <col min="13319" max="13319" width="16" style="549" customWidth="1"/>
    <col min="13320" max="13320" width="0" style="549" hidden="1" customWidth="1"/>
    <col min="13321" max="13321" width="6.6640625" style="549" customWidth="1"/>
    <col min="13322" max="13322" width="13.796875" style="549" customWidth="1"/>
    <col min="13323" max="13568" width="9.33203125" style="549"/>
    <col min="13569" max="13569" width="49.796875" style="549" customWidth="1"/>
    <col min="13570" max="13570" width="0" style="549" hidden="1" customWidth="1"/>
    <col min="13571" max="13571" width="7.46484375" style="549" customWidth="1"/>
    <col min="13572" max="13572" width="0" style="549" hidden="1" customWidth="1"/>
    <col min="13573" max="13573" width="14.1328125" style="549" customWidth="1"/>
    <col min="13574" max="13574" width="4.46484375" style="549" customWidth="1"/>
    <col min="13575" max="13575" width="16" style="549" customWidth="1"/>
    <col min="13576" max="13576" width="0" style="549" hidden="1" customWidth="1"/>
    <col min="13577" max="13577" width="6.6640625" style="549" customWidth="1"/>
    <col min="13578" max="13578" width="13.796875" style="549" customWidth="1"/>
    <col min="13579" max="13824" width="9.33203125" style="549"/>
    <col min="13825" max="13825" width="49.796875" style="549" customWidth="1"/>
    <col min="13826" max="13826" width="0" style="549" hidden="1" customWidth="1"/>
    <col min="13827" max="13827" width="7.46484375" style="549" customWidth="1"/>
    <col min="13828" max="13828" width="0" style="549" hidden="1" customWidth="1"/>
    <col min="13829" max="13829" width="14.1328125" style="549" customWidth="1"/>
    <col min="13830" max="13830" width="4.46484375" style="549" customWidth="1"/>
    <col min="13831" max="13831" width="16" style="549" customWidth="1"/>
    <col min="13832" max="13832" width="0" style="549" hidden="1" customWidth="1"/>
    <col min="13833" max="13833" width="6.6640625" style="549" customWidth="1"/>
    <col min="13834" max="13834" width="13.796875" style="549" customWidth="1"/>
    <col min="13835" max="14080" width="9.33203125" style="549"/>
    <col min="14081" max="14081" width="49.796875" style="549" customWidth="1"/>
    <col min="14082" max="14082" width="0" style="549" hidden="1" customWidth="1"/>
    <col min="14083" max="14083" width="7.46484375" style="549" customWidth="1"/>
    <col min="14084" max="14084" width="0" style="549" hidden="1" customWidth="1"/>
    <col min="14085" max="14085" width="14.1328125" style="549" customWidth="1"/>
    <col min="14086" max="14086" width="4.46484375" style="549" customWidth="1"/>
    <col min="14087" max="14087" width="16" style="549" customWidth="1"/>
    <col min="14088" max="14088" width="0" style="549" hidden="1" customWidth="1"/>
    <col min="14089" max="14089" width="6.6640625" style="549" customWidth="1"/>
    <col min="14090" max="14090" width="13.796875" style="549" customWidth="1"/>
    <col min="14091" max="14336" width="9.33203125" style="549"/>
    <col min="14337" max="14337" width="49.796875" style="549" customWidth="1"/>
    <col min="14338" max="14338" width="0" style="549" hidden="1" customWidth="1"/>
    <col min="14339" max="14339" width="7.46484375" style="549" customWidth="1"/>
    <col min="14340" max="14340" width="0" style="549" hidden="1" customWidth="1"/>
    <col min="14341" max="14341" width="14.1328125" style="549" customWidth="1"/>
    <col min="14342" max="14342" width="4.46484375" style="549" customWidth="1"/>
    <col min="14343" max="14343" width="16" style="549" customWidth="1"/>
    <col min="14344" max="14344" width="0" style="549" hidden="1" customWidth="1"/>
    <col min="14345" max="14345" width="6.6640625" style="549" customWidth="1"/>
    <col min="14346" max="14346" width="13.796875" style="549" customWidth="1"/>
    <col min="14347" max="14592" width="9.33203125" style="549"/>
    <col min="14593" max="14593" width="49.796875" style="549" customWidth="1"/>
    <col min="14594" max="14594" width="0" style="549" hidden="1" customWidth="1"/>
    <col min="14595" max="14595" width="7.46484375" style="549" customWidth="1"/>
    <col min="14596" max="14596" width="0" style="549" hidden="1" customWidth="1"/>
    <col min="14597" max="14597" width="14.1328125" style="549" customWidth="1"/>
    <col min="14598" max="14598" width="4.46484375" style="549" customWidth="1"/>
    <col min="14599" max="14599" width="16" style="549" customWidth="1"/>
    <col min="14600" max="14600" width="0" style="549" hidden="1" customWidth="1"/>
    <col min="14601" max="14601" width="6.6640625" style="549" customWidth="1"/>
    <col min="14602" max="14602" width="13.796875" style="549" customWidth="1"/>
    <col min="14603" max="14848" width="9.33203125" style="549"/>
    <col min="14849" max="14849" width="49.796875" style="549" customWidth="1"/>
    <col min="14850" max="14850" width="0" style="549" hidden="1" customWidth="1"/>
    <col min="14851" max="14851" width="7.46484375" style="549" customWidth="1"/>
    <col min="14852" max="14852" width="0" style="549" hidden="1" customWidth="1"/>
    <col min="14853" max="14853" width="14.1328125" style="549" customWidth="1"/>
    <col min="14854" max="14854" width="4.46484375" style="549" customWidth="1"/>
    <col min="14855" max="14855" width="16" style="549" customWidth="1"/>
    <col min="14856" max="14856" width="0" style="549" hidden="1" customWidth="1"/>
    <col min="14857" max="14857" width="6.6640625" style="549" customWidth="1"/>
    <col min="14858" max="14858" width="13.796875" style="549" customWidth="1"/>
    <col min="14859" max="15104" width="9.33203125" style="549"/>
    <col min="15105" max="15105" width="49.796875" style="549" customWidth="1"/>
    <col min="15106" max="15106" width="0" style="549" hidden="1" customWidth="1"/>
    <col min="15107" max="15107" width="7.46484375" style="549" customWidth="1"/>
    <col min="15108" max="15108" width="0" style="549" hidden="1" customWidth="1"/>
    <col min="15109" max="15109" width="14.1328125" style="549" customWidth="1"/>
    <col min="15110" max="15110" width="4.46484375" style="549" customWidth="1"/>
    <col min="15111" max="15111" width="16" style="549" customWidth="1"/>
    <col min="15112" max="15112" width="0" style="549" hidden="1" customWidth="1"/>
    <col min="15113" max="15113" width="6.6640625" style="549" customWidth="1"/>
    <col min="15114" max="15114" width="13.796875" style="549" customWidth="1"/>
    <col min="15115" max="15360" width="9.33203125" style="549"/>
    <col min="15361" max="15361" width="49.796875" style="549" customWidth="1"/>
    <col min="15362" max="15362" width="0" style="549" hidden="1" customWidth="1"/>
    <col min="15363" max="15363" width="7.46484375" style="549" customWidth="1"/>
    <col min="15364" max="15364" width="0" style="549" hidden="1" customWidth="1"/>
    <col min="15365" max="15365" width="14.1328125" style="549" customWidth="1"/>
    <col min="15366" max="15366" width="4.46484375" style="549" customWidth="1"/>
    <col min="15367" max="15367" width="16" style="549" customWidth="1"/>
    <col min="15368" max="15368" width="0" style="549" hidden="1" customWidth="1"/>
    <col min="15369" max="15369" width="6.6640625" style="549" customWidth="1"/>
    <col min="15370" max="15370" width="13.796875" style="549" customWidth="1"/>
    <col min="15371" max="15616" width="9.33203125" style="549"/>
    <col min="15617" max="15617" width="49.796875" style="549" customWidth="1"/>
    <col min="15618" max="15618" width="0" style="549" hidden="1" customWidth="1"/>
    <col min="15619" max="15619" width="7.46484375" style="549" customWidth="1"/>
    <col min="15620" max="15620" width="0" style="549" hidden="1" customWidth="1"/>
    <col min="15621" max="15621" width="14.1328125" style="549" customWidth="1"/>
    <col min="15622" max="15622" width="4.46484375" style="549" customWidth="1"/>
    <col min="15623" max="15623" width="16" style="549" customWidth="1"/>
    <col min="15624" max="15624" width="0" style="549" hidden="1" customWidth="1"/>
    <col min="15625" max="15625" width="6.6640625" style="549" customWidth="1"/>
    <col min="15626" max="15626" width="13.796875" style="549" customWidth="1"/>
    <col min="15627" max="15872" width="9.33203125" style="549"/>
    <col min="15873" max="15873" width="49.796875" style="549" customWidth="1"/>
    <col min="15874" max="15874" width="0" style="549" hidden="1" customWidth="1"/>
    <col min="15875" max="15875" width="7.46484375" style="549" customWidth="1"/>
    <col min="15876" max="15876" width="0" style="549" hidden="1" customWidth="1"/>
    <col min="15877" max="15877" width="14.1328125" style="549" customWidth="1"/>
    <col min="15878" max="15878" width="4.46484375" style="549" customWidth="1"/>
    <col min="15879" max="15879" width="16" style="549" customWidth="1"/>
    <col min="15880" max="15880" width="0" style="549" hidden="1" customWidth="1"/>
    <col min="15881" max="15881" width="6.6640625" style="549" customWidth="1"/>
    <col min="15882" max="15882" width="13.796875" style="549" customWidth="1"/>
    <col min="15883" max="16128" width="9.33203125" style="549"/>
    <col min="16129" max="16129" width="49.796875" style="549" customWidth="1"/>
    <col min="16130" max="16130" width="0" style="549" hidden="1" customWidth="1"/>
    <col min="16131" max="16131" width="7.46484375" style="549" customWidth="1"/>
    <col min="16132" max="16132" width="0" style="549" hidden="1" customWidth="1"/>
    <col min="16133" max="16133" width="14.1328125" style="549" customWidth="1"/>
    <col min="16134" max="16134" width="4.46484375" style="549" customWidth="1"/>
    <col min="16135" max="16135" width="16" style="549" customWidth="1"/>
    <col min="16136" max="16136" width="0" style="549" hidden="1" customWidth="1"/>
    <col min="16137" max="16137" width="6.6640625" style="549" customWidth="1"/>
    <col min="16138" max="16138" width="13.796875" style="549" customWidth="1"/>
    <col min="16139" max="16384" width="9.33203125" style="549"/>
  </cols>
  <sheetData>
    <row r="1" spans="2:19" ht="18.3" thickTop="1" thickBot="1">
      <c r="B1" s="543" t="s">
        <v>2710</v>
      </c>
      <c r="C1" s="544"/>
      <c r="D1" s="545"/>
      <c r="E1" s="545"/>
      <c r="F1" s="546" t="s">
        <v>2711</v>
      </c>
      <c r="G1" s="547"/>
      <c r="H1" s="546" t="s">
        <v>2712</v>
      </c>
      <c r="I1" s="547"/>
      <c r="J1" s="547"/>
      <c r="K1" s="548" t="s">
        <v>2713</v>
      </c>
    </row>
    <row r="2" spans="2:19" ht="12.6" thickTop="1">
      <c r="B2" s="550"/>
      <c r="C2" s="550"/>
      <c r="D2" s="551"/>
    </row>
    <row r="3" spans="2:19">
      <c r="B3" s="553" t="s">
        <v>2714</v>
      </c>
      <c r="C3" s="554"/>
      <c r="D3" s="555"/>
      <c r="E3" s="555"/>
      <c r="F3" s="556"/>
      <c r="G3" s="555"/>
      <c r="H3" s="556"/>
      <c r="I3" s="557"/>
      <c r="J3" s="557"/>
      <c r="K3" s="556"/>
    </row>
    <row r="4" spans="2:19">
      <c r="B4" s="554" t="s">
        <v>2711</v>
      </c>
      <c r="C4" s="554"/>
      <c r="D4" s="555"/>
      <c r="E4" s="555"/>
      <c r="F4" s="1062">
        <f>'SO01.7 Slaboprud polozky'!F83</f>
        <v>0</v>
      </c>
      <c r="G4" s="555"/>
      <c r="H4" s="556"/>
      <c r="I4" s="557"/>
      <c r="J4" s="557"/>
      <c r="K4" s="556"/>
    </row>
    <row r="5" spans="2:19">
      <c r="B5" s="554" t="s">
        <v>2712</v>
      </c>
      <c r="C5" s="554"/>
      <c r="D5" s="555"/>
      <c r="E5" s="555"/>
      <c r="F5" s="556"/>
      <c r="G5" s="555"/>
      <c r="H5" s="1062">
        <f>'SO01.7 Slaboprud polozky'!G83</f>
        <v>0</v>
      </c>
      <c r="I5" s="557"/>
      <c r="J5" s="557"/>
      <c r="K5" s="556"/>
    </row>
    <row r="6" spans="2:19" s="560" customFormat="1">
      <c r="B6" s="553" t="s">
        <v>2715</v>
      </c>
      <c r="C6" s="553"/>
      <c r="D6" s="558"/>
      <c r="E6" s="558"/>
      <c r="F6" s="559">
        <f>SUM(F4:F5)</f>
        <v>0</v>
      </c>
      <c r="G6" s="558"/>
      <c r="H6" s="559">
        <f>SUM(H5:H5)</f>
        <v>0</v>
      </c>
      <c r="I6" s="558"/>
      <c r="J6" s="558"/>
      <c r="K6" s="559">
        <f>SUM(F6:H6)</f>
        <v>0</v>
      </c>
    </row>
    <row r="7" spans="2:19">
      <c r="B7" s="550"/>
      <c r="C7" s="550"/>
      <c r="D7" s="551"/>
      <c r="E7" s="551"/>
      <c r="G7" s="551"/>
    </row>
    <row r="8" spans="2:19" s="560" customFormat="1">
      <c r="B8" s="553" t="s">
        <v>2716</v>
      </c>
      <c r="C8" s="553"/>
      <c r="D8" s="558"/>
      <c r="E8" s="558"/>
      <c r="F8" s="559"/>
      <c r="G8" s="558"/>
      <c r="H8" s="559"/>
      <c r="I8" s="561"/>
      <c r="J8" s="561"/>
      <c r="K8" s="559"/>
    </row>
    <row r="9" spans="2:19">
      <c r="B9" s="554" t="s">
        <v>2711</v>
      </c>
      <c r="C9" s="554"/>
      <c r="D9" s="555"/>
      <c r="E9" s="555"/>
      <c r="F9" s="1063">
        <f>'SO01.7 Slaboprud polozky'!F120</f>
        <v>0</v>
      </c>
      <c r="G9" s="555"/>
      <c r="H9" s="556"/>
      <c r="I9" s="557"/>
      <c r="J9" s="557"/>
      <c r="K9" s="556"/>
    </row>
    <row r="10" spans="2:19">
      <c r="B10" s="554" t="s">
        <v>2712</v>
      </c>
      <c r="C10" s="554"/>
      <c r="D10" s="555"/>
      <c r="E10" s="555"/>
      <c r="F10" s="556"/>
      <c r="G10" s="555"/>
      <c r="H10" s="1063">
        <f>'SO01.7 Slaboprud polozky'!G120</f>
        <v>0</v>
      </c>
      <c r="I10" s="557"/>
      <c r="J10" s="557"/>
      <c r="K10" s="556"/>
      <c r="S10" s="549" t="s">
        <v>28</v>
      </c>
    </row>
    <row r="11" spans="2:19" s="560" customFormat="1">
      <c r="B11" s="553" t="s">
        <v>2717</v>
      </c>
      <c r="C11" s="553"/>
      <c r="D11" s="558"/>
      <c r="E11" s="558"/>
      <c r="F11" s="559">
        <f>SUM(F9:F10)</f>
        <v>0</v>
      </c>
      <c r="G11" s="558"/>
      <c r="H11" s="559">
        <f>SUM(H10:H10)</f>
        <v>0</v>
      </c>
      <c r="I11" s="558"/>
      <c r="J11" s="558"/>
      <c r="K11" s="559">
        <f>SUM(F11:H11)</f>
        <v>0</v>
      </c>
    </row>
    <row r="12" spans="2:19" s="560" customFormat="1">
      <c r="B12" s="562"/>
      <c r="C12" s="562"/>
      <c r="D12" s="563"/>
      <c r="E12" s="563"/>
      <c r="F12" s="564"/>
      <c r="G12" s="563"/>
      <c r="H12" s="564"/>
      <c r="I12" s="563"/>
      <c r="J12" s="563"/>
      <c r="K12" s="564"/>
    </row>
    <row r="13" spans="2:19" s="560" customFormat="1">
      <c r="B13" s="553" t="s">
        <v>2718</v>
      </c>
      <c r="C13" s="553"/>
      <c r="D13" s="558"/>
      <c r="E13" s="558"/>
      <c r="F13" s="559"/>
      <c r="G13" s="558"/>
      <c r="H13" s="559"/>
      <c r="I13" s="561"/>
      <c r="J13" s="561"/>
      <c r="K13" s="559"/>
    </row>
    <row r="14" spans="2:19">
      <c r="B14" s="554" t="s">
        <v>2711</v>
      </c>
      <c r="C14" s="554"/>
      <c r="D14" s="555"/>
      <c r="E14" s="555"/>
      <c r="F14" s="1063">
        <f>'SO01.7 Slaboprud polozky'!F139</f>
        <v>0</v>
      </c>
      <c r="G14" s="555"/>
      <c r="H14" s="556"/>
      <c r="I14" s="557"/>
      <c r="J14" s="557"/>
      <c r="K14" s="556"/>
    </row>
    <row r="15" spans="2:19">
      <c r="B15" s="554" t="s">
        <v>2712</v>
      </c>
      <c r="C15" s="554"/>
      <c r="D15" s="555"/>
      <c r="E15" s="555"/>
      <c r="F15" s="556"/>
      <c r="G15" s="555"/>
      <c r="H15" s="1063">
        <f>'SO01.7 Slaboprud polozky'!G139</f>
        <v>0</v>
      </c>
      <c r="I15" s="557"/>
      <c r="J15" s="557"/>
      <c r="K15" s="556"/>
    </row>
    <row r="16" spans="2:19" s="560" customFormat="1">
      <c r="B16" s="553" t="s">
        <v>2719</v>
      </c>
      <c r="C16" s="553"/>
      <c r="D16" s="558"/>
      <c r="E16" s="558"/>
      <c r="F16" s="559">
        <f>SUM(F14:F15)</f>
        <v>0</v>
      </c>
      <c r="G16" s="558"/>
      <c r="H16" s="559">
        <f>SUM(H15:H15)</f>
        <v>0</v>
      </c>
      <c r="I16" s="558"/>
      <c r="J16" s="558"/>
      <c r="K16" s="559">
        <f>SUM(F16:H16)</f>
        <v>0</v>
      </c>
    </row>
    <row r="17" spans="2:12" s="560" customFormat="1">
      <c r="B17" s="562"/>
      <c r="C17" s="562"/>
      <c r="D17" s="563"/>
      <c r="E17" s="563"/>
      <c r="F17" s="564"/>
      <c r="G17" s="563"/>
      <c r="H17" s="564"/>
      <c r="I17" s="563"/>
      <c r="J17" s="563"/>
      <c r="K17" s="564"/>
    </row>
    <row r="18" spans="2:12" s="560" customFormat="1">
      <c r="B18" s="565" t="s">
        <v>2720</v>
      </c>
      <c r="C18" s="566"/>
      <c r="D18" s="538"/>
      <c r="E18" s="538"/>
      <c r="F18" s="567"/>
      <c r="G18" s="567"/>
      <c r="H18" s="567"/>
      <c r="I18" s="567"/>
      <c r="J18" s="567"/>
      <c r="K18" s="567"/>
    </row>
    <row r="19" spans="2:12" s="560" customFormat="1">
      <c r="B19" s="566" t="s">
        <v>2711</v>
      </c>
      <c r="C19" s="566"/>
      <c r="D19" s="538"/>
      <c r="E19" s="538"/>
      <c r="F19" s="1065">
        <f>'SO01.7 Slaboprud polozky'!F155</f>
        <v>0</v>
      </c>
      <c r="G19" s="567"/>
      <c r="H19" s="567"/>
      <c r="I19" s="567"/>
      <c r="J19" s="567"/>
      <c r="K19" s="567"/>
    </row>
    <row r="20" spans="2:12" s="560" customFormat="1">
      <c r="B20" s="566" t="s">
        <v>2712</v>
      </c>
      <c r="C20" s="566"/>
      <c r="D20" s="538"/>
      <c r="E20" s="538"/>
      <c r="F20" s="567"/>
      <c r="G20" s="567"/>
      <c r="H20" s="1064">
        <f>'SO01.7 Slaboprud polozky'!G155</f>
        <v>0</v>
      </c>
      <c r="I20" s="567"/>
      <c r="J20" s="567"/>
      <c r="K20" s="567"/>
    </row>
    <row r="21" spans="2:12" s="560" customFormat="1">
      <c r="B21" s="565" t="s">
        <v>2721</v>
      </c>
      <c r="C21" s="565"/>
      <c r="D21" s="569"/>
      <c r="E21" s="569"/>
      <c r="F21" s="570">
        <f>SUM(F19:F20)</f>
        <v>0</v>
      </c>
      <c r="G21" s="571"/>
      <c r="H21" s="570">
        <f>SUM(H20:H20)</f>
        <v>0</v>
      </c>
      <c r="I21" s="571"/>
      <c r="J21" s="571"/>
      <c r="K21" s="570">
        <f>SUM(F21:H21)</f>
        <v>0</v>
      </c>
    </row>
    <row r="22" spans="2:12" s="560" customFormat="1">
      <c r="B22" s="562"/>
      <c r="C22" s="562"/>
      <c r="D22" s="563"/>
      <c r="E22" s="563"/>
      <c r="F22" s="564"/>
      <c r="G22" s="563"/>
      <c r="H22" s="564"/>
      <c r="I22" s="563"/>
      <c r="J22" s="563"/>
      <c r="K22" s="564"/>
    </row>
    <row r="23" spans="2:12" s="560" customFormat="1">
      <c r="B23" s="562"/>
      <c r="C23" s="562"/>
      <c r="D23" s="563"/>
      <c r="E23" s="563"/>
      <c r="F23" s="564"/>
      <c r="G23" s="563"/>
      <c r="H23" s="564"/>
      <c r="I23" s="563"/>
      <c r="J23" s="563"/>
      <c r="K23" s="564"/>
    </row>
    <row r="24" spans="2:12" s="573" customFormat="1" ht="14.4">
      <c r="B24" s="565" t="s">
        <v>2722</v>
      </c>
      <c r="C24" s="566"/>
      <c r="D24" s="538"/>
      <c r="E24" s="538"/>
      <c r="F24" s="567"/>
      <c r="G24" s="567"/>
      <c r="H24" s="567"/>
      <c r="I24" s="567"/>
      <c r="J24" s="567"/>
      <c r="K24" s="567"/>
      <c r="L24" s="572"/>
    </row>
    <row r="25" spans="2:12" s="573" customFormat="1" ht="14.4">
      <c r="B25" s="566" t="s">
        <v>2711</v>
      </c>
      <c r="C25" s="566"/>
      <c r="D25" s="538"/>
      <c r="E25" s="538"/>
      <c r="F25" s="1066">
        <f>'SO01.7 Slaboprud polozky'!F182</f>
        <v>0</v>
      </c>
      <c r="G25" s="567"/>
      <c r="H25" s="567"/>
      <c r="I25" s="567"/>
      <c r="J25" s="567"/>
      <c r="K25" s="567"/>
      <c r="L25" s="572"/>
    </row>
    <row r="26" spans="2:12" s="573" customFormat="1" ht="14.4">
      <c r="B26" s="566" t="s">
        <v>2712</v>
      </c>
      <c r="C26" s="566"/>
      <c r="D26" s="538"/>
      <c r="E26" s="538"/>
      <c r="F26" s="567"/>
      <c r="G26" s="567"/>
      <c r="H26" s="1064">
        <f>'SO01.7 Slaboprud polozky'!G182</f>
        <v>0</v>
      </c>
      <c r="I26" s="567"/>
      <c r="J26" s="567"/>
      <c r="K26" s="567"/>
      <c r="L26" s="572"/>
    </row>
    <row r="27" spans="2:12" s="573" customFormat="1" ht="14.4">
      <c r="B27" s="565" t="s">
        <v>2723</v>
      </c>
      <c r="C27" s="565"/>
      <c r="D27" s="569"/>
      <c r="E27" s="569"/>
      <c r="F27" s="570">
        <f>SUM(F25:F26)</f>
        <v>0</v>
      </c>
      <c r="G27" s="571"/>
      <c r="H27" s="570">
        <f>SUM(H26:H26)</f>
        <v>0</v>
      </c>
      <c r="I27" s="571"/>
      <c r="J27" s="571"/>
      <c r="K27" s="570">
        <f>SUM(F27:H27)</f>
        <v>0</v>
      </c>
      <c r="L27" s="572"/>
    </row>
    <row r="28" spans="2:12" s="560" customFormat="1">
      <c r="B28" s="562"/>
      <c r="C28" s="562"/>
      <c r="D28" s="563"/>
      <c r="E28" s="563"/>
      <c r="F28" s="564"/>
      <c r="G28" s="563"/>
      <c r="H28" s="564"/>
      <c r="I28" s="563"/>
      <c r="J28" s="563"/>
      <c r="K28" s="564"/>
    </row>
    <row r="29" spans="2:12" s="560" customFormat="1">
      <c r="B29" s="562"/>
      <c r="C29" s="562"/>
      <c r="D29" s="563"/>
      <c r="E29" s="563"/>
      <c r="F29" s="564"/>
      <c r="G29" s="563"/>
      <c r="H29" s="564"/>
      <c r="I29" s="563"/>
      <c r="J29" s="563"/>
      <c r="K29" s="564"/>
    </row>
    <row r="30" spans="2:12" s="573" customFormat="1" ht="14.4">
      <c r="B30" s="565" t="s">
        <v>2724</v>
      </c>
      <c r="C30" s="566"/>
      <c r="D30" s="538"/>
      <c r="E30" s="538"/>
      <c r="F30" s="567"/>
      <c r="G30" s="567"/>
      <c r="H30" s="567"/>
      <c r="I30" s="567"/>
      <c r="J30" s="567"/>
      <c r="K30" s="567"/>
      <c r="L30" s="572"/>
    </row>
    <row r="31" spans="2:12" s="573" customFormat="1" ht="14.4">
      <c r="B31" s="566" t="s">
        <v>2711</v>
      </c>
      <c r="C31" s="566"/>
      <c r="D31" s="538"/>
      <c r="E31" s="538"/>
      <c r="F31" s="1065">
        <f>'SO01.7 Slaboprud polozky'!F195</f>
        <v>0</v>
      </c>
      <c r="G31" s="567"/>
      <c r="H31" s="567"/>
      <c r="I31" s="567"/>
      <c r="J31" s="567"/>
      <c r="K31" s="567"/>
      <c r="L31" s="572"/>
    </row>
    <row r="32" spans="2:12" s="573" customFormat="1" ht="14.4">
      <c r="B32" s="566" t="s">
        <v>2712</v>
      </c>
      <c r="C32" s="566"/>
      <c r="D32" s="538"/>
      <c r="E32" s="538"/>
      <c r="F32" s="567"/>
      <c r="G32" s="567"/>
      <c r="H32" s="1064">
        <f>'SO01.7 Slaboprud polozky'!G195</f>
        <v>0</v>
      </c>
      <c r="I32" s="567"/>
      <c r="J32" s="567"/>
      <c r="K32" s="567"/>
      <c r="L32" s="572"/>
    </row>
    <row r="33" spans="2:12" s="573" customFormat="1" ht="14.4">
      <c r="B33" s="565" t="s">
        <v>2725</v>
      </c>
      <c r="C33" s="565"/>
      <c r="D33" s="569"/>
      <c r="E33" s="569"/>
      <c r="F33" s="570">
        <f>SUM(F31:F32)</f>
        <v>0</v>
      </c>
      <c r="G33" s="571"/>
      <c r="H33" s="570">
        <f>SUM(H32:H32)</f>
        <v>0</v>
      </c>
      <c r="I33" s="571"/>
      <c r="J33" s="571"/>
      <c r="K33" s="570">
        <f>SUM(F33:H33)</f>
        <v>0</v>
      </c>
      <c r="L33" s="572"/>
    </row>
    <row r="34" spans="2:12" s="560" customFormat="1">
      <c r="B34" s="562"/>
      <c r="C34" s="562"/>
      <c r="D34" s="563"/>
      <c r="E34" s="563"/>
      <c r="F34" s="564"/>
      <c r="G34" s="563"/>
      <c r="H34" s="564"/>
      <c r="I34" s="563"/>
      <c r="J34" s="563"/>
      <c r="K34" s="564"/>
    </row>
    <row r="35" spans="2:12" s="560" customFormat="1">
      <c r="B35" s="562"/>
      <c r="C35" s="562"/>
      <c r="D35" s="563"/>
      <c r="E35" s="563"/>
      <c r="F35" s="564"/>
      <c r="G35" s="563"/>
      <c r="H35" s="564"/>
      <c r="I35" s="563"/>
      <c r="J35" s="563"/>
      <c r="K35" s="564"/>
    </row>
    <row r="36" spans="2:12" s="573" customFormat="1" ht="14.4">
      <c r="B36" s="565" t="s">
        <v>2726</v>
      </c>
      <c r="C36" s="566"/>
      <c r="D36" s="538"/>
      <c r="E36" s="538"/>
      <c r="F36" s="567"/>
      <c r="G36" s="567"/>
      <c r="H36" s="567"/>
      <c r="I36" s="567"/>
      <c r="J36" s="567"/>
      <c r="K36" s="567"/>
      <c r="L36" s="572"/>
    </row>
    <row r="37" spans="2:12" s="573" customFormat="1" ht="14.4">
      <c r="B37" s="566" t="s">
        <v>2711</v>
      </c>
      <c r="C37" s="566"/>
      <c r="D37" s="538"/>
      <c r="E37" s="538"/>
      <c r="F37" s="1065">
        <f>'SO01.7 Slaboprud polozky'!F214</f>
        <v>0</v>
      </c>
      <c r="G37" s="567"/>
      <c r="H37" s="567"/>
      <c r="I37" s="567"/>
      <c r="J37" s="567"/>
      <c r="K37" s="567"/>
      <c r="L37" s="572"/>
    </row>
    <row r="38" spans="2:12" s="573" customFormat="1" ht="14.4">
      <c r="B38" s="566" t="s">
        <v>2712</v>
      </c>
      <c r="C38" s="566"/>
      <c r="D38" s="538"/>
      <c r="E38" s="538"/>
      <c r="F38" s="567"/>
      <c r="G38" s="567"/>
      <c r="H38" s="1064">
        <f>'SO01.7 Slaboprud polozky'!G214</f>
        <v>0</v>
      </c>
      <c r="I38" s="567"/>
      <c r="J38" s="567"/>
      <c r="K38" s="567"/>
      <c r="L38" s="572"/>
    </row>
    <row r="39" spans="2:12" s="573" customFormat="1" ht="14.4">
      <c r="B39" s="565" t="s">
        <v>2727</v>
      </c>
      <c r="C39" s="565"/>
      <c r="D39" s="569"/>
      <c r="E39" s="569"/>
      <c r="F39" s="570">
        <f>SUM(F37:F38)</f>
        <v>0</v>
      </c>
      <c r="G39" s="571"/>
      <c r="H39" s="570">
        <f>SUM(H38:H38)</f>
        <v>0</v>
      </c>
      <c r="I39" s="571"/>
      <c r="J39" s="571"/>
      <c r="K39" s="570">
        <f>SUM(F39:H39)</f>
        <v>0</v>
      </c>
      <c r="L39" s="572"/>
    </row>
    <row r="40" spans="2:12" s="560" customFormat="1">
      <c r="B40" s="562"/>
      <c r="C40" s="562"/>
      <c r="D40" s="563"/>
      <c r="E40" s="563"/>
      <c r="F40" s="564"/>
      <c r="G40" s="563"/>
      <c r="H40" s="564"/>
      <c r="I40" s="563"/>
      <c r="J40" s="563"/>
      <c r="K40" s="564"/>
    </row>
    <row r="41" spans="2:12" ht="12.6" thickBot="1">
      <c r="B41" s="562"/>
      <c r="C41" s="562"/>
      <c r="D41" s="563"/>
      <c r="E41" s="563"/>
      <c r="F41" s="564"/>
      <c r="G41" s="563"/>
      <c r="H41" s="564"/>
      <c r="I41" s="563"/>
      <c r="J41" s="563"/>
      <c r="K41" s="564"/>
    </row>
    <row r="42" spans="2:12" ht="12.9" thickTop="1" thickBot="1">
      <c r="B42" s="574" t="s">
        <v>2728</v>
      </c>
      <c r="C42" s="574"/>
      <c r="D42" s="575"/>
      <c r="E42" s="575"/>
      <c r="F42" s="576">
        <f>SUM(F6+F11+F16+F21+F27+F33+F39)</f>
        <v>0</v>
      </c>
      <c r="G42" s="575"/>
      <c r="H42" s="576">
        <f>SUM(H6+H11+H16+H21+H27+H33+H39)</f>
        <v>0</v>
      </c>
      <c r="I42" s="575"/>
      <c r="J42" s="575"/>
      <c r="K42" s="576">
        <f>SUM(F42:H42)</f>
        <v>0</v>
      </c>
    </row>
    <row r="43" spans="2:12" ht="12.6" thickTop="1">
      <c r="B43" s="562"/>
      <c r="C43" s="550"/>
      <c r="D43" s="551"/>
      <c r="E43" s="551"/>
      <c r="G43" s="551"/>
    </row>
    <row r="44" spans="2:12">
      <c r="B44" s="561" t="s">
        <v>2729</v>
      </c>
      <c r="C44" s="557"/>
      <c r="D44" s="557"/>
      <c r="E44" s="557"/>
      <c r="F44" s="1279"/>
      <c r="G44" s="1279"/>
      <c r="H44" s="1279"/>
      <c r="I44" s="556"/>
      <c r="J44" s="556"/>
      <c r="K44" s="556">
        <f>ROUND(K42*0.2,2)</f>
        <v>0</v>
      </c>
    </row>
    <row r="45" spans="2:12" ht="12.6" thickBot="1"/>
    <row r="46" spans="2:12" ht="12.9" thickTop="1" thickBot="1">
      <c r="B46" s="577" t="s">
        <v>2730</v>
      </c>
      <c r="C46" s="578"/>
      <c r="D46" s="579"/>
      <c r="E46" s="579"/>
      <c r="F46" s="546"/>
      <c r="G46" s="579"/>
      <c r="H46" s="546"/>
      <c r="I46" s="579"/>
      <c r="J46" s="579"/>
      <c r="K46" s="576">
        <f>ROUND(K42+K44,2)</f>
        <v>0</v>
      </c>
    </row>
  </sheetData>
  <sheetProtection selectLockedCells="1" selectUnlockedCells="1"/>
  <mergeCells count="1">
    <mergeCell ref="F44:H44"/>
  </mergeCells>
  <pageMargins left="1.41" right="0.35433070866141736" top="1.1599999999999999" bottom="0.70866141732283472" header="0.51181102362204722" footer="0.51181102362204722"/>
  <pageSetup paperSize="9" scale="85" firstPageNumber="0" orientation="portrait" horizontalDpi="300" verticalDpi="300" r:id="rId1"/>
  <headerFooter alignWithMargins="0">
    <oddHeader>&amp;LZŠ s MŠ Cádrova ul., Bratislava
Rekonštrukcia, nadstavba/prístavba
objektu jedálne.&amp;C&amp;A
VNÚTORNÉ SLABOPRÚDOVÉ ZARIADENIA</oddHeader>
    <oddFooter>&amp;R&amp;P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216"/>
  <sheetViews>
    <sheetView topLeftCell="A200" zoomScale="93" zoomScaleNormal="93" workbookViewId="0">
      <selection activeCell="D157" sqref="D157"/>
    </sheetView>
  </sheetViews>
  <sheetFormatPr defaultColWidth="9.33203125" defaultRowHeight="14.4"/>
  <cols>
    <col min="1" max="1" width="12.33203125" style="580" customWidth="1"/>
    <col min="2" max="2" width="82" style="580" customWidth="1"/>
    <col min="3" max="3" width="4.1328125" style="580" customWidth="1"/>
    <col min="4" max="4" width="12.33203125" style="580" customWidth="1"/>
    <col min="5" max="5" width="15.1328125" style="580" customWidth="1"/>
    <col min="6" max="6" width="12.33203125" style="580" customWidth="1"/>
    <col min="7" max="7" width="13" style="580" customWidth="1"/>
    <col min="8" max="16384" width="9.33203125" style="573"/>
  </cols>
  <sheetData>
    <row r="1" spans="1:8">
      <c r="B1" s="581" t="s">
        <v>2731</v>
      </c>
      <c r="C1" s="582"/>
      <c r="D1" s="568"/>
      <c r="E1" s="583"/>
      <c r="F1" s="568"/>
      <c r="G1" s="568"/>
    </row>
    <row r="2" spans="1:8" ht="13" customHeight="1">
      <c r="A2" s="1027" t="s">
        <v>2732</v>
      </c>
      <c r="B2" s="1027" t="s">
        <v>2733</v>
      </c>
      <c r="C2" s="1027" t="s">
        <v>158</v>
      </c>
      <c r="D2" s="1028" t="s">
        <v>2734</v>
      </c>
      <c r="E2" s="1029" t="s">
        <v>159</v>
      </c>
      <c r="F2" s="1028" t="s">
        <v>2002</v>
      </c>
      <c r="G2" s="1061" t="s">
        <v>2001</v>
      </c>
    </row>
    <row r="3" spans="1:8" ht="13" customHeight="1">
      <c r="A3" s="584" t="s">
        <v>2712</v>
      </c>
      <c r="B3" s="585"/>
      <c r="C3" s="585"/>
      <c r="D3" s="586"/>
      <c r="E3" s="587"/>
      <c r="F3" s="588"/>
      <c r="G3" s="588"/>
    </row>
    <row r="4" spans="1:8" ht="24.6">
      <c r="A4" s="589">
        <v>1</v>
      </c>
      <c r="B4" s="590" t="s">
        <v>2735</v>
      </c>
      <c r="C4" s="591" t="s">
        <v>339</v>
      </c>
      <c r="D4" s="1106">
        <v>0</v>
      </c>
      <c r="E4" s="593">
        <v>34</v>
      </c>
      <c r="F4" s="607"/>
      <c r="G4" s="697">
        <f>MMULT(E4,D4)</f>
        <v>0</v>
      </c>
      <c r="H4" s="594"/>
    </row>
    <row r="5" spans="1:8" ht="24.6">
      <c r="A5" s="589">
        <v>2</v>
      </c>
      <c r="B5" s="590" t="s">
        <v>2736</v>
      </c>
      <c r="C5" s="591" t="s">
        <v>339</v>
      </c>
      <c r="D5" s="1106">
        <v>0</v>
      </c>
      <c r="E5" s="593">
        <v>3</v>
      </c>
      <c r="F5" s="607"/>
      <c r="G5" s="697">
        <f t="shared" ref="G5:G37" si="0">MMULT(E5,D5)</f>
        <v>0</v>
      </c>
      <c r="H5" s="594"/>
    </row>
    <row r="6" spans="1:8" ht="15" customHeight="1">
      <c r="A6" s="589">
        <v>3</v>
      </c>
      <c r="B6" s="595" t="s">
        <v>2737</v>
      </c>
      <c r="C6" s="589" t="s">
        <v>364</v>
      </c>
      <c r="D6" s="1106">
        <v>0</v>
      </c>
      <c r="E6" s="593">
        <v>2435</v>
      </c>
      <c r="F6" s="607"/>
      <c r="G6" s="697">
        <f t="shared" si="0"/>
        <v>0</v>
      </c>
      <c r="H6" s="594"/>
    </row>
    <row r="7" spans="1:8" ht="15" customHeight="1">
      <c r="A7" s="589">
        <v>4</v>
      </c>
      <c r="B7" s="590" t="s">
        <v>2738</v>
      </c>
      <c r="C7" s="591" t="s">
        <v>364</v>
      </c>
      <c r="D7" s="1106">
        <v>0</v>
      </c>
      <c r="E7" s="593">
        <v>15</v>
      </c>
      <c r="F7" s="607"/>
      <c r="G7" s="697">
        <f t="shared" si="0"/>
        <v>0</v>
      </c>
      <c r="H7" s="594"/>
    </row>
    <row r="8" spans="1:8" ht="15" customHeight="1">
      <c r="A8" s="589">
        <v>5</v>
      </c>
      <c r="B8" s="590" t="s">
        <v>2739</v>
      </c>
      <c r="C8" s="591" t="s">
        <v>364</v>
      </c>
      <c r="D8" s="1106">
        <v>0</v>
      </c>
      <c r="E8" s="593">
        <v>220</v>
      </c>
      <c r="F8" s="607"/>
      <c r="G8" s="697">
        <f t="shared" si="0"/>
        <v>0</v>
      </c>
      <c r="H8" s="594"/>
    </row>
    <row r="9" spans="1:8" ht="15" customHeight="1">
      <c r="A9" s="589">
        <v>6</v>
      </c>
      <c r="B9" s="590" t="s">
        <v>2740</v>
      </c>
      <c r="C9" s="591" t="s">
        <v>364</v>
      </c>
      <c r="D9" s="1106">
        <v>0</v>
      </c>
      <c r="E9" s="593">
        <v>100</v>
      </c>
      <c r="F9" s="607"/>
      <c r="G9" s="697">
        <f t="shared" si="0"/>
        <v>0</v>
      </c>
      <c r="H9" s="594"/>
    </row>
    <row r="10" spans="1:8" ht="15" customHeight="1">
      <c r="A10" s="589">
        <v>7</v>
      </c>
      <c r="B10" s="590" t="s">
        <v>2741</v>
      </c>
      <c r="C10" s="591" t="s">
        <v>364</v>
      </c>
      <c r="D10" s="1106">
        <v>0</v>
      </c>
      <c r="E10" s="593">
        <v>770</v>
      </c>
      <c r="F10" s="607"/>
      <c r="G10" s="697">
        <f t="shared" si="0"/>
        <v>0</v>
      </c>
      <c r="H10" s="594"/>
    </row>
    <row r="11" spans="1:8" ht="15" customHeight="1">
      <c r="A11" s="589">
        <v>8</v>
      </c>
      <c r="B11" s="590" t="s">
        <v>2742</v>
      </c>
      <c r="C11" s="591" t="s">
        <v>364</v>
      </c>
      <c r="D11" s="1106">
        <v>0</v>
      </c>
      <c r="E11" s="593">
        <v>130</v>
      </c>
      <c r="F11" s="607"/>
      <c r="G11" s="697">
        <f t="shared" si="0"/>
        <v>0</v>
      </c>
      <c r="H11" s="594"/>
    </row>
    <row r="12" spans="1:8" ht="15" customHeight="1">
      <c r="A12" s="589">
        <v>9</v>
      </c>
      <c r="B12" s="590" t="s">
        <v>2743</v>
      </c>
      <c r="C12" s="591" t="s">
        <v>364</v>
      </c>
      <c r="D12" s="1106">
        <v>0</v>
      </c>
      <c r="E12" s="593">
        <v>1100</v>
      </c>
      <c r="F12" s="607"/>
      <c r="G12" s="697">
        <f t="shared" si="0"/>
        <v>0</v>
      </c>
      <c r="H12" s="594"/>
    </row>
    <row r="13" spans="1:8" ht="15" customHeight="1">
      <c r="A13" s="589">
        <v>10</v>
      </c>
      <c r="B13" s="595" t="s">
        <v>2744</v>
      </c>
      <c r="C13" s="591" t="s">
        <v>364</v>
      </c>
      <c r="D13" s="1106">
        <v>0</v>
      </c>
      <c r="E13" s="593">
        <v>2335</v>
      </c>
      <c r="F13" s="607"/>
      <c r="G13" s="697">
        <f t="shared" si="0"/>
        <v>0</v>
      </c>
      <c r="H13" s="594"/>
    </row>
    <row r="14" spans="1:8" ht="15" customHeight="1">
      <c r="A14" s="589">
        <v>11</v>
      </c>
      <c r="B14" s="590" t="s">
        <v>2745</v>
      </c>
      <c r="C14" s="591" t="s">
        <v>339</v>
      </c>
      <c r="D14" s="1106">
        <v>0</v>
      </c>
      <c r="E14" s="593">
        <v>1910</v>
      </c>
      <c r="F14" s="607"/>
      <c r="G14" s="697">
        <f t="shared" si="0"/>
        <v>0</v>
      </c>
      <c r="H14" s="594"/>
    </row>
    <row r="15" spans="1:8" ht="15" customHeight="1">
      <c r="A15" s="589">
        <v>12</v>
      </c>
      <c r="B15" s="591" t="s">
        <v>2746</v>
      </c>
      <c r="C15" s="591" t="s">
        <v>339</v>
      </c>
      <c r="D15" s="1106">
        <v>0</v>
      </c>
      <c r="E15" s="593">
        <v>70</v>
      </c>
      <c r="F15" s="607"/>
      <c r="G15" s="697">
        <f t="shared" si="0"/>
        <v>0</v>
      </c>
      <c r="H15" s="594"/>
    </row>
    <row r="16" spans="1:8" ht="15" customHeight="1">
      <c r="A16" s="589">
        <v>13</v>
      </c>
      <c r="B16" s="591" t="s">
        <v>2747</v>
      </c>
      <c r="C16" s="591" t="s">
        <v>339</v>
      </c>
      <c r="D16" s="1106">
        <v>0</v>
      </c>
      <c r="E16" s="593">
        <v>480</v>
      </c>
      <c r="F16" s="607"/>
      <c r="G16" s="697">
        <f t="shared" si="0"/>
        <v>0</v>
      </c>
      <c r="H16" s="594"/>
    </row>
    <row r="17" spans="1:8" ht="15" customHeight="1">
      <c r="A17" s="589">
        <v>14</v>
      </c>
      <c r="B17" s="591" t="s">
        <v>2748</v>
      </c>
      <c r="C17" s="591" t="s">
        <v>339</v>
      </c>
      <c r="D17" s="1106">
        <v>0</v>
      </c>
      <c r="E17" s="593">
        <v>200</v>
      </c>
      <c r="F17" s="607"/>
      <c r="G17" s="697">
        <f t="shared" si="0"/>
        <v>0</v>
      </c>
      <c r="H17" s="594"/>
    </row>
    <row r="18" spans="1:8" ht="15" customHeight="1">
      <c r="A18" s="589">
        <v>15</v>
      </c>
      <c r="B18" s="590" t="s">
        <v>2749</v>
      </c>
      <c r="C18" s="596" t="s">
        <v>339</v>
      </c>
      <c r="D18" s="1106">
        <v>0</v>
      </c>
      <c r="E18" s="593">
        <v>33</v>
      </c>
      <c r="F18" s="999"/>
      <c r="G18" s="697">
        <f t="shared" si="0"/>
        <v>0</v>
      </c>
      <c r="H18" s="594"/>
    </row>
    <row r="19" spans="1:8" ht="15" customHeight="1">
      <c r="A19" s="589">
        <v>16</v>
      </c>
      <c r="B19" s="590" t="s">
        <v>2750</v>
      </c>
      <c r="C19" s="596" t="s">
        <v>339</v>
      </c>
      <c r="D19" s="1106">
        <v>0</v>
      </c>
      <c r="E19" s="593">
        <v>1910</v>
      </c>
      <c r="F19" s="999"/>
      <c r="G19" s="697">
        <f t="shared" si="0"/>
        <v>0</v>
      </c>
      <c r="H19" s="594"/>
    </row>
    <row r="20" spans="1:8" s="449" customFormat="1" ht="15" customHeight="1">
      <c r="A20" s="589">
        <v>17</v>
      </c>
      <c r="B20" s="566" t="s">
        <v>2751</v>
      </c>
      <c r="C20" s="566" t="s">
        <v>364</v>
      </c>
      <c r="D20" s="1106">
        <v>0</v>
      </c>
      <c r="E20" s="593">
        <v>20</v>
      </c>
      <c r="F20" s="974"/>
      <c r="G20" s="697">
        <f t="shared" si="0"/>
        <v>0</v>
      </c>
      <c r="H20" s="597"/>
    </row>
    <row r="21" spans="1:8" s="449" customFormat="1" ht="15" customHeight="1">
      <c r="A21" s="589">
        <v>18</v>
      </c>
      <c r="B21" s="566" t="s">
        <v>2752</v>
      </c>
      <c r="C21" s="566" t="s">
        <v>339</v>
      </c>
      <c r="D21" s="1106">
        <v>0</v>
      </c>
      <c r="E21" s="593">
        <v>24</v>
      </c>
      <c r="F21" s="974"/>
      <c r="G21" s="697">
        <f t="shared" si="0"/>
        <v>0</v>
      </c>
      <c r="H21" s="597"/>
    </row>
    <row r="22" spans="1:8" s="449" customFormat="1" ht="15" customHeight="1">
      <c r="A22" s="589">
        <v>19</v>
      </c>
      <c r="B22" s="566" t="s">
        <v>2753</v>
      </c>
      <c r="C22" s="566" t="s">
        <v>339</v>
      </c>
      <c r="D22" s="1106">
        <v>0</v>
      </c>
      <c r="E22" s="593">
        <v>10</v>
      </c>
      <c r="F22" s="974"/>
      <c r="G22" s="697">
        <f t="shared" si="0"/>
        <v>0</v>
      </c>
      <c r="H22" s="597"/>
    </row>
    <row r="23" spans="1:8" s="449" customFormat="1" ht="15" customHeight="1">
      <c r="A23" s="589">
        <v>20</v>
      </c>
      <c r="B23" s="566" t="s">
        <v>2754</v>
      </c>
      <c r="C23" s="566" t="s">
        <v>339</v>
      </c>
      <c r="D23" s="1106">
        <v>0</v>
      </c>
      <c r="E23" s="593">
        <v>50</v>
      </c>
      <c r="F23" s="974"/>
      <c r="G23" s="697">
        <f t="shared" si="0"/>
        <v>0</v>
      </c>
      <c r="H23" s="597"/>
    </row>
    <row r="24" spans="1:8" s="580" customFormat="1" ht="15" customHeight="1">
      <c r="A24" s="589">
        <v>21</v>
      </c>
      <c r="B24" s="591" t="s">
        <v>2755</v>
      </c>
      <c r="C24" s="591" t="s">
        <v>364</v>
      </c>
      <c r="D24" s="1106">
        <v>0</v>
      </c>
      <c r="E24" s="593">
        <v>12</v>
      </c>
      <c r="F24" s="655"/>
      <c r="G24" s="697">
        <f t="shared" si="0"/>
        <v>0</v>
      </c>
      <c r="H24" s="599"/>
    </row>
    <row r="25" spans="1:8" s="580" customFormat="1" ht="15" customHeight="1">
      <c r="A25" s="589">
        <v>22</v>
      </c>
      <c r="B25" s="591" t="s">
        <v>2756</v>
      </c>
      <c r="C25" s="591" t="s">
        <v>339</v>
      </c>
      <c r="D25" s="1106">
        <v>0</v>
      </c>
      <c r="E25" s="593">
        <v>28</v>
      </c>
      <c r="F25" s="655"/>
      <c r="G25" s="697">
        <f t="shared" si="0"/>
        <v>0</v>
      </c>
      <c r="H25" s="599"/>
    </row>
    <row r="26" spans="1:8" s="580" customFormat="1" ht="15" customHeight="1">
      <c r="A26" s="589">
        <v>23</v>
      </c>
      <c r="B26" s="591" t="s">
        <v>2757</v>
      </c>
      <c r="C26" s="591" t="s">
        <v>339</v>
      </c>
      <c r="D26" s="1106">
        <v>0</v>
      </c>
      <c r="E26" s="593">
        <v>600</v>
      </c>
      <c r="F26" s="655"/>
      <c r="G26" s="697">
        <f t="shared" si="0"/>
        <v>0</v>
      </c>
      <c r="H26" s="599"/>
    </row>
    <row r="27" spans="1:8" s="580" customFormat="1" ht="15" customHeight="1">
      <c r="A27" s="589">
        <v>24</v>
      </c>
      <c r="B27" s="591" t="s">
        <v>2758</v>
      </c>
      <c r="C27" s="591" t="s">
        <v>339</v>
      </c>
      <c r="D27" s="1106">
        <v>0</v>
      </c>
      <c r="E27" s="593">
        <v>70</v>
      </c>
      <c r="F27" s="655"/>
      <c r="G27" s="697">
        <f t="shared" si="0"/>
        <v>0</v>
      </c>
      <c r="H27" s="599"/>
    </row>
    <row r="28" spans="1:8" ht="24.6">
      <c r="A28" s="589">
        <v>25</v>
      </c>
      <c r="B28" s="590" t="s">
        <v>2759</v>
      </c>
      <c r="C28" s="591" t="s">
        <v>364</v>
      </c>
      <c r="D28" s="1106">
        <v>0</v>
      </c>
      <c r="E28" s="593">
        <v>760</v>
      </c>
      <c r="F28" s="607"/>
      <c r="G28" s="697">
        <f t="shared" si="0"/>
        <v>0</v>
      </c>
      <c r="H28" s="594"/>
    </row>
    <row r="29" spans="1:8">
      <c r="A29" s="589">
        <v>26</v>
      </c>
      <c r="B29" s="590" t="s">
        <v>2760</v>
      </c>
      <c r="C29" s="591" t="s">
        <v>364</v>
      </c>
      <c r="D29" s="1106">
        <v>0</v>
      </c>
      <c r="E29" s="593">
        <v>100</v>
      </c>
      <c r="F29" s="607"/>
      <c r="G29" s="697">
        <f t="shared" si="0"/>
        <v>0</v>
      </c>
      <c r="H29" s="594"/>
    </row>
    <row r="30" spans="1:8" ht="24.6">
      <c r="A30" s="589">
        <v>27</v>
      </c>
      <c r="B30" s="590" t="s">
        <v>2761</v>
      </c>
      <c r="C30" s="591" t="s">
        <v>364</v>
      </c>
      <c r="D30" s="1106">
        <v>0</v>
      </c>
      <c r="E30" s="593">
        <v>45</v>
      </c>
      <c r="F30" s="607"/>
      <c r="G30" s="697">
        <f t="shared" si="0"/>
        <v>0</v>
      </c>
      <c r="H30" s="594"/>
    </row>
    <row r="31" spans="1:8" ht="24.6">
      <c r="A31" s="589">
        <v>28</v>
      </c>
      <c r="B31" s="590" t="s">
        <v>2762</v>
      </c>
      <c r="C31" s="591" t="s">
        <v>364</v>
      </c>
      <c r="D31" s="1106">
        <v>0</v>
      </c>
      <c r="E31" s="593">
        <v>858</v>
      </c>
      <c r="F31" s="607"/>
      <c r="G31" s="697">
        <f t="shared" si="0"/>
        <v>0</v>
      </c>
      <c r="H31" s="594"/>
    </row>
    <row r="32" spans="1:8" ht="24.6">
      <c r="A32" s="589">
        <v>29</v>
      </c>
      <c r="B32" s="590" t="s">
        <v>2763</v>
      </c>
      <c r="C32" s="591" t="s">
        <v>364</v>
      </c>
      <c r="D32" s="1106">
        <v>0</v>
      </c>
      <c r="E32" s="593">
        <v>6345</v>
      </c>
      <c r="F32" s="607"/>
      <c r="G32" s="697">
        <f t="shared" si="0"/>
        <v>0</v>
      </c>
      <c r="H32" s="594"/>
    </row>
    <row r="33" spans="1:8" s="580" customFormat="1" ht="13" customHeight="1">
      <c r="A33" s="589">
        <v>30</v>
      </c>
      <c r="B33" s="591" t="s">
        <v>2764</v>
      </c>
      <c r="C33" s="591" t="s">
        <v>364</v>
      </c>
      <c r="D33" s="1106">
        <v>0</v>
      </c>
      <c r="E33" s="593">
        <v>120</v>
      </c>
      <c r="F33" s="655"/>
      <c r="G33" s="697">
        <f t="shared" si="0"/>
        <v>0</v>
      </c>
      <c r="H33" s="599"/>
    </row>
    <row r="34" spans="1:8" s="580" customFormat="1" ht="13" customHeight="1">
      <c r="A34" s="589">
        <v>31</v>
      </c>
      <c r="B34" s="591" t="s">
        <v>2765</v>
      </c>
      <c r="C34" s="591" t="s">
        <v>364</v>
      </c>
      <c r="D34" s="1106">
        <v>0</v>
      </c>
      <c r="E34" s="593">
        <v>80</v>
      </c>
      <c r="F34" s="655"/>
      <c r="G34" s="697">
        <f t="shared" si="0"/>
        <v>0</v>
      </c>
      <c r="H34" s="599"/>
    </row>
    <row r="35" spans="1:8" ht="13" customHeight="1">
      <c r="A35" s="589">
        <v>32</v>
      </c>
      <c r="B35" s="590" t="s">
        <v>2766</v>
      </c>
      <c r="C35" s="596" t="s">
        <v>339</v>
      </c>
      <c r="D35" s="1106">
        <v>0</v>
      </c>
      <c r="E35" s="593">
        <v>65</v>
      </c>
      <c r="F35" s="999"/>
      <c r="G35" s="697">
        <f t="shared" si="0"/>
        <v>0</v>
      </c>
      <c r="H35" s="594"/>
    </row>
    <row r="36" spans="1:8" ht="13" customHeight="1">
      <c r="A36" s="589">
        <v>33</v>
      </c>
      <c r="B36" s="590" t="s">
        <v>2767</v>
      </c>
      <c r="C36" s="596" t="s">
        <v>339</v>
      </c>
      <c r="D36" s="1106">
        <v>0</v>
      </c>
      <c r="E36" s="593">
        <v>45</v>
      </c>
      <c r="F36" s="999"/>
      <c r="G36" s="697">
        <f t="shared" si="0"/>
        <v>0</v>
      </c>
      <c r="H36" s="594"/>
    </row>
    <row r="37" spans="1:8" ht="13" customHeight="1">
      <c r="A37" s="589">
        <v>34</v>
      </c>
      <c r="B37" s="590" t="s">
        <v>2768</v>
      </c>
      <c r="C37" s="596" t="s">
        <v>339</v>
      </c>
      <c r="D37" s="1106">
        <v>0</v>
      </c>
      <c r="E37" s="593">
        <v>220</v>
      </c>
      <c r="F37" s="999"/>
      <c r="G37" s="697">
        <f t="shared" si="0"/>
        <v>0</v>
      </c>
      <c r="H37" s="594"/>
    </row>
    <row r="38" spans="1:8" ht="15" customHeight="1">
      <c r="A38" s="601" t="s">
        <v>2711</v>
      </c>
      <c r="B38" s="602"/>
      <c r="C38" s="602"/>
      <c r="D38" s="603"/>
      <c r="E38" s="604"/>
      <c r="F38" s="1000"/>
      <c r="G38" s="1001"/>
      <c r="H38" s="594"/>
    </row>
    <row r="39" spans="1:8" ht="15" customHeight="1">
      <c r="A39" s="605">
        <v>1</v>
      </c>
      <c r="B39" s="591" t="s">
        <v>2769</v>
      </c>
      <c r="C39" s="591" t="s">
        <v>339</v>
      </c>
      <c r="D39" s="1106">
        <v>0</v>
      </c>
      <c r="E39" s="593">
        <v>34</v>
      </c>
      <c r="F39" s="1002">
        <f t="shared" ref="F39:F82" si="1">MMULT(E39,D39)</f>
        <v>0</v>
      </c>
      <c r="G39" s="655"/>
      <c r="H39" s="594"/>
    </row>
    <row r="40" spans="1:8" ht="15" customHeight="1">
      <c r="A40" s="605">
        <v>2</v>
      </c>
      <c r="B40" s="606" t="s">
        <v>2770</v>
      </c>
      <c r="C40" s="591" t="s">
        <v>339</v>
      </c>
      <c r="D40" s="1106">
        <v>0</v>
      </c>
      <c r="E40" s="593">
        <v>3</v>
      </c>
      <c r="F40" s="1002">
        <f t="shared" si="1"/>
        <v>0</v>
      </c>
      <c r="G40" s="655"/>
      <c r="H40" s="594"/>
    </row>
    <row r="41" spans="1:8" ht="15" customHeight="1">
      <c r="A41" s="605">
        <v>3</v>
      </c>
      <c r="B41" s="591" t="s">
        <v>2771</v>
      </c>
      <c r="C41" s="591" t="s">
        <v>339</v>
      </c>
      <c r="D41" s="1106">
        <v>0</v>
      </c>
      <c r="E41" s="593">
        <v>70</v>
      </c>
      <c r="F41" s="1002">
        <f t="shared" si="1"/>
        <v>0</v>
      </c>
      <c r="G41" s="607"/>
      <c r="H41" s="594"/>
    </row>
    <row r="42" spans="1:8" ht="15" customHeight="1">
      <c r="A42" s="605">
        <v>4</v>
      </c>
      <c r="B42" s="591" t="s">
        <v>2772</v>
      </c>
      <c r="C42" s="591" t="s">
        <v>339</v>
      </c>
      <c r="D42" s="1106">
        <v>0</v>
      </c>
      <c r="E42" s="593">
        <v>480</v>
      </c>
      <c r="F42" s="1002">
        <f t="shared" si="1"/>
        <v>0</v>
      </c>
      <c r="G42" s="607"/>
      <c r="H42" s="594"/>
    </row>
    <row r="43" spans="1:8" ht="15" customHeight="1">
      <c r="A43" s="605">
        <v>5</v>
      </c>
      <c r="B43" s="591" t="s">
        <v>2773</v>
      </c>
      <c r="C43" s="591" t="s">
        <v>339</v>
      </c>
      <c r="D43" s="1106">
        <v>0</v>
      </c>
      <c r="E43" s="593">
        <v>200</v>
      </c>
      <c r="F43" s="1002">
        <f t="shared" si="1"/>
        <v>0</v>
      </c>
      <c r="G43" s="607"/>
      <c r="H43" s="594"/>
    </row>
    <row r="44" spans="1:8" ht="15" customHeight="1">
      <c r="A44" s="605">
        <v>6</v>
      </c>
      <c r="B44" s="591" t="s">
        <v>2774</v>
      </c>
      <c r="C44" s="608" t="s">
        <v>339</v>
      </c>
      <c r="D44" s="1106">
        <v>0</v>
      </c>
      <c r="E44" s="593">
        <v>20</v>
      </c>
      <c r="F44" s="1002">
        <f t="shared" si="1"/>
        <v>0</v>
      </c>
      <c r="G44" s="607"/>
      <c r="H44" s="594"/>
    </row>
    <row r="45" spans="1:8" ht="15" customHeight="1">
      <c r="A45" s="605">
        <v>7</v>
      </c>
      <c r="B45" s="608" t="s">
        <v>2775</v>
      </c>
      <c r="C45" s="608" t="s">
        <v>339</v>
      </c>
      <c r="D45" s="1106">
        <v>0</v>
      </c>
      <c r="E45" s="593">
        <v>330</v>
      </c>
      <c r="F45" s="1002">
        <f t="shared" si="1"/>
        <v>0</v>
      </c>
      <c r="G45" s="607"/>
      <c r="H45" s="594"/>
    </row>
    <row r="46" spans="1:8" ht="15" customHeight="1">
      <c r="A46" s="605">
        <v>8</v>
      </c>
      <c r="B46" s="591" t="s">
        <v>2776</v>
      </c>
      <c r="C46" s="591" t="s">
        <v>339</v>
      </c>
      <c r="D46" s="1106">
        <v>0</v>
      </c>
      <c r="E46" s="593">
        <v>1910</v>
      </c>
      <c r="F46" s="1002">
        <f t="shared" si="1"/>
        <v>0</v>
      </c>
      <c r="G46" s="607"/>
      <c r="H46" s="594"/>
    </row>
    <row r="47" spans="1:8" ht="15" customHeight="1">
      <c r="A47" s="605">
        <v>9</v>
      </c>
      <c r="B47" s="591" t="s">
        <v>2777</v>
      </c>
      <c r="C47" s="566" t="s">
        <v>364</v>
      </c>
      <c r="D47" s="1106">
        <v>0</v>
      </c>
      <c r="E47" s="593">
        <v>10</v>
      </c>
      <c r="F47" s="1002">
        <f t="shared" si="1"/>
        <v>0</v>
      </c>
      <c r="G47" s="974"/>
      <c r="H47" s="594"/>
    </row>
    <row r="48" spans="1:8" s="580" customFormat="1" ht="15" customHeight="1">
      <c r="A48" s="605">
        <v>10</v>
      </c>
      <c r="B48" s="591" t="s">
        <v>2778</v>
      </c>
      <c r="C48" s="566" t="s">
        <v>364</v>
      </c>
      <c r="D48" s="1106">
        <v>0</v>
      </c>
      <c r="E48" s="593">
        <v>10</v>
      </c>
      <c r="F48" s="1002">
        <f t="shared" si="1"/>
        <v>0</v>
      </c>
      <c r="G48" s="974"/>
      <c r="H48" s="599"/>
    </row>
    <row r="49" spans="1:8" s="580" customFormat="1" ht="15" customHeight="1">
      <c r="A49" s="605">
        <v>11</v>
      </c>
      <c r="B49" s="591" t="s">
        <v>2779</v>
      </c>
      <c r="C49" s="566" t="s">
        <v>339</v>
      </c>
      <c r="D49" s="1106">
        <v>0</v>
      </c>
      <c r="E49" s="593">
        <v>2</v>
      </c>
      <c r="F49" s="1002">
        <f t="shared" si="1"/>
        <v>0</v>
      </c>
      <c r="G49" s="974"/>
      <c r="H49" s="599"/>
    </row>
    <row r="50" spans="1:8" s="580" customFormat="1" ht="15" customHeight="1">
      <c r="A50" s="605">
        <v>12</v>
      </c>
      <c r="B50" s="591" t="s">
        <v>2780</v>
      </c>
      <c r="C50" s="566" t="s">
        <v>339</v>
      </c>
      <c r="D50" s="1106">
        <v>0</v>
      </c>
      <c r="E50" s="593">
        <v>3</v>
      </c>
      <c r="F50" s="1002">
        <f t="shared" si="1"/>
        <v>0</v>
      </c>
      <c r="G50" s="974"/>
      <c r="H50" s="599"/>
    </row>
    <row r="51" spans="1:8" s="449" customFormat="1" ht="15" customHeight="1">
      <c r="A51" s="605">
        <v>13</v>
      </c>
      <c r="B51" s="566" t="s">
        <v>2781</v>
      </c>
      <c r="C51" s="566" t="s">
        <v>339</v>
      </c>
      <c r="D51" s="1106">
        <v>0</v>
      </c>
      <c r="E51" s="593">
        <v>40</v>
      </c>
      <c r="F51" s="1002">
        <f t="shared" si="1"/>
        <v>0</v>
      </c>
      <c r="G51" s="974"/>
      <c r="H51" s="597"/>
    </row>
    <row r="52" spans="1:8" s="449" customFormat="1" ht="15" customHeight="1">
      <c r="A52" s="605">
        <v>14</v>
      </c>
      <c r="B52" s="566" t="s">
        <v>2782</v>
      </c>
      <c r="C52" s="566" t="s">
        <v>339</v>
      </c>
      <c r="D52" s="1106">
        <v>0</v>
      </c>
      <c r="E52" s="593">
        <v>52</v>
      </c>
      <c r="F52" s="1002">
        <f t="shared" si="1"/>
        <v>0</v>
      </c>
      <c r="G52" s="974"/>
      <c r="H52" s="597"/>
    </row>
    <row r="53" spans="1:8" s="449" customFormat="1" ht="15" customHeight="1">
      <c r="A53" s="605">
        <v>15</v>
      </c>
      <c r="B53" s="591" t="s">
        <v>2783</v>
      </c>
      <c r="C53" s="566" t="s">
        <v>339</v>
      </c>
      <c r="D53" s="1106">
        <v>0</v>
      </c>
      <c r="E53" s="593">
        <v>24</v>
      </c>
      <c r="F53" s="1002">
        <f t="shared" si="1"/>
        <v>0</v>
      </c>
      <c r="G53" s="974"/>
      <c r="H53" s="597"/>
    </row>
    <row r="54" spans="1:8" s="449" customFormat="1" ht="15" customHeight="1">
      <c r="A54" s="605">
        <v>16</v>
      </c>
      <c r="B54" s="591" t="s">
        <v>2784</v>
      </c>
      <c r="C54" s="566" t="s">
        <v>339</v>
      </c>
      <c r="D54" s="1106">
        <v>0</v>
      </c>
      <c r="E54" s="593">
        <v>10</v>
      </c>
      <c r="F54" s="1002">
        <f t="shared" si="1"/>
        <v>0</v>
      </c>
      <c r="G54" s="974"/>
      <c r="H54" s="597"/>
    </row>
    <row r="55" spans="1:8" s="449" customFormat="1" ht="15" customHeight="1">
      <c r="A55" s="605">
        <v>17</v>
      </c>
      <c r="B55" s="591" t="s">
        <v>2785</v>
      </c>
      <c r="C55" s="566" t="s">
        <v>339</v>
      </c>
      <c r="D55" s="1106">
        <v>0</v>
      </c>
      <c r="E55" s="593">
        <v>50</v>
      </c>
      <c r="F55" s="1002">
        <f t="shared" si="1"/>
        <v>0</v>
      </c>
      <c r="G55" s="974"/>
      <c r="H55" s="597"/>
    </row>
    <row r="56" spans="1:8" s="449" customFormat="1" ht="15" customHeight="1">
      <c r="A56" s="605">
        <v>18</v>
      </c>
      <c r="B56" s="591" t="s">
        <v>2786</v>
      </c>
      <c r="C56" s="566" t="s">
        <v>339</v>
      </c>
      <c r="D56" s="1106">
        <v>0</v>
      </c>
      <c r="E56" s="593">
        <v>100</v>
      </c>
      <c r="F56" s="1002">
        <f t="shared" si="1"/>
        <v>0</v>
      </c>
      <c r="G56" s="974"/>
      <c r="H56" s="597"/>
    </row>
    <row r="57" spans="1:8" s="449" customFormat="1" ht="15" customHeight="1">
      <c r="A57" s="605">
        <v>19</v>
      </c>
      <c r="B57" s="591" t="s">
        <v>2787</v>
      </c>
      <c r="C57" s="566" t="s">
        <v>339</v>
      </c>
      <c r="D57" s="1106">
        <v>0</v>
      </c>
      <c r="E57" s="593">
        <v>100</v>
      </c>
      <c r="F57" s="1002">
        <f t="shared" si="1"/>
        <v>0</v>
      </c>
      <c r="G57" s="974"/>
      <c r="H57" s="597"/>
    </row>
    <row r="58" spans="1:8" s="580" customFormat="1" ht="15" customHeight="1">
      <c r="A58" s="605">
        <v>20</v>
      </c>
      <c r="B58" s="591" t="s">
        <v>2788</v>
      </c>
      <c r="C58" s="591" t="s">
        <v>364</v>
      </c>
      <c r="D58" s="1106">
        <v>0</v>
      </c>
      <c r="E58" s="593">
        <v>12</v>
      </c>
      <c r="F58" s="1002">
        <f t="shared" si="1"/>
        <v>0</v>
      </c>
      <c r="G58" s="607"/>
      <c r="H58" s="599"/>
    </row>
    <row r="59" spans="1:8" s="580" customFormat="1" ht="15" customHeight="1">
      <c r="A59" s="605">
        <v>21</v>
      </c>
      <c r="B59" s="591" t="s">
        <v>2789</v>
      </c>
      <c r="C59" s="591" t="s">
        <v>339</v>
      </c>
      <c r="D59" s="1106">
        <v>0</v>
      </c>
      <c r="E59" s="593">
        <v>28</v>
      </c>
      <c r="F59" s="1002">
        <f t="shared" si="1"/>
        <v>0</v>
      </c>
      <c r="G59" s="607"/>
      <c r="H59" s="599"/>
    </row>
    <row r="60" spans="1:8" s="580" customFormat="1" ht="15" customHeight="1">
      <c r="A60" s="605">
        <v>22</v>
      </c>
      <c r="B60" s="591" t="s">
        <v>2790</v>
      </c>
      <c r="C60" s="591" t="s">
        <v>339</v>
      </c>
      <c r="D60" s="1106">
        <v>0</v>
      </c>
      <c r="E60" s="593">
        <v>8</v>
      </c>
      <c r="F60" s="1002">
        <f t="shared" si="1"/>
        <v>0</v>
      </c>
      <c r="G60" s="607"/>
      <c r="H60" s="599"/>
    </row>
    <row r="61" spans="1:8" s="580" customFormat="1" ht="15" customHeight="1">
      <c r="A61" s="605">
        <v>23</v>
      </c>
      <c r="B61" s="591" t="s">
        <v>2791</v>
      </c>
      <c r="C61" s="591" t="s">
        <v>339</v>
      </c>
      <c r="D61" s="1106">
        <v>0</v>
      </c>
      <c r="E61" s="593">
        <v>50</v>
      </c>
      <c r="F61" s="1002">
        <f t="shared" si="1"/>
        <v>0</v>
      </c>
      <c r="G61" s="607"/>
      <c r="H61" s="599"/>
    </row>
    <row r="62" spans="1:8" s="580" customFormat="1" ht="15" customHeight="1">
      <c r="A62" s="605">
        <v>24</v>
      </c>
      <c r="B62" s="591" t="s">
        <v>2792</v>
      </c>
      <c r="C62" s="591" t="s">
        <v>339</v>
      </c>
      <c r="D62" s="1106">
        <v>0</v>
      </c>
      <c r="E62" s="593">
        <v>600</v>
      </c>
      <c r="F62" s="1002">
        <f t="shared" si="1"/>
        <v>0</v>
      </c>
      <c r="G62" s="607"/>
      <c r="H62" s="599"/>
    </row>
    <row r="63" spans="1:8" s="580" customFormat="1" ht="15" customHeight="1">
      <c r="A63" s="605">
        <v>25</v>
      </c>
      <c r="B63" s="591" t="s">
        <v>2793</v>
      </c>
      <c r="C63" s="591" t="s">
        <v>339</v>
      </c>
      <c r="D63" s="1106">
        <v>0</v>
      </c>
      <c r="E63" s="593">
        <v>70</v>
      </c>
      <c r="F63" s="1002">
        <f t="shared" si="1"/>
        <v>0</v>
      </c>
      <c r="G63" s="607"/>
      <c r="H63" s="599"/>
    </row>
    <row r="64" spans="1:8" ht="15" customHeight="1">
      <c r="A64" s="605">
        <v>26</v>
      </c>
      <c r="B64" s="591" t="s">
        <v>2794</v>
      </c>
      <c r="C64" s="591" t="s">
        <v>364</v>
      </c>
      <c r="D64" s="1106">
        <v>0</v>
      </c>
      <c r="E64" s="593">
        <v>15</v>
      </c>
      <c r="F64" s="1002">
        <f t="shared" si="1"/>
        <v>0</v>
      </c>
      <c r="G64" s="607"/>
      <c r="H64" s="594"/>
    </row>
    <row r="65" spans="1:8" ht="15" customHeight="1">
      <c r="A65" s="605">
        <v>27</v>
      </c>
      <c r="B65" s="591" t="s">
        <v>2795</v>
      </c>
      <c r="C65" s="591" t="s">
        <v>364</v>
      </c>
      <c r="D65" s="1106">
        <v>0</v>
      </c>
      <c r="E65" s="593">
        <v>220</v>
      </c>
      <c r="F65" s="1002">
        <f t="shared" si="1"/>
        <v>0</v>
      </c>
      <c r="G65" s="607"/>
      <c r="H65" s="594"/>
    </row>
    <row r="66" spans="1:8" ht="15" customHeight="1">
      <c r="A66" s="605">
        <v>28</v>
      </c>
      <c r="B66" s="591" t="s">
        <v>2796</v>
      </c>
      <c r="C66" s="591" t="s">
        <v>364</v>
      </c>
      <c r="D66" s="1106">
        <v>0</v>
      </c>
      <c r="E66" s="593">
        <v>100</v>
      </c>
      <c r="F66" s="1002">
        <f t="shared" si="1"/>
        <v>0</v>
      </c>
      <c r="G66" s="607"/>
      <c r="H66" s="594"/>
    </row>
    <row r="67" spans="1:8" ht="15" customHeight="1">
      <c r="A67" s="605">
        <v>29</v>
      </c>
      <c r="B67" s="591" t="s">
        <v>2797</v>
      </c>
      <c r="C67" s="591" t="s">
        <v>364</v>
      </c>
      <c r="D67" s="1106">
        <v>0</v>
      </c>
      <c r="E67" s="593">
        <v>770</v>
      </c>
      <c r="F67" s="1002">
        <f t="shared" si="1"/>
        <v>0</v>
      </c>
      <c r="G67" s="607"/>
      <c r="H67" s="594"/>
    </row>
    <row r="68" spans="1:8" ht="15" customHeight="1">
      <c r="A68" s="605">
        <v>30</v>
      </c>
      <c r="B68" s="591" t="s">
        <v>2798</v>
      </c>
      <c r="C68" s="591" t="s">
        <v>364</v>
      </c>
      <c r="D68" s="1106">
        <v>0</v>
      </c>
      <c r="E68" s="593">
        <v>130</v>
      </c>
      <c r="F68" s="1002">
        <f t="shared" si="1"/>
        <v>0</v>
      </c>
      <c r="G68" s="607"/>
      <c r="H68" s="594"/>
    </row>
    <row r="69" spans="1:8" ht="15" customHeight="1">
      <c r="A69" s="605">
        <v>31</v>
      </c>
      <c r="B69" s="591" t="s">
        <v>2799</v>
      </c>
      <c r="C69" s="591" t="s">
        <v>364</v>
      </c>
      <c r="D69" s="1106">
        <v>0</v>
      </c>
      <c r="E69" s="593">
        <v>1100</v>
      </c>
      <c r="F69" s="1002">
        <f t="shared" si="1"/>
        <v>0</v>
      </c>
      <c r="G69" s="607"/>
      <c r="H69" s="594"/>
    </row>
    <row r="70" spans="1:8" ht="15" customHeight="1">
      <c r="A70" s="605">
        <v>32</v>
      </c>
      <c r="B70" s="591" t="s">
        <v>2800</v>
      </c>
      <c r="C70" s="591" t="s">
        <v>364</v>
      </c>
      <c r="D70" s="1106">
        <v>0</v>
      </c>
      <c r="E70" s="593">
        <v>860</v>
      </c>
      <c r="F70" s="1002">
        <f t="shared" si="1"/>
        <v>0</v>
      </c>
      <c r="G70" s="607"/>
      <c r="H70" s="594"/>
    </row>
    <row r="71" spans="1:8" ht="15" customHeight="1">
      <c r="A71" s="605">
        <v>33</v>
      </c>
      <c r="B71" s="591" t="s">
        <v>2801</v>
      </c>
      <c r="C71" s="591" t="s">
        <v>364</v>
      </c>
      <c r="D71" s="1106">
        <v>0</v>
      </c>
      <c r="E71" s="593">
        <v>45</v>
      </c>
      <c r="F71" s="1002">
        <f t="shared" si="1"/>
        <v>0</v>
      </c>
      <c r="G71" s="607"/>
      <c r="H71" s="594"/>
    </row>
    <row r="72" spans="1:8" ht="15" customHeight="1">
      <c r="A72" s="605">
        <v>34</v>
      </c>
      <c r="B72" s="591" t="s">
        <v>2802</v>
      </c>
      <c r="C72" s="591" t="s">
        <v>364</v>
      </c>
      <c r="D72" s="1106">
        <v>0</v>
      </c>
      <c r="E72" s="593">
        <v>585</v>
      </c>
      <c r="F72" s="1002">
        <f t="shared" si="1"/>
        <v>0</v>
      </c>
      <c r="G72" s="607"/>
      <c r="H72" s="594"/>
    </row>
    <row r="73" spans="1:8" ht="15" customHeight="1">
      <c r="A73" s="605">
        <v>35</v>
      </c>
      <c r="B73" s="591" t="s">
        <v>2803</v>
      </c>
      <c r="C73" s="591" t="s">
        <v>364</v>
      </c>
      <c r="D73" s="1106">
        <v>0</v>
      </c>
      <c r="E73" s="593">
        <v>6345</v>
      </c>
      <c r="F73" s="1002">
        <f t="shared" si="1"/>
        <v>0</v>
      </c>
      <c r="G73" s="607"/>
      <c r="H73" s="594"/>
    </row>
    <row r="74" spans="1:8" s="580" customFormat="1" ht="15" customHeight="1">
      <c r="A74" s="605">
        <v>36</v>
      </c>
      <c r="B74" s="591" t="s">
        <v>2804</v>
      </c>
      <c r="C74" s="591" t="s">
        <v>364</v>
      </c>
      <c r="D74" s="1106">
        <v>0</v>
      </c>
      <c r="E74" s="593">
        <v>120</v>
      </c>
      <c r="F74" s="1002">
        <f t="shared" si="1"/>
        <v>0</v>
      </c>
      <c r="G74" s="607"/>
      <c r="H74" s="599"/>
    </row>
    <row r="75" spans="1:8" ht="15" customHeight="1">
      <c r="A75" s="605">
        <v>37</v>
      </c>
      <c r="B75" s="591" t="s">
        <v>2805</v>
      </c>
      <c r="C75" s="591" t="s">
        <v>364</v>
      </c>
      <c r="D75" s="1106">
        <v>0</v>
      </c>
      <c r="E75" s="593">
        <v>80</v>
      </c>
      <c r="F75" s="1002">
        <f t="shared" si="1"/>
        <v>0</v>
      </c>
      <c r="G75" s="607"/>
      <c r="H75" s="594"/>
    </row>
    <row r="76" spans="1:8" ht="15" customHeight="1">
      <c r="A76" s="605">
        <v>38</v>
      </c>
      <c r="B76" s="591" t="s">
        <v>2806</v>
      </c>
      <c r="C76" s="591" t="s">
        <v>364</v>
      </c>
      <c r="D76" s="1106">
        <v>0</v>
      </c>
      <c r="E76" s="593">
        <v>100</v>
      </c>
      <c r="F76" s="1002">
        <f t="shared" si="1"/>
        <v>0</v>
      </c>
      <c r="G76" s="607"/>
      <c r="H76" s="594"/>
    </row>
    <row r="77" spans="1:8" ht="15" customHeight="1">
      <c r="A77" s="605">
        <v>39</v>
      </c>
      <c r="B77" s="591" t="s">
        <v>2807</v>
      </c>
      <c r="C77" s="591" t="s">
        <v>339</v>
      </c>
      <c r="D77" s="1106">
        <v>0</v>
      </c>
      <c r="E77" s="593">
        <v>4</v>
      </c>
      <c r="F77" s="1002">
        <f t="shared" si="1"/>
        <v>0</v>
      </c>
      <c r="G77" s="607"/>
      <c r="H77" s="594"/>
    </row>
    <row r="78" spans="1:8" ht="15" customHeight="1">
      <c r="A78" s="605">
        <v>40</v>
      </c>
      <c r="B78" s="591" t="s">
        <v>2808</v>
      </c>
      <c r="C78" s="591" t="s">
        <v>339</v>
      </c>
      <c r="D78" s="1106">
        <v>0</v>
      </c>
      <c r="E78" s="593">
        <v>4</v>
      </c>
      <c r="F78" s="1002">
        <f t="shared" si="1"/>
        <v>0</v>
      </c>
      <c r="G78" s="607"/>
      <c r="H78" s="594"/>
    </row>
    <row r="79" spans="1:8" ht="15" customHeight="1">
      <c r="A79" s="605">
        <v>41</v>
      </c>
      <c r="B79" s="591" t="s">
        <v>2809</v>
      </c>
      <c r="C79" s="591" t="s">
        <v>339</v>
      </c>
      <c r="D79" s="1106">
        <v>0</v>
      </c>
      <c r="E79" s="593">
        <v>8</v>
      </c>
      <c r="F79" s="1002">
        <f t="shared" si="1"/>
        <v>0</v>
      </c>
      <c r="G79" s="607"/>
      <c r="H79" s="594"/>
    </row>
    <row r="80" spans="1:8" ht="15" customHeight="1">
      <c r="A80" s="605">
        <v>42</v>
      </c>
      <c r="B80" s="591" t="s">
        <v>2810</v>
      </c>
      <c r="C80" s="591" t="s">
        <v>339</v>
      </c>
      <c r="D80" s="1106">
        <v>0</v>
      </c>
      <c r="E80" s="593">
        <v>40</v>
      </c>
      <c r="F80" s="1002">
        <f t="shared" si="1"/>
        <v>0</v>
      </c>
      <c r="G80" s="607"/>
      <c r="H80" s="594"/>
    </row>
    <row r="81" spans="1:8" ht="15" customHeight="1">
      <c r="A81" s="605">
        <v>43</v>
      </c>
      <c r="B81" s="591" t="s">
        <v>2811</v>
      </c>
      <c r="C81" s="591" t="s">
        <v>339</v>
      </c>
      <c r="D81" s="1106">
        <v>0</v>
      </c>
      <c r="E81" s="593">
        <v>15</v>
      </c>
      <c r="F81" s="1002">
        <f t="shared" si="1"/>
        <v>0</v>
      </c>
      <c r="G81" s="607"/>
      <c r="H81" s="594"/>
    </row>
    <row r="82" spans="1:8" ht="15" customHeight="1">
      <c r="A82" s="605">
        <v>44</v>
      </c>
      <c r="B82" s="591" t="s">
        <v>2812</v>
      </c>
      <c r="C82" s="591" t="s">
        <v>339</v>
      </c>
      <c r="D82" s="1106">
        <v>0</v>
      </c>
      <c r="E82" s="593">
        <v>15</v>
      </c>
      <c r="F82" s="1002">
        <f t="shared" si="1"/>
        <v>0</v>
      </c>
      <c r="G82" s="607"/>
      <c r="H82" s="594"/>
    </row>
    <row r="83" spans="1:8" ht="15" customHeight="1">
      <c r="A83" s="609"/>
      <c r="B83" s="610" t="s">
        <v>2813</v>
      </c>
      <c r="C83" s="609"/>
      <c r="D83" s="611"/>
      <c r="E83" s="612"/>
      <c r="F83" s="1003">
        <f>ROUND(SUM(F39:F82),2)</f>
        <v>0</v>
      </c>
      <c r="G83" s="1003">
        <f>ROUND(SUM(G4:G82),2)</f>
        <v>0</v>
      </c>
    </row>
    <row r="84" spans="1:8" ht="15" customHeight="1">
      <c r="F84" s="614"/>
      <c r="G84" s="614"/>
    </row>
    <row r="85" spans="1:8" ht="15" customHeight="1">
      <c r="A85" s="613"/>
      <c r="B85" s="581" t="s">
        <v>2716</v>
      </c>
      <c r="C85" s="582"/>
      <c r="D85" s="614"/>
      <c r="E85" s="615"/>
      <c r="F85" s="614"/>
      <c r="G85" s="614"/>
    </row>
    <row r="86" spans="1:8" ht="15" customHeight="1">
      <c r="A86" s="954" t="s">
        <v>2732</v>
      </c>
      <c r="B86" s="955" t="s">
        <v>2733</v>
      </c>
      <c r="C86" s="955" t="s">
        <v>158</v>
      </c>
      <c r="D86" s="956" t="s">
        <v>2734</v>
      </c>
      <c r="E86" s="957" t="s">
        <v>159</v>
      </c>
      <c r="F86" s="1025" t="s">
        <v>2002</v>
      </c>
      <c r="G86" s="1025" t="s">
        <v>2001</v>
      </c>
    </row>
    <row r="87" spans="1:8" ht="15" customHeight="1">
      <c r="A87" s="616" t="s">
        <v>2711</v>
      </c>
      <c r="B87" s="617"/>
      <c r="C87" s="618"/>
      <c r="D87" s="619"/>
      <c r="E87" s="620"/>
      <c r="F87" s="619"/>
      <c r="G87" s="619"/>
    </row>
    <row r="88" spans="1:8" s="580" customFormat="1" ht="15" customHeight="1">
      <c r="A88" s="621">
        <v>1</v>
      </c>
      <c r="B88" s="447" t="s">
        <v>2814</v>
      </c>
      <c r="C88" s="622" t="s">
        <v>339</v>
      </c>
      <c r="D88" s="1105">
        <v>0</v>
      </c>
      <c r="E88" s="623">
        <v>1</v>
      </c>
      <c r="F88" s="624">
        <f t="shared" ref="F88:F108" si="2">MMULT(D88,E88)</f>
        <v>0</v>
      </c>
      <c r="G88" s="1004"/>
      <c r="H88" s="568"/>
    </row>
    <row r="89" spans="1:8" s="580" customFormat="1" ht="15" customHeight="1">
      <c r="A89" s="621">
        <v>2</v>
      </c>
      <c r="B89" s="447" t="s">
        <v>2815</v>
      </c>
      <c r="C89" s="622" t="s">
        <v>339</v>
      </c>
      <c r="D89" s="1105">
        <v>0</v>
      </c>
      <c r="E89" s="623">
        <v>1</v>
      </c>
      <c r="F89" s="624">
        <f t="shared" si="2"/>
        <v>0</v>
      </c>
      <c r="G89" s="1004"/>
      <c r="H89" s="568"/>
    </row>
    <row r="90" spans="1:8" ht="15" customHeight="1">
      <c r="A90" s="621">
        <v>3</v>
      </c>
      <c r="B90" s="592" t="s">
        <v>2816</v>
      </c>
      <c r="C90" s="625" t="s">
        <v>339</v>
      </c>
      <c r="D90" s="1105">
        <v>0</v>
      </c>
      <c r="E90" s="626">
        <v>1</v>
      </c>
      <c r="F90" s="624">
        <f t="shared" si="2"/>
        <v>0</v>
      </c>
      <c r="G90" s="723"/>
      <c r="H90" s="627"/>
    </row>
    <row r="91" spans="1:8" ht="15" customHeight="1">
      <c r="A91" s="621">
        <v>4</v>
      </c>
      <c r="B91" s="628" t="s">
        <v>2817</v>
      </c>
      <c r="C91" s="625" t="s">
        <v>339</v>
      </c>
      <c r="D91" s="1105">
        <v>0</v>
      </c>
      <c r="E91" s="626">
        <v>6</v>
      </c>
      <c r="F91" s="624">
        <f t="shared" si="2"/>
        <v>0</v>
      </c>
      <c r="G91" s="723"/>
      <c r="H91" s="627"/>
    </row>
    <row r="92" spans="1:8" ht="15" customHeight="1">
      <c r="A92" s="621">
        <v>5</v>
      </c>
      <c r="B92" s="592" t="s">
        <v>2818</v>
      </c>
      <c r="C92" s="625" t="s">
        <v>339</v>
      </c>
      <c r="D92" s="1105">
        <v>0</v>
      </c>
      <c r="E92" s="626">
        <v>4</v>
      </c>
      <c r="F92" s="624">
        <f t="shared" si="2"/>
        <v>0</v>
      </c>
      <c r="G92" s="723"/>
      <c r="H92" s="627"/>
    </row>
    <row r="93" spans="1:8" ht="15" customHeight="1">
      <c r="A93" s="621">
        <v>6</v>
      </c>
      <c r="B93" s="592" t="s">
        <v>2819</v>
      </c>
      <c r="C93" s="625" t="s">
        <v>339</v>
      </c>
      <c r="D93" s="1105">
        <v>0</v>
      </c>
      <c r="E93" s="626">
        <v>10</v>
      </c>
      <c r="F93" s="624">
        <f t="shared" si="2"/>
        <v>0</v>
      </c>
      <c r="G93" s="723"/>
      <c r="H93" s="627"/>
    </row>
    <row r="94" spans="1:8" ht="15" customHeight="1">
      <c r="A94" s="621">
        <v>7</v>
      </c>
      <c r="B94" s="592" t="s">
        <v>2820</v>
      </c>
      <c r="C94" s="625" t="s">
        <v>339</v>
      </c>
      <c r="D94" s="1105">
        <v>0</v>
      </c>
      <c r="E94" s="626">
        <v>1</v>
      </c>
      <c r="F94" s="624">
        <f t="shared" si="2"/>
        <v>0</v>
      </c>
      <c r="G94" s="723"/>
      <c r="H94" s="627"/>
    </row>
    <row r="95" spans="1:8" ht="15" customHeight="1">
      <c r="A95" s="621">
        <v>8</v>
      </c>
      <c r="B95" s="592" t="s">
        <v>2821</v>
      </c>
      <c r="C95" s="625" t="s">
        <v>339</v>
      </c>
      <c r="D95" s="1105">
        <v>0</v>
      </c>
      <c r="E95" s="626">
        <v>1</v>
      </c>
      <c r="F95" s="624">
        <f t="shared" si="2"/>
        <v>0</v>
      </c>
      <c r="G95" s="723"/>
      <c r="H95" s="627"/>
    </row>
    <row r="96" spans="1:8" ht="15" customHeight="1">
      <c r="A96" s="621">
        <v>9</v>
      </c>
      <c r="B96" s="592" t="s">
        <v>2822</v>
      </c>
      <c r="C96" s="625" t="s">
        <v>339</v>
      </c>
      <c r="D96" s="1105">
        <v>0</v>
      </c>
      <c r="E96" s="626">
        <v>125</v>
      </c>
      <c r="F96" s="624">
        <f t="shared" si="2"/>
        <v>0</v>
      </c>
      <c r="G96" s="1005"/>
      <c r="H96" s="627"/>
    </row>
    <row r="97" spans="1:8" ht="15" customHeight="1">
      <c r="A97" s="621">
        <v>10</v>
      </c>
      <c r="B97" s="629" t="s">
        <v>2823</v>
      </c>
      <c r="C97" s="630" t="s">
        <v>339</v>
      </c>
      <c r="D97" s="1105">
        <v>0</v>
      </c>
      <c r="E97" s="631">
        <v>1</v>
      </c>
      <c r="F97" s="624">
        <f t="shared" si="2"/>
        <v>0</v>
      </c>
      <c r="G97" s="723"/>
      <c r="H97" s="627"/>
    </row>
    <row r="98" spans="1:8" ht="15" customHeight="1">
      <c r="A98" s="621">
        <v>11</v>
      </c>
      <c r="B98" s="592" t="s">
        <v>2824</v>
      </c>
      <c r="C98" s="630" t="s">
        <v>339</v>
      </c>
      <c r="D98" s="1105">
        <v>0</v>
      </c>
      <c r="E98" s="631">
        <v>8</v>
      </c>
      <c r="F98" s="624">
        <f t="shared" si="2"/>
        <v>0</v>
      </c>
      <c r="G98" s="723"/>
      <c r="H98" s="627"/>
    </row>
    <row r="99" spans="1:8" ht="15" customHeight="1">
      <c r="A99" s="621">
        <v>12</v>
      </c>
      <c r="B99" s="592" t="s">
        <v>2825</v>
      </c>
      <c r="C99" s="630" t="s">
        <v>339</v>
      </c>
      <c r="D99" s="1105">
        <v>0</v>
      </c>
      <c r="E99" s="631">
        <v>8</v>
      </c>
      <c r="F99" s="624">
        <f t="shared" si="2"/>
        <v>0</v>
      </c>
      <c r="G99" s="723"/>
      <c r="H99" s="627"/>
    </row>
    <row r="100" spans="1:8" ht="15" customHeight="1">
      <c r="A100" s="621">
        <v>13</v>
      </c>
      <c r="B100" s="592" t="s">
        <v>2826</v>
      </c>
      <c r="C100" s="630" t="s">
        <v>339</v>
      </c>
      <c r="D100" s="1105">
        <v>0</v>
      </c>
      <c r="E100" s="631">
        <v>1</v>
      </c>
      <c r="F100" s="624">
        <f t="shared" si="2"/>
        <v>0</v>
      </c>
      <c r="G100" s="723"/>
      <c r="H100" s="627"/>
    </row>
    <row r="101" spans="1:8" ht="15" customHeight="1">
      <c r="A101" s="621">
        <v>14</v>
      </c>
      <c r="B101" s="629" t="s">
        <v>2827</v>
      </c>
      <c r="C101" s="630" t="s">
        <v>339</v>
      </c>
      <c r="D101" s="1105">
        <v>0</v>
      </c>
      <c r="E101" s="631">
        <v>1</v>
      </c>
      <c r="F101" s="624">
        <f t="shared" si="2"/>
        <v>0</v>
      </c>
      <c r="G101" s="723"/>
      <c r="H101" s="627"/>
    </row>
    <row r="102" spans="1:8" ht="15" customHeight="1">
      <c r="A102" s="621">
        <v>15</v>
      </c>
      <c r="B102" s="629" t="s">
        <v>2828</v>
      </c>
      <c r="C102" s="630" t="s">
        <v>339</v>
      </c>
      <c r="D102" s="1105">
        <v>0</v>
      </c>
      <c r="E102" s="631">
        <v>8</v>
      </c>
      <c r="F102" s="624">
        <f t="shared" si="2"/>
        <v>0</v>
      </c>
      <c r="G102" s="723"/>
      <c r="H102" s="627"/>
    </row>
    <row r="103" spans="1:8" ht="15" customHeight="1">
      <c r="A103" s="621">
        <v>16</v>
      </c>
      <c r="B103" s="592" t="s">
        <v>2829</v>
      </c>
      <c r="C103" s="625" t="s">
        <v>339</v>
      </c>
      <c r="D103" s="1105">
        <v>0</v>
      </c>
      <c r="E103" s="632">
        <v>3</v>
      </c>
      <c r="F103" s="624">
        <f t="shared" si="2"/>
        <v>0</v>
      </c>
      <c r="G103" s="723"/>
      <c r="H103" s="627"/>
    </row>
    <row r="104" spans="1:8" ht="15" customHeight="1">
      <c r="A104" s="621">
        <v>17</v>
      </c>
      <c r="B104" s="592" t="s">
        <v>2830</v>
      </c>
      <c r="C104" s="625" t="s">
        <v>339</v>
      </c>
      <c r="D104" s="1105">
        <v>0</v>
      </c>
      <c r="E104" s="632">
        <v>1</v>
      </c>
      <c r="F104" s="624">
        <f t="shared" si="2"/>
        <v>0</v>
      </c>
      <c r="G104" s="723"/>
      <c r="H104" s="627"/>
    </row>
    <row r="105" spans="1:8" ht="15" customHeight="1">
      <c r="A105" s="621">
        <v>18</v>
      </c>
      <c r="B105" s="629" t="s">
        <v>2831</v>
      </c>
      <c r="C105" s="625" t="s">
        <v>339</v>
      </c>
      <c r="D105" s="1105">
        <v>0</v>
      </c>
      <c r="E105" s="626">
        <v>41</v>
      </c>
      <c r="F105" s="624">
        <f t="shared" si="2"/>
        <v>0</v>
      </c>
      <c r="G105" s="723"/>
      <c r="H105" s="627"/>
    </row>
    <row r="106" spans="1:8" ht="15" customHeight="1">
      <c r="A106" s="621">
        <v>19</v>
      </c>
      <c r="B106" s="629" t="s">
        <v>2832</v>
      </c>
      <c r="C106" s="625" t="s">
        <v>339</v>
      </c>
      <c r="D106" s="1105">
        <v>0</v>
      </c>
      <c r="E106" s="626">
        <v>2</v>
      </c>
      <c r="F106" s="624">
        <f t="shared" si="2"/>
        <v>0</v>
      </c>
      <c r="G106" s="723"/>
      <c r="H106" s="627"/>
    </row>
    <row r="107" spans="1:8" ht="15" customHeight="1">
      <c r="A107" s="621">
        <v>20</v>
      </c>
      <c r="B107" s="629" t="s">
        <v>2833</v>
      </c>
      <c r="C107" s="625" t="s">
        <v>339</v>
      </c>
      <c r="D107" s="1105">
        <v>0</v>
      </c>
      <c r="E107" s="626">
        <v>14</v>
      </c>
      <c r="F107" s="624">
        <f t="shared" si="2"/>
        <v>0</v>
      </c>
      <c r="G107" s="723"/>
      <c r="H107" s="627"/>
    </row>
    <row r="108" spans="1:8" ht="15" customHeight="1">
      <c r="A108" s="633">
        <v>21</v>
      </c>
      <c r="B108" s="447" t="s">
        <v>2834</v>
      </c>
      <c r="C108" s="634" t="s">
        <v>339</v>
      </c>
      <c r="D108" s="1105">
        <v>0</v>
      </c>
      <c r="E108" s="635">
        <v>30</v>
      </c>
      <c r="F108" s="624">
        <f t="shared" si="2"/>
        <v>0</v>
      </c>
      <c r="G108" s="1006"/>
      <c r="H108" s="627"/>
    </row>
    <row r="109" spans="1:8" ht="15" customHeight="1">
      <c r="A109" s="636" t="s">
        <v>2835</v>
      </c>
      <c r="B109" s="637"/>
      <c r="C109" s="638"/>
      <c r="D109" s="639"/>
      <c r="E109" s="640"/>
      <c r="F109" s="1007"/>
      <c r="G109" s="1007"/>
    </row>
    <row r="110" spans="1:8" ht="15" customHeight="1">
      <c r="A110" s="641">
        <v>1</v>
      </c>
      <c r="B110" s="642" t="s">
        <v>2836</v>
      </c>
      <c r="C110" s="642" t="s">
        <v>339</v>
      </c>
      <c r="D110" s="1105">
        <v>0</v>
      </c>
      <c r="E110" s="643">
        <v>1</v>
      </c>
      <c r="F110" s="607"/>
      <c r="G110" s="697">
        <f t="shared" ref="G110:G119" si="3">MMULT(D110,E110)</f>
        <v>0</v>
      </c>
      <c r="H110" s="644"/>
    </row>
    <row r="111" spans="1:8" s="649" customFormat="1" ht="15" customHeight="1">
      <c r="A111" s="645">
        <v>2</v>
      </c>
      <c r="B111" s="646" t="s">
        <v>2837</v>
      </c>
      <c r="C111" s="646" t="s">
        <v>339</v>
      </c>
      <c r="D111" s="1105">
        <v>0</v>
      </c>
      <c r="E111" s="647">
        <v>6</v>
      </c>
      <c r="F111" s="974"/>
      <c r="G111" s="697">
        <f t="shared" si="3"/>
        <v>0</v>
      </c>
      <c r="H111" s="648"/>
    </row>
    <row r="112" spans="1:8" s="651" customFormat="1" ht="15" customHeight="1">
      <c r="A112" s="641">
        <v>3</v>
      </c>
      <c r="B112" s="646" t="s">
        <v>2838</v>
      </c>
      <c r="C112" s="646" t="s">
        <v>339</v>
      </c>
      <c r="D112" s="1105">
        <v>0</v>
      </c>
      <c r="E112" s="647">
        <v>3</v>
      </c>
      <c r="F112" s="974"/>
      <c r="G112" s="697">
        <f t="shared" si="3"/>
        <v>0</v>
      </c>
      <c r="H112" s="650"/>
    </row>
    <row r="113" spans="1:8" s="649" customFormat="1" ht="15" customHeight="1">
      <c r="A113" s="645">
        <v>4</v>
      </c>
      <c r="B113" s="646" t="s">
        <v>2839</v>
      </c>
      <c r="C113" s="646" t="s">
        <v>339</v>
      </c>
      <c r="D113" s="1105">
        <v>0</v>
      </c>
      <c r="E113" s="647">
        <v>1</v>
      </c>
      <c r="F113" s="974"/>
      <c r="G113" s="697">
        <f t="shared" si="3"/>
        <v>0</v>
      </c>
      <c r="H113" s="648"/>
    </row>
    <row r="114" spans="1:8" s="649" customFormat="1" ht="15" customHeight="1">
      <c r="A114" s="641">
        <v>5</v>
      </c>
      <c r="B114" s="642" t="s">
        <v>2840</v>
      </c>
      <c r="C114" s="642" t="s">
        <v>339</v>
      </c>
      <c r="D114" s="1105">
        <v>0</v>
      </c>
      <c r="E114" s="652">
        <v>1</v>
      </c>
      <c r="F114" s="1004"/>
      <c r="G114" s="697">
        <f t="shared" si="3"/>
        <v>0</v>
      </c>
      <c r="H114" s="648"/>
    </row>
    <row r="115" spans="1:8" s="649" customFormat="1" ht="15" customHeight="1">
      <c r="A115" s="645">
        <v>6</v>
      </c>
      <c r="B115" s="646" t="s">
        <v>2841</v>
      </c>
      <c r="C115" s="646" t="s">
        <v>339</v>
      </c>
      <c r="D115" s="1105">
        <v>0</v>
      </c>
      <c r="E115" s="647">
        <v>8</v>
      </c>
      <c r="F115" s="974"/>
      <c r="G115" s="697">
        <f t="shared" si="3"/>
        <v>0</v>
      </c>
      <c r="H115" s="648"/>
    </row>
    <row r="116" spans="1:8" s="649" customFormat="1" ht="15" customHeight="1">
      <c r="A116" s="641">
        <v>7</v>
      </c>
      <c r="B116" s="646" t="s">
        <v>2842</v>
      </c>
      <c r="C116" s="646" t="s">
        <v>339</v>
      </c>
      <c r="D116" s="1105">
        <v>0</v>
      </c>
      <c r="E116" s="647">
        <v>8</v>
      </c>
      <c r="F116" s="974"/>
      <c r="G116" s="697">
        <f t="shared" si="3"/>
        <v>0</v>
      </c>
      <c r="H116" s="648"/>
    </row>
    <row r="117" spans="1:8" ht="15" customHeight="1">
      <c r="A117" s="645">
        <v>8</v>
      </c>
      <c r="B117" s="642" t="s">
        <v>2843</v>
      </c>
      <c r="C117" s="642" t="s">
        <v>339</v>
      </c>
      <c r="D117" s="1105">
        <v>0</v>
      </c>
      <c r="E117" s="643">
        <v>57</v>
      </c>
      <c r="F117" s="607"/>
      <c r="G117" s="697">
        <f t="shared" si="3"/>
        <v>0</v>
      </c>
      <c r="H117" s="644"/>
    </row>
    <row r="118" spans="1:8" ht="15" customHeight="1">
      <c r="A118" s="645">
        <v>10</v>
      </c>
      <c r="B118" s="592" t="s">
        <v>2844</v>
      </c>
      <c r="C118" s="642" t="s">
        <v>339</v>
      </c>
      <c r="D118" s="1105">
        <v>0</v>
      </c>
      <c r="E118" s="643">
        <v>125</v>
      </c>
      <c r="F118" s="607"/>
      <c r="G118" s="697">
        <f t="shared" si="3"/>
        <v>0</v>
      </c>
      <c r="H118" s="644"/>
    </row>
    <row r="119" spans="1:8" ht="15" customHeight="1">
      <c r="A119" s="641">
        <v>11</v>
      </c>
      <c r="B119" s="592" t="s">
        <v>2845</v>
      </c>
      <c r="C119" s="642" t="s">
        <v>339</v>
      </c>
      <c r="D119" s="1105">
        <v>0</v>
      </c>
      <c r="E119" s="643">
        <v>125</v>
      </c>
      <c r="F119" s="607"/>
      <c r="G119" s="697">
        <f t="shared" si="3"/>
        <v>0</v>
      </c>
      <c r="H119" s="644"/>
    </row>
    <row r="120" spans="1:8" ht="15" customHeight="1">
      <c r="A120" s="653"/>
      <c r="B120" s="565" t="s">
        <v>2846</v>
      </c>
      <c r="C120" s="654"/>
      <c r="D120" s="655"/>
      <c r="E120" s="598"/>
      <c r="F120" s="655">
        <f>ROUND(SUM(F88:F119),2)</f>
        <v>0</v>
      </c>
      <c r="G120" s="655">
        <f>ROUND(SUM(G110:G119),2)</f>
        <v>0</v>
      </c>
    </row>
    <row r="121" spans="1:8" ht="15" customHeight="1">
      <c r="F121" s="614"/>
      <c r="G121" s="614"/>
    </row>
    <row r="122" spans="1:8" ht="15" customHeight="1">
      <c r="A122" s="613"/>
      <c r="B122" s="581" t="s">
        <v>2718</v>
      </c>
      <c r="C122" s="582"/>
      <c r="D122" s="614"/>
      <c r="E122" s="615"/>
      <c r="F122" s="614"/>
      <c r="G122" s="614"/>
    </row>
    <row r="123" spans="1:8" ht="15" customHeight="1">
      <c r="A123" s="954" t="s">
        <v>2732</v>
      </c>
      <c r="B123" s="955" t="s">
        <v>2733</v>
      </c>
      <c r="C123" s="955" t="s">
        <v>158</v>
      </c>
      <c r="D123" s="956" t="s">
        <v>2734</v>
      </c>
      <c r="E123" s="957" t="s">
        <v>159</v>
      </c>
      <c r="F123" s="1025" t="s">
        <v>2002</v>
      </c>
      <c r="G123" s="1025" t="s">
        <v>2001</v>
      </c>
    </row>
    <row r="124" spans="1:8" ht="15" customHeight="1">
      <c r="A124" s="616" t="s">
        <v>2711</v>
      </c>
      <c r="B124" s="617"/>
      <c r="C124" s="618"/>
      <c r="D124" s="619"/>
      <c r="E124" s="620"/>
      <c r="F124" s="619"/>
      <c r="G124" s="619"/>
    </row>
    <row r="125" spans="1:8" ht="15" customHeight="1">
      <c r="A125" s="656">
        <v>1</v>
      </c>
      <c r="B125" s="657" t="s">
        <v>2847</v>
      </c>
      <c r="C125" s="658" t="s">
        <v>339</v>
      </c>
      <c r="D125" s="1105">
        <v>0</v>
      </c>
      <c r="E125" s="659">
        <v>1</v>
      </c>
      <c r="F125" s="1008">
        <f t="shared" ref="F125:F132" si="4">MMULT(D125,E125)</f>
        <v>0</v>
      </c>
      <c r="G125" s="1009"/>
      <c r="H125" s="627"/>
    </row>
    <row r="126" spans="1:8" ht="15" customHeight="1">
      <c r="A126" s="656">
        <v>2</v>
      </c>
      <c r="B126" s="657" t="s">
        <v>2848</v>
      </c>
      <c r="C126" s="658" t="s">
        <v>339</v>
      </c>
      <c r="D126" s="1105">
        <v>0</v>
      </c>
      <c r="E126" s="659">
        <v>1</v>
      </c>
      <c r="F126" s="1008">
        <f t="shared" si="4"/>
        <v>0</v>
      </c>
      <c r="G126" s="1009"/>
      <c r="H126" s="627"/>
    </row>
    <row r="127" spans="1:8" ht="15" customHeight="1">
      <c r="A127" s="656">
        <v>3</v>
      </c>
      <c r="B127" s="657" t="s">
        <v>2849</v>
      </c>
      <c r="C127" s="658" t="s">
        <v>339</v>
      </c>
      <c r="D127" s="1105">
        <v>0</v>
      </c>
      <c r="E127" s="659">
        <v>2</v>
      </c>
      <c r="F127" s="1008">
        <f t="shared" si="4"/>
        <v>0</v>
      </c>
      <c r="G127" s="1009"/>
      <c r="H127" s="627"/>
    </row>
    <row r="128" spans="1:8" ht="15" customHeight="1">
      <c r="A128" s="656">
        <v>4</v>
      </c>
      <c r="B128" s="657" t="s">
        <v>2850</v>
      </c>
      <c r="C128" s="658" t="s">
        <v>339</v>
      </c>
      <c r="D128" s="1105">
        <v>0</v>
      </c>
      <c r="E128" s="660">
        <v>1</v>
      </c>
      <c r="F128" s="1008">
        <f t="shared" si="4"/>
        <v>0</v>
      </c>
      <c r="G128" s="1010"/>
      <c r="H128" s="627"/>
    </row>
    <row r="129" spans="1:8" ht="15" customHeight="1">
      <c r="A129" s="656">
        <v>5</v>
      </c>
      <c r="B129" s="657" t="s">
        <v>2851</v>
      </c>
      <c r="C129" s="658" t="s">
        <v>339</v>
      </c>
      <c r="D129" s="1105">
        <v>0</v>
      </c>
      <c r="E129" s="660">
        <v>3</v>
      </c>
      <c r="F129" s="1008">
        <f t="shared" si="4"/>
        <v>0</v>
      </c>
      <c r="G129" s="1010"/>
      <c r="H129" s="627"/>
    </row>
    <row r="130" spans="1:8" ht="15" customHeight="1">
      <c r="A130" s="656">
        <v>6</v>
      </c>
      <c r="B130" s="657" t="s">
        <v>2852</v>
      </c>
      <c r="C130" s="658" t="s">
        <v>339</v>
      </c>
      <c r="D130" s="1105">
        <v>0</v>
      </c>
      <c r="E130" s="660">
        <v>1</v>
      </c>
      <c r="F130" s="1008">
        <f t="shared" si="4"/>
        <v>0</v>
      </c>
      <c r="G130" s="1010"/>
      <c r="H130" s="627"/>
    </row>
    <row r="131" spans="1:8" ht="15" customHeight="1">
      <c r="A131" s="656">
        <v>7</v>
      </c>
      <c r="B131" s="657" t="s">
        <v>2853</v>
      </c>
      <c r="C131" s="658" t="s">
        <v>339</v>
      </c>
      <c r="D131" s="1105">
        <v>0</v>
      </c>
      <c r="E131" s="660">
        <v>1</v>
      </c>
      <c r="F131" s="1008">
        <f t="shared" si="4"/>
        <v>0</v>
      </c>
      <c r="G131" s="1010"/>
      <c r="H131" s="627"/>
    </row>
    <row r="132" spans="1:8" ht="15" customHeight="1">
      <c r="A132" s="656">
        <v>8</v>
      </c>
      <c r="B132" s="657" t="s">
        <v>2854</v>
      </c>
      <c r="C132" s="658" t="s">
        <v>339</v>
      </c>
      <c r="D132" s="1105">
        <v>0</v>
      </c>
      <c r="E132" s="660">
        <v>1</v>
      </c>
      <c r="F132" s="1008">
        <f t="shared" si="4"/>
        <v>0</v>
      </c>
      <c r="G132" s="1010"/>
      <c r="H132" s="627"/>
    </row>
    <row r="133" spans="1:8" ht="15" customHeight="1">
      <c r="A133" s="661" t="s">
        <v>2835</v>
      </c>
      <c r="B133" s="662"/>
      <c r="C133" s="663"/>
      <c r="D133" s="664"/>
      <c r="E133" s="665"/>
      <c r="F133" s="1011"/>
      <c r="G133" s="1011"/>
      <c r="H133" s="627"/>
    </row>
    <row r="134" spans="1:8" ht="15" customHeight="1">
      <c r="A134" s="666">
        <v>1</v>
      </c>
      <c r="B134" s="667" t="s">
        <v>2855</v>
      </c>
      <c r="C134" s="668" t="s">
        <v>339</v>
      </c>
      <c r="D134" s="1107">
        <v>0</v>
      </c>
      <c r="E134" s="659">
        <v>1</v>
      </c>
      <c r="F134" s="1012"/>
      <c r="G134" s="727">
        <f>MMULT(D134,E134)</f>
        <v>0</v>
      </c>
      <c r="H134" s="627"/>
    </row>
    <row r="135" spans="1:8" ht="15" customHeight="1">
      <c r="A135" s="666">
        <v>2</v>
      </c>
      <c r="B135" s="667" t="s">
        <v>2856</v>
      </c>
      <c r="C135" s="668" t="s">
        <v>339</v>
      </c>
      <c r="D135" s="1107">
        <v>0</v>
      </c>
      <c r="E135" s="669">
        <v>1</v>
      </c>
      <c r="F135" s="1012"/>
      <c r="G135" s="727">
        <f>MMULT(D135,E135)</f>
        <v>0</v>
      </c>
      <c r="H135" s="627"/>
    </row>
    <row r="136" spans="1:8" ht="15" customHeight="1">
      <c r="A136" s="666">
        <v>3</v>
      </c>
      <c r="B136" s="667" t="s">
        <v>2857</v>
      </c>
      <c r="C136" s="668" t="s">
        <v>339</v>
      </c>
      <c r="D136" s="1107">
        <v>0</v>
      </c>
      <c r="E136" s="669">
        <v>1</v>
      </c>
      <c r="F136" s="1012"/>
      <c r="G136" s="727">
        <f>MMULT(D136,E136)</f>
        <v>0</v>
      </c>
      <c r="H136" s="627"/>
    </row>
    <row r="137" spans="1:8" ht="15" customHeight="1">
      <c r="A137" s="666">
        <v>4</v>
      </c>
      <c r="B137" s="667" t="s">
        <v>2858</v>
      </c>
      <c r="C137" s="668" t="s">
        <v>339</v>
      </c>
      <c r="D137" s="1107">
        <v>0</v>
      </c>
      <c r="E137" s="669">
        <v>1</v>
      </c>
      <c r="F137" s="1012"/>
      <c r="G137" s="727">
        <f>MMULT(D137,E137)</f>
        <v>0</v>
      </c>
      <c r="H137" s="627"/>
    </row>
    <row r="138" spans="1:8" ht="15" customHeight="1">
      <c r="A138" s="666">
        <v>5</v>
      </c>
      <c r="B138" s="667" t="s">
        <v>2859</v>
      </c>
      <c r="C138" s="668" t="s">
        <v>339</v>
      </c>
      <c r="D138" s="1107">
        <v>0</v>
      </c>
      <c r="E138" s="669">
        <v>1</v>
      </c>
      <c r="F138" s="1012"/>
      <c r="G138" s="727">
        <f>MMULT(D138,E138)</f>
        <v>0</v>
      </c>
      <c r="H138" s="627"/>
    </row>
    <row r="139" spans="1:8" ht="15" customHeight="1">
      <c r="A139" s="670"/>
      <c r="B139" s="671" t="s">
        <v>2860</v>
      </c>
      <c r="C139" s="670"/>
      <c r="D139" s="672"/>
      <c r="E139" s="673"/>
      <c r="F139" s="672">
        <f>ROUND(SUM(F125:F138),2)</f>
        <v>0</v>
      </c>
      <c r="G139" s="672">
        <f>ROUND(SUM(G134:G138),2)</f>
        <v>0</v>
      </c>
    </row>
    <row r="140" spans="1:8" ht="15" customHeight="1">
      <c r="F140" s="614"/>
      <c r="G140" s="614"/>
    </row>
    <row r="141" spans="1:8" ht="15" customHeight="1">
      <c r="A141" s="613"/>
      <c r="B141" s="581" t="s">
        <v>2720</v>
      </c>
      <c r="C141" s="582"/>
      <c r="D141" s="568"/>
      <c r="E141" s="583"/>
      <c r="F141" s="614"/>
      <c r="G141" s="614"/>
    </row>
    <row r="142" spans="1:8" ht="15" customHeight="1">
      <c r="A142" s="954" t="s">
        <v>2732</v>
      </c>
      <c r="B142" s="955" t="s">
        <v>2733</v>
      </c>
      <c r="C142" s="955" t="s">
        <v>158</v>
      </c>
      <c r="D142" s="956" t="s">
        <v>2734</v>
      </c>
      <c r="E142" s="957" t="s">
        <v>159</v>
      </c>
      <c r="F142" s="1025" t="s">
        <v>2002</v>
      </c>
      <c r="G142" s="1025" t="s">
        <v>2001</v>
      </c>
    </row>
    <row r="143" spans="1:8" ht="15" customHeight="1">
      <c r="A143" s="674" t="s">
        <v>2861</v>
      </c>
      <c r="B143" s="675"/>
      <c r="C143" s="676"/>
      <c r="D143" s="677"/>
      <c r="E143" s="620"/>
      <c r="F143" s="1013"/>
      <c r="G143" s="1013"/>
    </row>
    <row r="144" spans="1:8" ht="24.6">
      <c r="A144" s="678">
        <v>1</v>
      </c>
      <c r="B144" s="679" t="s">
        <v>2862</v>
      </c>
      <c r="C144" s="678" t="s">
        <v>339</v>
      </c>
      <c r="D144" s="1108">
        <v>0</v>
      </c>
      <c r="E144" s="680">
        <v>1</v>
      </c>
      <c r="F144" s="727">
        <f t="shared" ref="F144:F149" si="5">MMULT(D144,E144)</f>
        <v>0</v>
      </c>
      <c r="G144" s="1014"/>
      <c r="H144" s="627"/>
    </row>
    <row r="145" spans="1:8" ht="15" customHeight="1">
      <c r="A145" s="678">
        <v>2</v>
      </c>
      <c r="B145" s="681" t="s">
        <v>2863</v>
      </c>
      <c r="C145" s="678" t="s">
        <v>339</v>
      </c>
      <c r="D145" s="1108">
        <v>0</v>
      </c>
      <c r="E145" s="680">
        <v>2</v>
      </c>
      <c r="F145" s="727">
        <f t="shared" si="5"/>
        <v>0</v>
      </c>
      <c r="G145" s="1014"/>
      <c r="H145" s="627"/>
    </row>
    <row r="146" spans="1:8" ht="15" customHeight="1">
      <c r="A146" s="678">
        <v>3</v>
      </c>
      <c r="B146" s="592" t="s">
        <v>2864</v>
      </c>
      <c r="C146" s="682" t="s">
        <v>339</v>
      </c>
      <c r="D146" s="1108">
        <v>0</v>
      </c>
      <c r="E146" s="680">
        <v>1</v>
      </c>
      <c r="F146" s="727">
        <f t="shared" si="5"/>
        <v>0</v>
      </c>
      <c r="G146" s="1014"/>
      <c r="H146" s="627"/>
    </row>
    <row r="147" spans="1:8" ht="24.6">
      <c r="A147" s="681">
        <v>4</v>
      </c>
      <c r="B147" s="683" t="s">
        <v>2865</v>
      </c>
      <c r="C147" s="682" t="s">
        <v>339</v>
      </c>
      <c r="D147" s="1108">
        <v>0</v>
      </c>
      <c r="E147" s="631">
        <v>11</v>
      </c>
      <c r="F147" s="697">
        <f t="shared" si="5"/>
        <v>0</v>
      </c>
      <c r="G147" s="1014"/>
      <c r="H147" s="627"/>
    </row>
    <row r="148" spans="1:8" ht="15" customHeight="1">
      <c r="A148" s="678">
        <v>5</v>
      </c>
      <c r="B148" s="592" t="s">
        <v>2866</v>
      </c>
      <c r="C148" s="682" t="s">
        <v>339</v>
      </c>
      <c r="D148" s="1108">
        <v>0</v>
      </c>
      <c r="E148" s="680">
        <v>1</v>
      </c>
      <c r="F148" s="727">
        <f t="shared" si="5"/>
        <v>0</v>
      </c>
      <c r="G148" s="1014"/>
      <c r="H148" s="627"/>
    </row>
    <row r="149" spans="1:8" ht="15" customHeight="1">
      <c r="A149" s="678">
        <v>5</v>
      </c>
      <c r="B149" s="592" t="s">
        <v>2867</v>
      </c>
      <c r="C149" s="682" t="s">
        <v>339</v>
      </c>
      <c r="D149" s="1108">
        <v>0</v>
      </c>
      <c r="E149" s="680">
        <v>1</v>
      </c>
      <c r="F149" s="727">
        <f t="shared" si="5"/>
        <v>0</v>
      </c>
      <c r="G149" s="1014"/>
      <c r="H149" s="627"/>
    </row>
    <row r="150" spans="1:8" ht="15" customHeight="1">
      <c r="A150" s="661" t="s">
        <v>2835</v>
      </c>
      <c r="B150" s="662"/>
      <c r="C150" s="684"/>
      <c r="D150" s="627"/>
      <c r="E150" s="665"/>
      <c r="F150" s="1015"/>
      <c r="G150" s="1015"/>
      <c r="H150" s="627"/>
    </row>
    <row r="151" spans="1:8" ht="24.6">
      <c r="A151" s="685">
        <v>1</v>
      </c>
      <c r="B151" s="590" t="s">
        <v>2868</v>
      </c>
      <c r="C151" s="595" t="s">
        <v>339</v>
      </c>
      <c r="D151" s="1109">
        <v>0</v>
      </c>
      <c r="E151" s="631">
        <v>1</v>
      </c>
      <c r="F151" s="607"/>
      <c r="G151" s="697">
        <f>MMULT(D151,E151)</f>
        <v>0</v>
      </c>
      <c r="H151" s="627"/>
    </row>
    <row r="152" spans="1:8" ht="15" customHeight="1">
      <c r="A152" s="685">
        <v>2</v>
      </c>
      <c r="B152" s="591" t="s">
        <v>2869</v>
      </c>
      <c r="C152" s="595" t="s">
        <v>339</v>
      </c>
      <c r="D152" s="1109">
        <v>0</v>
      </c>
      <c r="E152" s="680">
        <v>11</v>
      </c>
      <c r="F152" s="1014"/>
      <c r="G152" s="727">
        <f>MMULT(D152,E152)</f>
        <v>0</v>
      </c>
      <c r="H152" s="627"/>
    </row>
    <row r="153" spans="1:8" ht="15" customHeight="1">
      <c r="A153" s="685">
        <v>3</v>
      </c>
      <c r="B153" s="591" t="s">
        <v>2870</v>
      </c>
      <c r="C153" s="595" t="s">
        <v>339</v>
      </c>
      <c r="D153" s="1109">
        <v>0</v>
      </c>
      <c r="E153" s="680">
        <v>2</v>
      </c>
      <c r="F153" s="1014"/>
      <c r="G153" s="727">
        <f>MMULT(D153,E153)</f>
        <v>0</v>
      </c>
      <c r="H153" s="627"/>
    </row>
    <row r="154" spans="1:8" ht="15" customHeight="1">
      <c r="A154" s="685">
        <v>4</v>
      </c>
      <c r="B154" s="591" t="s">
        <v>2871</v>
      </c>
      <c r="C154" s="595" t="s">
        <v>339</v>
      </c>
      <c r="D154" s="1109">
        <v>0</v>
      </c>
      <c r="E154" s="680">
        <v>1</v>
      </c>
      <c r="F154" s="1014"/>
      <c r="G154" s="727">
        <f>MMULT(D154,E154)</f>
        <v>0</v>
      </c>
      <c r="H154" s="627"/>
    </row>
    <row r="155" spans="1:8" ht="15" customHeight="1">
      <c r="A155" s="654"/>
      <c r="B155" s="565" t="s">
        <v>2872</v>
      </c>
      <c r="C155" s="565"/>
      <c r="D155" s="570"/>
      <c r="E155" s="598"/>
      <c r="F155" s="655">
        <f>ROUND(SUM(F144:F149),2)</f>
        <v>0</v>
      </c>
      <c r="G155" s="655">
        <f>ROUND(SUM(G151:G154),2)</f>
        <v>0</v>
      </c>
    </row>
    <row r="156" spans="1:8" ht="15" customHeight="1">
      <c r="F156" s="614"/>
      <c r="G156" s="614"/>
    </row>
    <row r="157" spans="1:8" s="580" customFormat="1" ht="15" customHeight="1">
      <c r="B157" s="686" t="s">
        <v>2722</v>
      </c>
      <c r="D157" s="687"/>
      <c r="E157" s="688"/>
      <c r="F157" s="614"/>
      <c r="G157" s="614"/>
    </row>
    <row r="158" spans="1:8" s="580" customFormat="1" ht="15" customHeight="1">
      <c r="A158" s="689" t="s">
        <v>2861</v>
      </c>
      <c r="B158" s="690"/>
      <c r="C158" s="691"/>
      <c r="D158" s="690"/>
      <c r="E158" s="692"/>
      <c r="F158" s="1016"/>
      <c r="G158" s="1016"/>
    </row>
    <row r="159" spans="1:8" s="549" customFormat="1" ht="15" customHeight="1">
      <c r="A159" s="958" t="s">
        <v>2732</v>
      </c>
      <c r="B159" s="958" t="s">
        <v>2733</v>
      </c>
      <c r="C159" s="958" t="s">
        <v>158</v>
      </c>
      <c r="D159" s="959" t="s">
        <v>2734</v>
      </c>
      <c r="E159" s="960" t="s">
        <v>159</v>
      </c>
      <c r="F159" s="1026" t="s">
        <v>2002</v>
      </c>
      <c r="G159" s="1025" t="s">
        <v>2001</v>
      </c>
    </row>
    <row r="160" spans="1:8" s="549" customFormat="1" ht="24.6">
      <c r="A160" s="693">
        <v>1</v>
      </c>
      <c r="B160" s="694" t="s">
        <v>2873</v>
      </c>
      <c r="C160" s="695" t="s">
        <v>339</v>
      </c>
      <c r="D160" s="1110">
        <v>0</v>
      </c>
      <c r="E160" s="696">
        <v>1</v>
      </c>
      <c r="F160" s="697">
        <f t="shared" ref="F160:F173" si="6">MMULT(D160,E160)</f>
        <v>0</v>
      </c>
      <c r="G160" s="1017"/>
      <c r="H160" s="552"/>
    </row>
    <row r="161" spans="1:8" s="549" customFormat="1" ht="15" customHeight="1">
      <c r="A161" s="693">
        <v>2</v>
      </c>
      <c r="B161" s="698" t="s">
        <v>2874</v>
      </c>
      <c r="C161" s="695" t="s">
        <v>339</v>
      </c>
      <c r="D161" s="1110">
        <v>0</v>
      </c>
      <c r="E161" s="696">
        <v>1</v>
      </c>
      <c r="F161" s="697">
        <f t="shared" si="6"/>
        <v>0</v>
      </c>
      <c r="G161" s="1017"/>
      <c r="H161" s="552"/>
    </row>
    <row r="162" spans="1:8" s="549" customFormat="1" ht="15" customHeight="1">
      <c r="A162" s="693">
        <v>3</v>
      </c>
      <c r="B162" s="698" t="s">
        <v>2875</v>
      </c>
      <c r="C162" s="695" t="s">
        <v>339</v>
      </c>
      <c r="D162" s="1110">
        <v>0</v>
      </c>
      <c r="E162" s="696">
        <v>1</v>
      </c>
      <c r="F162" s="697">
        <f t="shared" si="6"/>
        <v>0</v>
      </c>
      <c r="G162" s="1017"/>
      <c r="H162" s="552"/>
    </row>
    <row r="163" spans="1:8" s="549" customFormat="1" ht="15" customHeight="1">
      <c r="A163" s="693">
        <v>4</v>
      </c>
      <c r="B163" s="698" t="s">
        <v>2876</v>
      </c>
      <c r="C163" s="695" t="s">
        <v>339</v>
      </c>
      <c r="D163" s="1110">
        <v>0</v>
      </c>
      <c r="E163" s="696">
        <v>1</v>
      </c>
      <c r="F163" s="697">
        <f t="shared" si="6"/>
        <v>0</v>
      </c>
      <c r="G163" s="1017"/>
      <c r="H163" s="552"/>
    </row>
    <row r="164" spans="1:8" s="580" customFormat="1" ht="15" customHeight="1">
      <c r="A164" s="693">
        <v>5</v>
      </c>
      <c r="B164" s="698" t="s">
        <v>2877</v>
      </c>
      <c r="C164" s="695" t="s">
        <v>339</v>
      </c>
      <c r="D164" s="1110">
        <v>0</v>
      </c>
      <c r="E164" s="696">
        <v>1</v>
      </c>
      <c r="F164" s="697">
        <f t="shared" si="6"/>
        <v>0</v>
      </c>
      <c r="G164" s="1017"/>
      <c r="H164" s="568"/>
    </row>
    <row r="165" spans="1:8" s="580" customFormat="1" ht="15" customHeight="1">
      <c r="A165" s="693">
        <v>6</v>
      </c>
      <c r="B165" s="447" t="s">
        <v>2814</v>
      </c>
      <c r="C165" s="699" t="s">
        <v>339</v>
      </c>
      <c r="D165" s="1110">
        <v>0</v>
      </c>
      <c r="E165" s="700">
        <v>1</v>
      </c>
      <c r="F165" s="624">
        <f t="shared" si="6"/>
        <v>0</v>
      </c>
      <c r="G165" s="1004"/>
      <c r="H165" s="568"/>
    </row>
    <row r="166" spans="1:8" s="702" customFormat="1" ht="15" customHeight="1">
      <c r="A166" s="693">
        <v>7</v>
      </c>
      <c r="B166" s="447" t="s">
        <v>2815</v>
      </c>
      <c r="C166" s="699" t="s">
        <v>339</v>
      </c>
      <c r="D166" s="1110">
        <v>0</v>
      </c>
      <c r="E166" s="700">
        <v>1</v>
      </c>
      <c r="F166" s="624">
        <f t="shared" si="6"/>
        <v>0</v>
      </c>
      <c r="G166" s="1004"/>
      <c r="H166" s="701"/>
    </row>
    <row r="167" spans="1:8" s="580" customFormat="1" ht="15" customHeight="1">
      <c r="A167" s="693">
        <v>8</v>
      </c>
      <c r="B167" s="592" t="s">
        <v>2816</v>
      </c>
      <c r="C167" s="703" t="s">
        <v>339</v>
      </c>
      <c r="D167" s="1110">
        <v>0</v>
      </c>
      <c r="E167" s="704">
        <v>1</v>
      </c>
      <c r="F167" s="624">
        <f t="shared" si="6"/>
        <v>0</v>
      </c>
      <c r="G167" s="655"/>
      <c r="H167" s="568"/>
    </row>
    <row r="168" spans="1:8" s="580" customFormat="1" ht="15" customHeight="1">
      <c r="A168" s="693">
        <v>9</v>
      </c>
      <c r="B168" s="592" t="s">
        <v>2820</v>
      </c>
      <c r="C168" s="703" t="s">
        <v>339</v>
      </c>
      <c r="D168" s="1110">
        <v>0</v>
      </c>
      <c r="E168" s="704">
        <v>1</v>
      </c>
      <c r="F168" s="624">
        <f t="shared" si="6"/>
        <v>0</v>
      </c>
      <c r="G168" s="655"/>
      <c r="H168" s="568"/>
    </row>
    <row r="169" spans="1:8" s="549" customFormat="1" ht="15" customHeight="1">
      <c r="A169" s="693">
        <v>10</v>
      </c>
      <c r="B169" s="705" t="s">
        <v>2878</v>
      </c>
      <c r="C169" s="695" t="s">
        <v>339</v>
      </c>
      <c r="D169" s="1110">
        <v>0</v>
      </c>
      <c r="E169" s="696">
        <v>2</v>
      </c>
      <c r="F169" s="697">
        <f t="shared" si="6"/>
        <v>0</v>
      </c>
      <c r="G169" s="1017"/>
      <c r="H169" s="552"/>
    </row>
    <row r="170" spans="1:8" s="549" customFormat="1" ht="24.6">
      <c r="A170" s="693">
        <v>11</v>
      </c>
      <c r="B170" s="706" t="s">
        <v>2879</v>
      </c>
      <c r="C170" s="695" t="s">
        <v>339</v>
      </c>
      <c r="D170" s="1110">
        <v>0</v>
      </c>
      <c r="E170" s="696">
        <v>37</v>
      </c>
      <c r="F170" s="697">
        <f t="shared" si="6"/>
        <v>0</v>
      </c>
      <c r="G170" s="1017"/>
      <c r="H170" s="552"/>
    </row>
    <row r="171" spans="1:8" s="549" customFormat="1" ht="15" customHeight="1">
      <c r="A171" s="693">
        <v>12</v>
      </c>
      <c r="B171" s="707" t="s">
        <v>2880</v>
      </c>
      <c r="C171" s="695" t="s">
        <v>339</v>
      </c>
      <c r="D171" s="1110">
        <v>0</v>
      </c>
      <c r="E171" s="708">
        <v>37</v>
      </c>
      <c r="F171" s="697">
        <f t="shared" si="6"/>
        <v>0</v>
      </c>
      <c r="G171" s="1017"/>
      <c r="H171" s="552"/>
    </row>
    <row r="172" spans="1:8" s="549" customFormat="1" ht="15" customHeight="1">
      <c r="A172" s="693">
        <v>13</v>
      </c>
      <c r="B172" s="707" t="s">
        <v>2881</v>
      </c>
      <c r="C172" s="695" t="s">
        <v>339</v>
      </c>
      <c r="D172" s="1110">
        <v>0</v>
      </c>
      <c r="E172" s="709">
        <v>26</v>
      </c>
      <c r="F172" s="697">
        <f t="shared" si="6"/>
        <v>0</v>
      </c>
      <c r="G172" s="1017"/>
      <c r="H172" s="552"/>
    </row>
    <row r="173" spans="1:8" s="549" customFormat="1" ht="15" customHeight="1">
      <c r="A173" s="693">
        <v>14</v>
      </c>
      <c r="B173" s="707" t="s">
        <v>2882</v>
      </c>
      <c r="C173" s="695" t="s">
        <v>339</v>
      </c>
      <c r="D173" s="1110">
        <v>0</v>
      </c>
      <c r="E173" s="696">
        <v>9</v>
      </c>
      <c r="F173" s="697">
        <f t="shared" si="6"/>
        <v>0</v>
      </c>
      <c r="G173" s="1017"/>
      <c r="H173" s="552"/>
    </row>
    <row r="174" spans="1:8" s="714" customFormat="1" ht="15" customHeight="1">
      <c r="A174" s="710" t="s">
        <v>2835</v>
      </c>
      <c r="B174" s="662"/>
      <c r="C174" s="711"/>
      <c r="D174" s="712"/>
      <c r="E174" s="713"/>
      <c r="F174" s="1018"/>
      <c r="G174" s="1018"/>
    </row>
    <row r="175" spans="1:8" s="702" customFormat="1" ht="15" customHeight="1">
      <c r="A175" s="693">
        <v>1</v>
      </c>
      <c r="B175" s="715" t="s">
        <v>2883</v>
      </c>
      <c r="C175" s="596" t="s">
        <v>339</v>
      </c>
      <c r="D175" s="1111">
        <v>0</v>
      </c>
      <c r="E175" s="716">
        <v>1</v>
      </c>
      <c r="F175" s="999"/>
      <c r="G175" s="1019">
        <f t="shared" ref="G175:G181" si="7">MMULT(D175,E175)</f>
        <v>0</v>
      </c>
      <c r="H175" s="701"/>
    </row>
    <row r="176" spans="1:8" s="702" customFormat="1" ht="15" customHeight="1">
      <c r="A176" s="693">
        <v>2</v>
      </c>
      <c r="B176" s="717" t="s">
        <v>2884</v>
      </c>
      <c r="C176" s="596" t="s">
        <v>339</v>
      </c>
      <c r="D176" s="1111">
        <v>0</v>
      </c>
      <c r="E176" s="716">
        <v>1</v>
      </c>
      <c r="F176" s="999"/>
      <c r="G176" s="1019">
        <f t="shared" si="7"/>
        <v>0</v>
      </c>
      <c r="H176" s="701"/>
    </row>
    <row r="177" spans="1:8" s="702" customFormat="1" ht="15" customHeight="1">
      <c r="A177" s="693">
        <v>3</v>
      </c>
      <c r="B177" s="715" t="s">
        <v>2885</v>
      </c>
      <c r="C177" s="596" t="s">
        <v>339</v>
      </c>
      <c r="D177" s="1111">
        <v>0</v>
      </c>
      <c r="E177" s="716">
        <v>1</v>
      </c>
      <c r="F177" s="999"/>
      <c r="G177" s="1019">
        <f t="shared" si="7"/>
        <v>0</v>
      </c>
      <c r="H177" s="701"/>
    </row>
    <row r="178" spans="1:8" s="702" customFormat="1" ht="15" customHeight="1">
      <c r="A178" s="693">
        <v>4</v>
      </c>
      <c r="B178" s="715" t="s">
        <v>2886</v>
      </c>
      <c r="C178" s="596" t="s">
        <v>339</v>
      </c>
      <c r="D178" s="1111">
        <v>0</v>
      </c>
      <c r="E178" s="716">
        <v>37</v>
      </c>
      <c r="F178" s="999"/>
      <c r="G178" s="1019">
        <f t="shared" si="7"/>
        <v>0</v>
      </c>
      <c r="H178" s="701"/>
    </row>
    <row r="179" spans="1:8" s="702" customFormat="1" ht="15" customHeight="1">
      <c r="A179" s="693">
        <v>5</v>
      </c>
      <c r="B179" s="715" t="s">
        <v>2887</v>
      </c>
      <c r="C179" s="596" t="s">
        <v>339</v>
      </c>
      <c r="D179" s="1111">
        <v>0</v>
      </c>
      <c r="E179" s="716">
        <v>37</v>
      </c>
      <c r="F179" s="999"/>
      <c r="G179" s="1019">
        <f t="shared" si="7"/>
        <v>0</v>
      </c>
      <c r="H179" s="701"/>
    </row>
    <row r="180" spans="1:8" s="580" customFormat="1" ht="15" customHeight="1">
      <c r="A180" s="693">
        <v>6</v>
      </c>
      <c r="B180" s="715" t="s">
        <v>2888</v>
      </c>
      <c r="C180" s="596" t="s">
        <v>339</v>
      </c>
      <c r="D180" s="1111">
        <v>0</v>
      </c>
      <c r="E180" s="718">
        <v>11</v>
      </c>
      <c r="F180" s="999"/>
      <c r="G180" s="1019">
        <f t="shared" si="7"/>
        <v>0</v>
      </c>
      <c r="H180" s="568"/>
    </row>
    <row r="181" spans="1:8" s="702" customFormat="1" ht="15" customHeight="1">
      <c r="A181" s="693">
        <v>7</v>
      </c>
      <c r="B181" s="715" t="s">
        <v>2889</v>
      </c>
      <c r="C181" s="596" t="s">
        <v>339</v>
      </c>
      <c r="D181" s="1111">
        <v>0</v>
      </c>
      <c r="E181" s="716">
        <v>9</v>
      </c>
      <c r="F181" s="999"/>
      <c r="G181" s="1019">
        <f t="shared" si="7"/>
        <v>0</v>
      </c>
      <c r="H181" s="701"/>
    </row>
    <row r="182" spans="1:8" s="724" customFormat="1" ht="15" customHeight="1">
      <c r="A182" s="719"/>
      <c r="B182" s="720" t="s">
        <v>2890</v>
      </c>
      <c r="C182" s="719"/>
      <c r="D182" s="721"/>
      <c r="E182" s="722"/>
      <c r="F182" s="723">
        <f>ROUND(SUM(F160:F173),2)</f>
        <v>0</v>
      </c>
      <c r="G182" s="1020">
        <f>ROUND(SUM(G175:G181),2)</f>
        <v>0</v>
      </c>
    </row>
    <row r="183" spans="1:8" ht="15" customHeight="1">
      <c r="F183" s="614"/>
      <c r="G183" s="614"/>
    </row>
    <row r="184" spans="1:8" ht="15" customHeight="1">
      <c r="A184" s="613"/>
      <c r="B184" s="581" t="s">
        <v>2724</v>
      </c>
      <c r="C184" s="582"/>
      <c r="D184" s="614"/>
      <c r="E184" s="615"/>
      <c r="F184" s="614"/>
      <c r="G184" s="614"/>
    </row>
    <row r="185" spans="1:8" ht="15" customHeight="1">
      <c r="A185" s="954" t="s">
        <v>2732</v>
      </c>
      <c r="B185" s="955" t="s">
        <v>2733</v>
      </c>
      <c r="C185" s="955" t="s">
        <v>158</v>
      </c>
      <c r="D185" s="956" t="s">
        <v>2734</v>
      </c>
      <c r="E185" s="957" t="s">
        <v>159</v>
      </c>
      <c r="F185" s="1025" t="s">
        <v>2002</v>
      </c>
      <c r="G185" s="1025" t="s">
        <v>2001</v>
      </c>
    </row>
    <row r="186" spans="1:8" ht="15" customHeight="1">
      <c r="A186" s="616" t="s">
        <v>2711</v>
      </c>
      <c r="B186" s="617"/>
      <c r="C186" s="617"/>
      <c r="D186" s="619"/>
      <c r="E186" s="620"/>
      <c r="F186" s="619"/>
      <c r="G186" s="1021"/>
    </row>
    <row r="187" spans="1:8" ht="55.9" customHeight="1">
      <c r="A187" s="725">
        <v>1</v>
      </c>
      <c r="B187" s="726" t="s">
        <v>2891</v>
      </c>
      <c r="C187" s="595" t="s">
        <v>339</v>
      </c>
      <c r="D187" s="1108">
        <v>0</v>
      </c>
      <c r="E187" s="680">
        <v>8</v>
      </c>
      <c r="F187" s="727">
        <f>MMULT(D187,E187)</f>
        <v>0</v>
      </c>
      <c r="G187" s="1022"/>
      <c r="H187" s="594"/>
    </row>
    <row r="188" spans="1:8" ht="49.2">
      <c r="A188" s="725">
        <v>2</v>
      </c>
      <c r="B188" s="726" t="s">
        <v>2892</v>
      </c>
      <c r="C188" s="595" t="s">
        <v>339</v>
      </c>
      <c r="D188" s="1108">
        <v>0</v>
      </c>
      <c r="E188" s="680">
        <v>8</v>
      </c>
      <c r="F188" s="727">
        <f>MMULT(D188,E188)</f>
        <v>0</v>
      </c>
      <c r="G188" s="1022"/>
      <c r="H188" s="594"/>
    </row>
    <row r="189" spans="1:8" ht="15" customHeight="1">
      <c r="A189" s="728" t="s">
        <v>2835</v>
      </c>
      <c r="B189" s="729"/>
      <c r="C189" s="730"/>
      <c r="D189" s="594"/>
      <c r="E189" s="731"/>
      <c r="F189" s="1023"/>
      <c r="G189" s="1024"/>
      <c r="H189" s="594"/>
    </row>
    <row r="190" spans="1:8" ht="15" customHeight="1">
      <c r="A190" s="685">
        <v>1</v>
      </c>
      <c r="B190" s="591" t="s">
        <v>2893</v>
      </c>
      <c r="C190" s="595" t="s">
        <v>339</v>
      </c>
      <c r="D190" s="1108">
        <v>0</v>
      </c>
      <c r="E190" s="680">
        <v>16</v>
      </c>
      <c r="F190" s="1022"/>
      <c r="G190" s="727">
        <f>MMULT(D190,E190)</f>
        <v>0</v>
      </c>
      <c r="H190" s="594"/>
    </row>
    <row r="191" spans="1:8" ht="15" customHeight="1">
      <c r="A191" s="685">
        <v>2</v>
      </c>
      <c r="B191" s="591" t="s">
        <v>2894</v>
      </c>
      <c r="C191" s="595" t="s">
        <v>339</v>
      </c>
      <c r="D191" s="1108">
        <v>0</v>
      </c>
      <c r="E191" s="680">
        <v>1</v>
      </c>
      <c r="F191" s="1022"/>
      <c r="G191" s="727">
        <f>MMULT(D191,E191)</f>
        <v>0</v>
      </c>
      <c r="H191" s="594"/>
    </row>
    <row r="192" spans="1:8" ht="15" customHeight="1">
      <c r="A192" s="685">
        <v>3</v>
      </c>
      <c r="B192" s="591" t="s">
        <v>2895</v>
      </c>
      <c r="C192" s="595" t="s">
        <v>339</v>
      </c>
      <c r="D192" s="1108">
        <v>0</v>
      </c>
      <c r="E192" s="680">
        <v>8</v>
      </c>
      <c r="F192" s="1022"/>
      <c r="G192" s="727">
        <f>MMULT(D192,E192)</f>
        <v>0</v>
      </c>
      <c r="H192" s="594"/>
    </row>
    <row r="193" spans="1:8" ht="15" customHeight="1">
      <c r="A193" s="685">
        <v>4</v>
      </c>
      <c r="B193" s="591" t="s">
        <v>2896</v>
      </c>
      <c r="C193" s="595" t="s">
        <v>339</v>
      </c>
      <c r="D193" s="1108">
        <v>0</v>
      </c>
      <c r="E193" s="680">
        <v>8</v>
      </c>
      <c r="F193" s="1022"/>
      <c r="G193" s="727">
        <f>MMULT(D193,E193)</f>
        <v>0</v>
      </c>
      <c r="H193" s="594"/>
    </row>
    <row r="194" spans="1:8" ht="15" customHeight="1">
      <c r="A194" s="685">
        <v>5</v>
      </c>
      <c r="B194" s="591" t="s">
        <v>2897</v>
      </c>
      <c r="C194" s="595" t="s">
        <v>339</v>
      </c>
      <c r="D194" s="1108">
        <v>0</v>
      </c>
      <c r="E194" s="680">
        <v>1</v>
      </c>
      <c r="F194" s="1022"/>
      <c r="G194" s="727">
        <f>MMULT(D194,E194)</f>
        <v>0</v>
      </c>
      <c r="H194" s="594"/>
    </row>
    <row r="195" spans="1:8" ht="15" customHeight="1">
      <c r="A195" s="654"/>
      <c r="B195" s="565" t="s">
        <v>2898</v>
      </c>
      <c r="C195" s="565"/>
      <c r="D195" s="655"/>
      <c r="E195" s="598"/>
      <c r="F195" s="655">
        <f>ROUND(SUM(F187:F194),2)</f>
        <v>0</v>
      </c>
      <c r="G195" s="655">
        <f>ROUND(SUM(G190:G194),2)</f>
        <v>0</v>
      </c>
    </row>
    <row r="196" spans="1:8" ht="15" customHeight="1">
      <c r="A196" s="613"/>
      <c r="D196" s="614"/>
      <c r="E196" s="687"/>
    </row>
    <row r="197" spans="1:8" ht="15" customHeight="1">
      <c r="A197" s="613"/>
      <c r="B197" s="581" t="s">
        <v>2726</v>
      </c>
      <c r="C197" s="582"/>
      <c r="D197" s="614"/>
      <c r="E197" s="583"/>
    </row>
    <row r="198" spans="1:8" ht="15" customHeight="1">
      <c r="A198" s="954" t="s">
        <v>2732</v>
      </c>
      <c r="B198" s="955" t="s">
        <v>2733</v>
      </c>
      <c r="C198" s="955" t="s">
        <v>158</v>
      </c>
      <c r="D198" s="956" t="s">
        <v>2734</v>
      </c>
      <c r="E198" s="957" t="s">
        <v>159</v>
      </c>
      <c r="F198" s="1025" t="s">
        <v>2002</v>
      </c>
      <c r="G198" s="1025" t="s">
        <v>2001</v>
      </c>
    </row>
    <row r="199" spans="1:8" ht="15" customHeight="1">
      <c r="A199" s="674" t="s">
        <v>2861</v>
      </c>
      <c r="B199" s="675"/>
      <c r="C199" s="676"/>
      <c r="D199" s="619"/>
      <c r="E199" s="620"/>
      <c r="F199" s="620"/>
      <c r="G199" s="620"/>
    </row>
    <row r="200" spans="1:8" ht="15" customHeight="1">
      <c r="A200" s="681">
        <v>1</v>
      </c>
      <c r="B200" s="592" t="s">
        <v>2899</v>
      </c>
      <c r="C200" s="591" t="s">
        <v>339</v>
      </c>
      <c r="D200" s="1109">
        <v>0</v>
      </c>
      <c r="E200" s="631">
        <v>1</v>
      </c>
      <c r="F200" s="697">
        <f t="shared" ref="F200:F207" si="8">MMULT(D200,E200)</f>
        <v>0</v>
      </c>
      <c r="G200" s="600"/>
      <c r="H200" s="627"/>
    </row>
    <row r="201" spans="1:8" ht="15" customHeight="1">
      <c r="A201" s="681">
        <v>2</v>
      </c>
      <c r="B201" s="592" t="s">
        <v>2900</v>
      </c>
      <c r="C201" s="591" t="s">
        <v>339</v>
      </c>
      <c r="D201" s="1109">
        <v>0</v>
      </c>
      <c r="E201" s="631">
        <v>1</v>
      </c>
      <c r="F201" s="697">
        <f t="shared" si="8"/>
        <v>0</v>
      </c>
      <c r="G201" s="600"/>
      <c r="H201" s="627"/>
    </row>
    <row r="202" spans="1:8" ht="15" customHeight="1">
      <c r="A202" s="681">
        <v>2</v>
      </c>
      <c r="B202" s="592" t="s">
        <v>2901</v>
      </c>
      <c r="C202" s="591" t="s">
        <v>339</v>
      </c>
      <c r="D202" s="1109">
        <v>0</v>
      </c>
      <c r="E202" s="631">
        <v>1</v>
      </c>
      <c r="F202" s="697">
        <f t="shared" si="8"/>
        <v>0</v>
      </c>
      <c r="G202" s="600"/>
      <c r="H202" s="627"/>
    </row>
    <row r="203" spans="1:8" ht="15" customHeight="1">
      <c r="A203" s="681">
        <v>3</v>
      </c>
      <c r="B203" s="591" t="s">
        <v>2902</v>
      </c>
      <c r="C203" s="591" t="s">
        <v>339</v>
      </c>
      <c r="D203" s="1109">
        <v>0</v>
      </c>
      <c r="E203" s="631">
        <v>1</v>
      </c>
      <c r="F203" s="697">
        <f t="shared" si="8"/>
        <v>0</v>
      </c>
      <c r="G203" s="600"/>
      <c r="H203" s="627"/>
    </row>
    <row r="204" spans="1:8">
      <c r="A204" s="681">
        <v>4</v>
      </c>
      <c r="B204" s="447" t="s">
        <v>2903</v>
      </c>
      <c r="C204" s="591" t="s">
        <v>339</v>
      </c>
      <c r="D204" s="1109">
        <v>0</v>
      </c>
      <c r="E204" s="631">
        <v>6</v>
      </c>
      <c r="F204" s="697">
        <f t="shared" si="8"/>
        <v>0</v>
      </c>
      <c r="G204" s="600"/>
      <c r="H204" s="627"/>
    </row>
    <row r="205" spans="1:8" ht="15" customHeight="1">
      <c r="A205" s="681">
        <v>5</v>
      </c>
      <c r="B205" s="592" t="s">
        <v>2904</v>
      </c>
      <c r="C205" s="591" t="s">
        <v>339</v>
      </c>
      <c r="D205" s="1109">
        <v>0</v>
      </c>
      <c r="E205" s="631">
        <v>1</v>
      </c>
      <c r="F205" s="697">
        <f t="shared" si="8"/>
        <v>0</v>
      </c>
      <c r="G205" s="600"/>
      <c r="H205" s="627"/>
    </row>
    <row r="206" spans="1:8" ht="15" customHeight="1">
      <c r="A206" s="681">
        <v>6</v>
      </c>
      <c r="B206" s="592" t="s">
        <v>2905</v>
      </c>
      <c r="C206" s="591" t="s">
        <v>339</v>
      </c>
      <c r="D206" s="1109">
        <v>0</v>
      </c>
      <c r="E206" s="631">
        <v>1</v>
      </c>
      <c r="F206" s="697">
        <f t="shared" si="8"/>
        <v>0</v>
      </c>
      <c r="G206" s="600"/>
      <c r="H206" s="627"/>
    </row>
    <row r="207" spans="1:8" ht="15" customHeight="1">
      <c r="A207" s="681">
        <v>7</v>
      </c>
      <c r="B207" s="592" t="s">
        <v>2906</v>
      </c>
      <c r="C207" s="591" t="s">
        <v>339</v>
      </c>
      <c r="D207" s="1109">
        <v>0</v>
      </c>
      <c r="E207" s="631">
        <v>1</v>
      </c>
      <c r="F207" s="697">
        <f t="shared" si="8"/>
        <v>0</v>
      </c>
      <c r="G207" s="600"/>
      <c r="H207" s="627"/>
    </row>
    <row r="208" spans="1:8" ht="15" customHeight="1">
      <c r="A208" s="661" t="s">
        <v>2835</v>
      </c>
      <c r="B208" s="662"/>
      <c r="C208" s="684"/>
      <c r="D208" s="627"/>
      <c r="E208" s="665"/>
      <c r="F208" s="998"/>
      <c r="G208" s="998"/>
      <c r="H208" s="627"/>
    </row>
    <row r="209" spans="1:8" ht="24.6">
      <c r="A209" s="589">
        <v>1</v>
      </c>
      <c r="B209" s="590" t="s">
        <v>2907</v>
      </c>
      <c r="C209" s="591" t="s">
        <v>339</v>
      </c>
      <c r="D209" s="1109">
        <v>0</v>
      </c>
      <c r="E209" s="631">
        <v>1</v>
      </c>
      <c r="F209" s="600"/>
      <c r="G209" s="697">
        <f>MMULT(D209,E209)</f>
        <v>0</v>
      </c>
      <c r="H209" s="627"/>
    </row>
    <row r="210" spans="1:8" ht="15" customHeight="1">
      <c r="A210" s="589">
        <v>2</v>
      </c>
      <c r="B210" s="591" t="s">
        <v>2908</v>
      </c>
      <c r="C210" s="591" t="s">
        <v>339</v>
      </c>
      <c r="D210" s="1109">
        <v>0</v>
      </c>
      <c r="E210" s="631">
        <v>1</v>
      </c>
      <c r="F210" s="600"/>
      <c r="G210" s="697">
        <f>MMULT(D210,E210)</f>
        <v>0</v>
      </c>
      <c r="H210" s="627"/>
    </row>
    <row r="211" spans="1:8" ht="15" customHeight="1">
      <c r="A211" s="589">
        <v>3</v>
      </c>
      <c r="B211" s="591" t="s">
        <v>2909</v>
      </c>
      <c r="C211" s="591" t="s">
        <v>339</v>
      </c>
      <c r="D211" s="1109">
        <v>0</v>
      </c>
      <c r="E211" s="631">
        <v>6</v>
      </c>
      <c r="F211" s="600"/>
      <c r="G211" s="697">
        <f>MMULT(D211,E211)</f>
        <v>0</v>
      </c>
      <c r="H211" s="627"/>
    </row>
    <row r="212" spans="1:8" ht="15" customHeight="1">
      <c r="A212" s="589">
        <v>4</v>
      </c>
      <c r="B212" s="591" t="s">
        <v>2910</v>
      </c>
      <c r="C212" s="591" t="s">
        <v>339</v>
      </c>
      <c r="D212" s="1109">
        <v>0</v>
      </c>
      <c r="E212" s="631">
        <v>1</v>
      </c>
      <c r="F212" s="600"/>
      <c r="G212" s="697">
        <f>MMULT(D212,E212)</f>
        <v>0</v>
      </c>
      <c r="H212" s="627"/>
    </row>
    <row r="213" spans="1:8" ht="15" customHeight="1">
      <c r="A213" s="589">
        <v>5</v>
      </c>
      <c r="B213" s="591" t="s">
        <v>2911</v>
      </c>
      <c r="C213" s="591" t="s">
        <v>339</v>
      </c>
      <c r="D213" s="1109">
        <v>0</v>
      </c>
      <c r="E213" s="631">
        <v>1</v>
      </c>
      <c r="F213" s="600"/>
      <c r="G213" s="697">
        <f>MMULT(D213,E213)</f>
        <v>0</v>
      </c>
      <c r="H213" s="627"/>
    </row>
    <row r="214" spans="1:8" ht="15" customHeight="1">
      <c r="A214" s="589"/>
      <c r="B214" s="565" t="s">
        <v>2912</v>
      </c>
      <c r="C214" s="565"/>
      <c r="D214" s="655"/>
      <c r="E214" s="732"/>
      <c r="F214" s="655">
        <f>ROUND(SUM(F200:F207),2)</f>
        <v>0</v>
      </c>
      <c r="G214" s="655">
        <f>ROUND(SUM(G209:G213),2)</f>
        <v>0</v>
      </c>
    </row>
    <row r="216" spans="1:8">
      <c r="B216" s="733"/>
    </row>
  </sheetData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headerFooter>
    <oddHeader>&amp;LZŠ s MŠ Cádrova ul., Bratislava
Rekonštrukcia, nadstavba/prístavba
objektu jedálne.&amp;C&amp;A
 ELEKTROINŠTALÁCIA - SLABOPRÚD</oddHeader>
    <oddFooter>&amp;R&amp;P z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BM123"/>
  <sheetViews>
    <sheetView showGridLines="0" topLeftCell="A77" workbookViewId="0">
      <selection activeCell="D51" sqref="D51"/>
    </sheetView>
  </sheetViews>
  <sheetFormatPr defaultRowHeight="10.199999999999999"/>
  <cols>
    <col min="1" max="1" width="8.33203125" style="1" customWidth="1"/>
    <col min="2" max="2" width="1.1328125" style="1" customWidth="1"/>
    <col min="3" max="3" width="4.1328125" style="1" customWidth="1"/>
    <col min="4" max="4" width="4.33203125" style="1" customWidth="1"/>
    <col min="5" max="5" width="17.1328125" style="1" customWidth="1"/>
    <col min="6" max="6" width="50.796875" style="1" customWidth="1"/>
    <col min="7" max="7" width="7.46484375" style="1" customWidth="1"/>
    <col min="8" max="8" width="14" style="1" customWidth="1"/>
    <col min="9" max="9" width="21.3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796875" style="1" hidden="1" customWidth="1"/>
    <col min="14" max="14" width="9.33203125" style="1" hidden="1"/>
    <col min="15" max="20" width="14.13281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4"/>
    </row>
    <row r="2" spans="1:46" s="1" customFormat="1" ht="37" customHeight="1">
      <c r="L2" s="1185" t="s">
        <v>5</v>
      </c>
      <c r="M2" s="1186"/>
      <c r="N2" s="1186"/>
      <c r="O2" s="1186"/>
      <c r="P2" s="1186"/>
      <c r="Q2" s="1186"/>
      <c r="R2" s="1186"/>
      <c r="S2" s="1186"/>
      <c r="T2" s="1186"/>
      <c r="U2" s="1186"/>
      <c r="V2" s="1186"/>
      <c r="AT2" s="14" t="s">
        <v>100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5" customHeight="1">
      <c r="B4" s="17"/>
      <c r="D4" s="18" t="s">
        <v>121</v>
      </c>
      <c r="L4" s="17"/>
      <c r="M4" s="95" t="s">
        <v>9</v>
      </c>
      <c r="AT4" s="14" t="s">
        <v>3</v>
      </c>
    </row>
    <row r="5" spans="1:46" s="1" customFormat="1" ht="7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1205" t="str">
        <f>'Rekapitulácia stavby'!K6</f>
        <v>ZŠ a MŠ Cádrova - rekonštrukcia, nadstavba /  prístavba objektu</v>
      </c>
      <c r="F7" s="1206"/>
      <c r="G7" s="1206"/>
      <c r="H7" s="1206"/>
      <c r="L7" s="17"/>
    </row>
    <row r="8" spans="1:46" s="2" customFormat="1" ht="12" customHeight="1">
      <c r="A8" s="27"/>
      <c r="B8" s="28"/>
      <c r="C8" s="27"/>
      <c r="D8" s="23" t="s">
        <v>122</v>
      </c>
      <c r="E8" s="27"/>
      <c r="F8" s="27"/>
      <c r="G8" s="27"/>
      <c r="H8" s="27"/>
      <c r="I8" s="27"/>
      <c r="J8" s="27"/>
      <c r="K8" s="27"/>
      <c r="L8" s="40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</row>
    <row r="9" spans="1:46" s="2" customFormat="1" ht="30" customHeight="1">
      <c r="A9" s="27"/>
      <c r="B9" s="28"/>
      <c r="C9" s="27"/>
      <c r="D9" s="27"/>
      <c r="E9" s="1199" t="s">
        <v>1955</v>
      </c>
      <c r="F9" s="1209"/>
      <c r="G9" s="1209"/>
      <c r="H9" s="1209"/>
      <c r="I9" s="27"/>
      <c r="J9" s="27"/>
      <c r="K9" s="27"/>
      <c r="L9" s="40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</row>
    <row r="10" spans="1:46" s="2" customFormat="1">
      <c r="A10" s="27"/>
      <c r="B10" s="28"/>
      <c r="C10" s="27"/>
      <c r="D10" s="27"/>
      <c r="E10" s="27"/>
      <c r="F10" s="27"/>
      <c r="G10" s="27"/>
      <c r="H10" s="27"/>
      <c r="I10" s="27"/>
      <c r="J10" s="27"/>
      <c r="K10" s="27"/>
      <c r="L10" s="40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</row>
    <row r="11" spans="1:46" s="2" customFormat="1" ht="12" customHeight="1">
      <c r="A11" s="27"/>
      <c r="B11" s="28"/>
      <c r="C11" s="27"/>
      <c r="D11" s="23" t="s">
        <v>15</v>
      </c>
      <c r="E11" s="27"/>
      <c r="F11" s="21" t="s">
        <v>1</v>
      </c>
      <c r="G11" s="27"/>
      <c r="H11" s="27"/>
      <c r="I11" s="23" t="s">
        <v>16</v>
      </c>
      <c r="J11" s="21" t="s">
        <v>1</v>
      </c>
      <c r="K11" s="27"/>
      <c r="L11" s="40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</row>
    <row r="12" spans="1:46" s="2" customFormat="1" ht="12" customHeight="1">
      <c r="A12" s="27"/>
      <c r="B12" s="28"/>
      <c r="C12" s="27"/>
      <c r="D12" s="23" t="s">
        <v>17</v>
      </c>
      <c r="E12" s="27"/>
      <c r="F12" s="21" t="s">
        <v>18</v>
      </c>
      <c r="G12" s="27"/>
      <c r="H12" s="27"/>
      <c r="I12" s="23" t="s">
        <v>19</v>
      </c>
      <c r="J12" s="1123" t="str">
        <f>'Rekapitulácia stavby'!AN8</f>
        <v>10. 6. 2022</v>
      </c>
      <c r="K12" s="27"/>
      <c r="L12" s="40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</row>
    <row r="13" spans="1:46" s="2" customFormat="1" ht="10.9" customHeight="1">
      <c r="A13" s="27"/>
      <c r="B13" s="28"/>
      <c r="C13" s="27"/>
      <c r="D13" s="27"/>
      <c r="E13" s="27"/>
      <c r="F13" s="27"/>
      <c r="G13" s="27"/>
      <c r="H13" s="27"/>
      <c r="I13" s="27"/>
      <c r="J13" s="27"/>
      <c r="K13" s="27"/>
      <c r="L13" s="40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</row>
    <row r="14" spans="1:46" s="2" customFormat="1" ht="12" customHeight="1">
      <c r="A14" s="27"/>
      <c r="B14" s="28"/>
      <c r="C14" s="27"/>
      <c r="D14" s="23" t="s">
        <v>21</v>
      </c>
      <c r="E14" s="27"/>
      <c r="F14" s="27"/>
      <c r="G14" s="27"/>
      <c r="H14" s="27"/>
      <c r="I14" s="23" t="s">
        <v>22</v>
      </c>
      <c r="J14" s="21" t="s">
        <v>1</v>
      </c>
      <c r="K14" s="27"/>
      <c r="L14" s="40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</row>
    <row r="15" spans="1:46" s="2" customFormat="1" ht="18" customHeight="1">
      <c r="A15" s="27"/>
      <c r="B15" s="28"/>
      <c r="C15" s="27"/>
      <c r="D15" s="27"/>
      <c r="E15" s="21" t="s">
        <v>23</v>
      </c>
      <c r="F15" s="27"/>
      <c r="G15" s="27"/>
      <c r="H15" s="27"/>
      <c r="I15" s="23" t="s">
        <v>24</v>
      </c>
      <c r="J15" s="21" t="s">
        <v>1</v>
      </c>
      <c r="K15" s="27"/>
      <c r="L15" s="40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</row>
    <row r="16" spans="1:46" s="2" customFormat="1" ht="7" customHeight="1">
      <c r="A16" s="27"/>
      <c r="B16" s="28"/>
      <c r="C16" s="27"/>
      <c r="D16" s="27"/>
      <c r="E16" s="27"/>
      <c r="F16" s="27"/>
      <c r="G16" s="27"/>
      <c r="H16" s="27"/>
      <c r="I16" s="27"/>
      <c r="J16" s="27"/>
      <c r="K16" s="27"/>
      <c r="L16" s="40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</row>
    <row r="17" spans="1:31" s="2" customFormat="1" ht="12" customHeight="1">
      <c r="A17" s="27"/>
      <c r="B17" s="28"/>
      <c r="C17" s="27"/>
      <c r="D17" s="23" t="s">
        <v>25</v>
      </c>
      <c r="E17" s="27"/>
      <c r="F17" s="27"/>
      <c r="G17" s="27"/>
      <c r="H17" s="27"/>
      <c r="I17" s="23" t="s">
        <v>22</v>
      </c>
      <c r="J17" s="1089" t="s">
        <v>3937</v>
      </c>
      <c r="K17" s="27"/>
      <c r="L17" s="40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</row>
    <row r="18" spans="1:31" s="2" customFormat="1" ht="18" customHeight="1">
      <c r="A18" s="27"/>
      <c r="B18" s="28"/>
      <c r="C18" s="27"/>
      <c r="D18" s="27"/>
      <c r="E18" s="1208" t="s">
        <v>3937</v>
      </c>
      <c r="F18" s="1192"/>
      <c r="G18" s="1192"/>
      <c r="H18" s="1192"/>
      <c r="I18" s="23" t="s">
        <v>24</v>
      </c>
      <c r="J18" s="1089" t="s">
        <v>3937</v>
      </c>
      <c r="K18" s="27"/>
      <c r="L18" s="40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</row>
    <row r="19" spans="1:31" s="2" customFormat="1" ht="7" customHeight="1">
      <c r="A19" s="27"/>
      <c r="B19" s="28"/>
      <c r="C19" s="27"/>
      <c r="D19" s="27"/>
      <c r="E19" s="27"/>
      <c r="F19" s="27"/>
      <c r="G19" s="27"/>
      <c r="H19" s="27"/>
      <c r="I19" s="27"/>
      <c r="J19" s="27"/>
      <c r="K19" s="27"/>
      <c r="L19" s="40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</row>
    <row r="20" spans="1:31" s="2" customFormat="1" ht="12" customHeight="1">
      <c r="A20" s="27"/>
      <c r="B20" s="28"/>
      <c r="C20" s="27"/>
      <c r="D20" s="23" t="s">
        <v>3926</v>
      </c>
      <c r="E20" s="27"/>
      <c r="F20" s="27"/>
      <c r="G20" s="27"/>
      <c r="H20" s="27"/>
      <c r="I20" s="23" t="s">
        <v>22</v>
      </c>
      <c r="J20" s="21" t="s">
        <v>1</v>
      </c>
      <c r="K20" s="27"/>
      <c r="L20" s="40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</row>
    <row r="21" spans="1:31" s="2" customFormat="1" ht="18" customHeight="1">
      <c r="A21" s="27"/>
      <c r="B21" s="28"/>
      <c r="C21" s="27"/>
      <c r="D21" s="27"/>
      <c r="E21" s="21" t="s">
        <v>26</v>
      </c>
      <c r="F21" s="27"/>
      <c r="G21" s="27"/>
      <c r="H21" s="27"/>
      <c r="I21" s="23" t="s">
        <v>24</v>
      </c>
      <c r="J21" s="21" t="s">
        <v>1</v>
      </c>
      <c r="K21" s="27"/>
      <c r="L21" s="40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</row>
    <row r="22" spans="1:31" s="2" customFormat="1" ht="7" customHeight="1">
      <c r="A22" s="27"/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40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</row>
    <row r="23" spans="1:31" s="2" customFormat="1" ht="12" customHeight="1">
      <c r="A23" s="27"/>
      <c r="B23" s="28"/>
      <c r="C23" s="27"/>
      <c r="D23" s="23" t="s">
        <v>3930</v>
      </c>
      <c r="E23" s="27"/>
      <c r="F23" s="27"/>
      <c r="G23" s="27"/>
      <c r="H23" s="27"/>
      <c r="I23" s="23" t="s">
        <v>22</v>
      </c>
      <c r="J23" s="21" t="str">
        <f>IF('Rekapitulácia stavby'!AN19="","",'Rekapitulácia stavby'!AN19)</f>
        <v/>
      </c>
      <c r="K23" s="27"/>
      <c r="L23" s="40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</row>
    <row r="24" spans="1:31" s="2" customFormat="1" ht="18" customHeight="1">
      <c r="A24" s="27"/>
      <c r="B24" s="28"/>
      <c r="C24" s="27"/>
      <c r="D24" s="27"/>
      <c r="E24" s="21" t="str">
        <f>IF('Rekapitulácia stavby'!E20="","",'Rekapitulácia stavby'!E20)</f>
        <v xml:space="preserve"> </v>
      </c>
      <c r="F24" s="27"/>
      <c r="G24" s="27"/>
      <c r="H24" s="27"/>
      <c r="I24" s="23" t="s">
        <v>24</v>
      </c>
      <c r="J24" s="21" t="str">
        <f>IF('Rekapitulácia stavby'!AN20="","",'Rekapitulácia stavby'!AN20)</f>
        <v/>
      </c>
      <c r="K24" s="27"/>
      <c r="L24" s="40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</row>
    <row r="25" spans="1:31" s="2" customFormat="1" ht="7" customHeight="1">
      <c r="A25" s="27"/>
      <c r="B25" s="28"/>
      <c r="C25" s="27"/>
      <c r="D25" s="27"/>
      <c r="E25" s="27"/>
      <c r="F25" s="27"/>
      <c r="G25" s="27"/>
      <c r="H25" s="27"/>
      <c r="I25" s="27"/>
      <c r="J25" s="27"/>
      <c r="K25" s="27"/>
      <c r="L25" s="40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</row>
    <row r="26" spans="1:31" s="2" customFormat="1" ht="12" customHeight="1">
      <c r="A26" s="27"/>
      <c r="B26" s="28"/>
      <c r="C26" s="27"/>
      <c r="D26" s="23" t="s">
        <v>29</v>
      </c>
      <c r="E26" s="27"/>
      <c r="F26" s="27"/>
      <c r="G26" s="27"/>
      <c r="H26" s="27"/>
      <c r="I26" s="27"/>
      <c r="J26" s="27"/>
      <c r="K26" s="27"/>
      <c r="L26" s="40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</row>
    <row r="27" spans="1:31" s="8" customFormat="1" ht="16.5" customHeight="1">
      <c r="A27" s="96"/>
      <c r="B27" s="97"/>
      <c r="C27" s="96"/>
      <c r="D27" s="96"/>
      <c r="E27" s="1194" t="s">
        <v>1</v>
      </c>
      <c r="F27" s="1194"/>
      <c r="G27" s="1194"/>
      <c r="H27" s="1194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7" customHeight="1">
      <c r="A28" s="27"/>
      <c r="B28" s="28"/>
      <c r="C28" s="27"/>
      <c r="D28" s="27"/>
      <c r="E28" s="27"/>
      <c r="F28" s="27"/>
      <c r="G28" s="27"/>
      <c r="H28" s="27"/>
      <c r="I28" s="27"/>
      <c r="J28" s="27"/>
      <c r="K28" s="27"/>
      <c r="L28" s="40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</row>
    <row r="29" spans="1:31" s="2" customFormat="1" ht="7" customHeight="1">
      <c r="A29" s="27"/>
      <c r="B29" s="28"/>
      <c r="C29" s="27"/>
      <c r="D29" s="64"/>
      <c r="E29" s="64"/>
      <c r="F29" s="64"/>
      <c r="G29" s="64"/>
      <c r="H29" s="64"/>
      <c r="I29" s="64"/>
      <c r="J29" s="64"/>
      <c r="K29" s="64"/>
      <c r="L29" s="40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</row>
    <row r="30" spans="1:31" s="2" customFormat="1" ht="25.35" customHeight="1">
      <c r="A30" s="27"/>
      <c r="B30" s="28"/>
      <c r="C30" s="27"/>
      <c r="D30" s="99" t="s">
        <v>32</v>
      </c>
      <c r="E30" s="27"/>
      <c r="F30" s="27"/>
      <c r="G30" s="27"/>
      <c r="H30" s="27"/>
      <c r="I30" s="27"/>
      <c r="J30" s="69">
        <f>ROUND(J118, 2)</f>
        <v>0</v>
      </c>
      <c r="K30" s="27"/>
      <c r="L30" s="40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</row>
    <row r="31" spans="1:31" s="2" customFormat="1" ht="7" customHeight="1">
      <c r="A31" s="27"/>
      <c r="B31" s="28"/>
      <c r="C31" s="27"/>
      <c r="D31" s="64"/>
      <c r="E31" s="64"/>
      <c r="F31" s="64"/>
      <c r="G31" s="64"/>
      <c r="H31" s="64"/>
      <c r="I31" s="64"/>
      <c r="J31" s="64"/>
      <c r="K31" s="64"/>
      <c r="L31" s="40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</row>
    <row r="32" spans="1:31" s="2" customFormat="1" ht="14.5" customHeight="1">
      <c r="A32" s="27"/>
      <c r="B32" s="28"/>
      <c r="C32" s="27"/>
      <c r="D32" s="27"/>
      <c r="E32" s="27"/>
      <c r="F32" s="31" t="s">
        <v>34</v>
      </c>
      <c r="G32" s="27"/>
      <c r="H32" s="27"/>
      <c r="I32" s="31" t="s">
        <v>33</v>
      </c>
      <c r="J32" s="31" t="s">
        <v>35</v>
      </c>
      <c r="K32" s="27"/>
      <c r="L32" s="40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</row>
    <row r="33" spans="1:31" s="2" customFormat="1" ht="14.5" customHeight="1">
      <c r="A33" s="27"/>
      <c r="B33" s="28"/>
      <c r="C33" s="27"/>
      <c r="D33" s="100" t="s">
        <v>36</v>
      </c>
      <c r="E33" s="33" t="s">
        <v>37</v>
      </c>
      <c r="F33" s="101">
        <f>ROUND((SUM(BE118:BE122)),  2)</f>
        <v>0</v>
      </c>
      <c r="G33" s="102"/>
      <c r="H33" s="102"/>
      <c r="I33" s="103">
        <v>0.2</v>
      </c>
      <c r="J33" s="101">
        <f>ROUND(((SUM(BE118:BE122))*I33),  2)</f>
        <v>0</v>
      </c>
      <c r="K33" s="27"/>
      <c r="L33" s="40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</row>
    <row r="34" spans="1:31" s="2" customFormat="1" ht="14.5" customHeight="1">
      <c r="A34" s="27"/>
      <c r="B34" s="28"/>
      <c r="C34" s="27"/>
      <c r="D34" s="27"/>
      <c r="E34" s="33" t="s">
        <v>38</v>
      </c>
      <c r="F34" s="104">
        <f>ROUND((SUM(BF118:BF122)),  2)</f>
        <v>0</v>
      </c>
      <c r="G34" s="27"/>
      <c r="H34" s="27"/>
      <c r="I34" s="105">
        <v>0.2</v>
      </c>
      <c r="J34" s="104">
        <f>ROUND(((SUM(BF118:BF122))*I34),  2)</f>
        <v>0</v>
      </c>
      <c r="K34" s="27"/>
      <c r="L34" s="40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</row>
    <row r="35" spans="1:31" s="2" customFormat="1" ht="14.5" customHeight="1">
      <c r="A35" s="27"/>
      <c r="B35" s="28"/>
      <c r="C35" s="27"/>
      <c r="D35" s="27"/>
      <c r="E35" s="23" t="s">
        <v>39</v>
      </c>
      <c r="F35" s="104">
        <f>ROUND((SUM(BG118:BG122)),  2)</f>
        <v>0</v>
      </c>
      <c r="G35" s="27"/>
      <c r="H35" s="27"/>
      <c r="I35" s="105">
        <v>0.2</v>
      </c>
      <c r="J35" s="104">
        <f>0</f>
        <v>0</v>
      </c>
      <c r="K35" s="27"/>
      <c r="L35" s="40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</row>
    <row r="36" spans="1:31" s="2" customFormat="1" ht="14.5" customHeight="1">
      <c r="A36" s="27"/>
      <c r="B36" s="28"/>
      <c r="C36" s="27"/>
      <c r="D36" s="27"/>
      <c r="E36" s="23" t="s">
        <v>40</v>
      </c>
      <c r="F36" s="104">
        <f>ROUND((SUM(BH118:BH122)),  2)</f>
        <v>0</v>
      </c>
      <c r="G36" s="27"/>
      <c r="H36" s="27"/>
      <c r="I36" s="105">
        <v>0.2</v>
      </c>
      <c r="J36" s="104">
        <f>0</f>
        <v>0</v>
      </c>
      <c r="K36" s="27"/>
      <c r="L36" s="40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</row>
    <row r="37" spans="1:31" s="2" customFormat="1" ht="14.5" customHeight="1">
      <c r="A37" s="27"/>
      <c r="B37" s="28"/>
      <c r="C37" s="27"/>
      <c r="D37" s="27"/>
      <c r="E37" s="33" t="s">
        <v>41</v>
      </c>
      <c r="F37" s="101">
        <f>ROUND((SUM(BI118:BI122)),  2)</f>
        <v>0</v>
      </c>
      <c r="G37" s="102"/>
      <c r="H37" s="102"/>
      <c r="I37" s="103">
        <v>0</v>
      </c>
      <c r="J37" s="101">
        <f>0</f>
        <v>0</v>
      </c>
      <c r="K37" s="27"/>
      <c r="L37" s="40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</row>
    <row r="38" spans="1:31" s="2" customFormat="1" ht="7" customHeight="1">
      <c r="A38" s="27"/>
      <c r="B38" s="28"/>
      <c r="C38" s="27"/>
      <c r="D38" s="27"/>
      <c r="E38" s="27"/>
      <c r="F38" s="27"/>
      <c r="G38" s="27"/>
      <c r="H38" s="27"/>
      <c r="I38" s="27"/>
      <c r="J38" s="27"/>
      <c r="K38" s="27"/>
      <c r="L38" s="40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</row>
    <row r="39" spans="1:31" s="2" customFormat="1" ht="25.35" customHeight="1">
      <c r="A39" s="27"/>
      <c r="B39" s="28"/>
      <c r="C39" s="93"/>
      <c r="D39" s="106" t="s">
        <v>42</v>
      </c>
      <c r="E39" s="58"/>
      <c r="F39" s="58"/>
      <c r="G39" s="107" t="s">
        <v>43</v>
      </c>
      <c r="H39" s="108" t="s">
        <v>44</v>
      </c>
      <c r="I39" s="58"/>
      <c r="J39" s="109">
        <f>SUM(J30:J37)</f>
        <v>0</v>
      </c>
      <c r="K39" s="110"/>
      <c r="L39" s="40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</row>
    <row r="40" spans="1:31" s="2" customFormat="1" ht="14.5" customHeight="1">
      <c r="A40" s="27"/>
      <c r="B40" s="28"/>
      <c r="C40" s="27"/>
      <c r="D40" s="27"/>
      <c r="E40" s="27"/>
      <c r="F40" s="27"/>
      <c r="G40" s="27"/>
      <c r="H40" s="27"/>
      <c r="I40" s="27"/>
      <c r="J40" s="27"/>
      <c r="K40" s="27"/>
      <c r="L40" s="40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</row>
    <row r="41" spans="1:31" s="1" customFormat="1" ht="14.5" customHeight="1">
      <c r="B41" s="17"/>
      <c r="L41" s="17"/>
    </row>
    <row r="42" spans="1:31" s="1" customFormat="1" ht="14.5" customHeight="1">
      <c r="B42" s="17"/>
      <c r="L42" s="17"/>
    </row>
    <row r="43" spans="1:31" s="1" customFormat="1" ht="14.5" customHeight="1">
      <c r="B43" s="17"/>
      <c r="L43" s="17"/>
    </row>
    <row r="44" spans="1:31" s="1" customFormat="1" ht="14.5" customHeight="1">
      <c r="B44" s="17"/>
      <c r="L44" s="17"/>
    </row>
    <row r="45" spans="1:31" s="1" customFormat="1" ht="14.5" customHeight="1">
      <c r="B45" s="17"/>
      <c r="L45" s="17"/>
    </row>
    <row r="46" spans="1:31" s="1" customFormat="1" ht="14.5" customHeight="1">
      <c r="B46" s="17"/>
      <c r="L46" s="17"/>
    </row>
    <row r="47" spans="1:31" s="1" customFormat="1" ht="14.5" customHeight="1">
      <c r="B47" s="17"/>
      <c r="L47" s="17"/>
    </row>
    <row r="48" spans="1:31" s="1" customFormat="1" ht="14.5" customHeight="1">
      <c r="B48" s="17"/>
      <c r="L48" s="17"/>
    </row>
    <row r="49" spans="1:31" s="1" customFormat="1" ht="14.5" customHeight="1">
      <c r="B49" s="17"/>
      <c r="L49" s="17"/>
    </row>
    <row r="50" spans="1:31" s="2" customFormat="1" ht="14.5" customHeight="1">
      <c r="B50" s="40"/>
      <c r="D50" s="41" t="s">
        <v>3927</v>
      </c>
      <c r="E50" s="42"/>
      <c r="F50" s="42"/>
      <c r="G50" s="41" t="s">
        <v>3931</v>
      </c>
      <c r="H50" s="42"/>
      <c r="I50" s="42"/>
      <c r="J50" s="42"/>
      <c r="K50" s="42"/>
      <c r="L50" s="40"/>
    </row>
    <row r="51" spans="1:31" ht="12.3">
      <c r="B51" s="17"/>
      <c r="D51" s="1080"/>
      <c r="G51" s="1080"/>
      <c r="H51" s="1075"/>
      <c r="L51" s="17"/>
    </row>
    <row r="52" spans="1:31" ht="12.3">
      <c r="B52" s="17"/>
      <c r="G52" s="1080"/>
      <c r="H52" s="1075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3">
      <c r="A61" s="27"/>
      <c r="B61" s="28"/>
      <c r="C61" s="27"/>
      <c r="D61" s="43" t="s">
        <v>45</v>
      </c>
      <c r="E61" s="30"/>
      <c r="F61" s="111" t="s">
        <v>46</v>
      </c>
      <c r="G61" s="43" t="s">
        <v>45</v>
      </c>
      <c r="H61" s="30"/>
      <c r="I61" s="30"/>
      <c r="J61" s="112" t="s">
        <v>46</v>
      </c>
      <c r="K61" s="30"/>
      <c r="L61" s="40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3">
      <c r="A65" s="27"/>
      <c r="B65" s="28"/>
      <c r="C65" s="27"/>
      <c r="D65" s="41" t="s">
        <v>47</v>
      </c>
      <c r="E65" s="44"/>
      <c r="F65" s="44"/>
      <c r="G65" s="41" t="s">
        <v>48</v>
      </c>
      <c r="H65" s="44"/>
      <c r="I65" s="44"/>
      <c r="J65" s="44"/>
      <c r="K65" s="44"/>
      <c r="L65" s="40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3">
      <c r="A76" s="27"/>
      <c r="B76" s="28"/>
      <c r="C76" s="27"/>
      <c r="D76" s="43" t="s">
        <v>45</v>
      </c>
      <c r="E76" s="30"/>
      <c r="F76" s="111" t="s">
        <v>46</v>
      </c>
      <c r="G76" s="43" t="s">
        <v>45</v>
      </c>
      <c r="H76" s="30"/>
      <c r="I76" s="30"/>
      <c r="J76" s="112" t="s">
        <v>46</v>
      </c>
      <c r="K76" s="30"/>
      <c r="L76" s="40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</row>
    <row r="77" spans="1:31" s="2" customFormat="1" ht="14.5" customHeight="1">
      <c r="A77" s="27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</row>
    <row r="81" spans="1:47" s="2" customFormat="1" ht="7" customHeight="1">
      <c r="A81" s="27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</row>
    <row r="82" spans="1:47" s="2" customFormat="1" ht="25" customHeight="1">
      <c r="A82" s="27"/>
      <c r="B82" s="28"/>
      <c r="C82" s="18" t="s">
        <v>124</v>
      </c>
      <c r="D82" s="27"/>
      <c r="E82" s="27"/>
      <c r="F82" s="27"/>
      <c r="G82" s="27"/>
      <c r="H82" s="27"/>
      <c r="I82" s="27"/>
      <c r="J82" s="27"/>
      <c r="K82" s="27"/>
      <c r="L82" s="40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</row>
    <row r="83" spans="1:47" s="2" customFormat="1" ht="7" customHeight="1">
      <c r="A83" s="27"/>
      <c r="B83" s="28"/>
      <c r="C83" s="27"/>
      <c r="D83" s="27"/>
      <c r="E83" s="27"/>
      <c r="F83" s="27"/>
      <c r="G83" s="27"/>
      <c r="H83" s="27"/>
      <c r="I83" s="27"/>
      <c r="J83" s="27"/>
      <c r="K83" s="27"/>
      <c r="L83" s="40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</row>
    <row r="84" spans="1:47" s="2" customFormat="1" ht="12" customHeight="1">
      <c r="A84" s="27"/>
      <c r="B84" s="28"/>
      <c r="C84" s="23" t="s">
        <v>13</v>
      </c>
      <c r="D84" s="27"/>
      <c r="E84" s="27"/>
      <c r="F84" s="27"/>
      <c r="G84" s="27"/>
      <c r="H84" s="27"/>
      <c r="I84" s="27"/>
      <c r="J84" s="27"/>
      <c r="K84" s="27"/>
      <c r="L84" s="40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</row>
    <row r="85" spans="1:47" s="2" customFormat="1" ht="16.5" customHeight="1">
      <c r="A85" s="27"/>
      <c r="B85" s="28"/>
      <c r="C85" s="27"/>
      <c r="D85" s="27"/>
      <c r="E85" s="1205" t="str">
        <f>E7</f>
        <v>ZŠ a MŠ Cádrova - rekonštrukcia, nadstavba /  prístavba objektu</v>
      </c>
      <c r="F85" s="1206"/>
      <c r="G85" s="1206"/>
      <c r="H85" s="1206"/>
      <c r="I85" s="27"/>
      <c r="J85" s="27"/>
      <c r="K85" s="27"/>
      <c r="L85" s="40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</row>
    <row r="86" spans="1:47" s="2" customFormat="1" ht="12" customHeight="1">
      <c r="A86" s="27"/>
      <c r="B86" s="28"/>
      <c r="C86" s="23" t="s">
        <v>122</v>
      </c>
      <c r="D86" s="27"/>
      <c r="E86" s="27"/>
      <c r="F86" s="27"/>
      <c r="G86" s="27"/>
      <c r="H86" s="27"/>
      <c r="I86" s="27"/>
      <c r="J86" s="27"/>
      <c r="K86" s="27"/>
      <c r="L86" s="40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</row>
    <row r="87" spans="1:47" s="2" customFormat="1" ht="30" customHeight="1">
      <c r="A87" s="27"/>
      <c r="B87" s="28"/>
      <c r="C87" s="27"/>
      <c r="D87" s="27"/>
      <c r="E87" s="1199" t="str">
        <f>E9</f>
        <v>SO04 - Napojenie objektu na upravený areálový rozvod vody</v>
      </c>
      <c r="F87" s="1209"/>
      <c r="G87" s="1209"/>
      <c r="H87" s="1209"/>
      <c r="I87" s="27"/>
      <c r="J87" s="27"/>
      <c r="K87" s="27"/>
      <c r="L87" s="40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</row>
    <row r="88" spans="1:47" s="2" customFormat="1" ht="7" customHeight="1">
      <c r="A88" s="27"/>
      <c r="B88" s="28"/>
      <c r="C88" s="27"/>
      <c r="D88" s="27"/>
      <c r="E88" s="27"/>
      <c r="F88" s="27"/>
      <c r="G88" s="27"/>
      <c r="H88" s="27"/>
      <c r="I88" s="27"/>
      <c r="J88" s="27"/>
      <c r="K88" s="27"/>
      <c r="L88" s="40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</row>
    <row r="89" spans="1:47" s="2" customFormat="1" ht="12" customHeight="1">
      <c r="A89" s="27"/>
      <c r="B89" s="28"/>
      <c r="C89" s="23" t="s">
        <v>17</v>
      </c>
      <c r="D89" s="27"/>
      <c r="E89" s="27"/>
      <c r="F89" s="21" t="str">
        <f>F12</f>
        <v>Cádrova 23, p.č. 6128/1; 6128/2,  Bratislava</v>
      </c>
      <c r="G89" s="27"/>
      <c r="H89" s="27"/>
      <c r="I89" s="23" t="s">
        <v>19</v>
      </c>
      <c r="J89" s="1123" t="str">
        <f>IF(J12="","",J12)</f>
        <v>10. 6. 2022</v>
      </c>
      <c r="K89" s="27"/>
      <c r="L89" s="40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</row>
    <row r="90" spans="1:47" s="2" customFormat="1" ht="7" customHeight="1">
      <c r="A90" s="27"/>
      <c r="B90" s="28"/>
      <c r="C90" s="27"/>
      <c r="D90" s="27"/>
      <c r="E90" s="27"/>
      <c r="F90" s="27"/>
      <c r="G90" s="27"/>
      <c r="H90" s="27"/>
      <c r="I90" s="27"/>
      <c r="J90" s="27"/>
      <c r="K90" s="27"/>
      <c r="L90" s="40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</row>
    <row r="91" spans="1:47" s="2" customFormat="1" ht="40.15" customHeight="1">
      <c r="A91" s="27"/>
      <c r="B91" s="28"/>
      <c r="C91" s="23" t="s">
        <v>21</v>
      </c>
      <c r="D91" s="27"/>
      <c r="E91" s="27"/>
      <c r="F91" s="21" t="str">
        <f>E15</f>
        <v>Mestská časť Bratislava,Junácka1,832 91 Bratislava</v>
      </c>
      <c r="G91" s="27"/>
      <c r="H91" s="27"/>
      <c r="I91" s="23" t="s">
        <v>3926</v>
      </c>
      <c r="J91" s="24" t="str">
        <f>E21</f>
        <v>INDEX spol.s r.o., Bystrické Sady 56, Bratislava</v>
      </c>
      <c r="K91" s="27"/>
      <c r="L91" s="40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</row>
    <row r="92" spans="1:47" s="2" customFormat="1" ht="15.25" customHeight="1">
      <c r="A92" s="27"/>
      <c r="B92" s="28"/>
      <c r="C92" s="23" t="s">
        <v>25</v>
      </c>
      <c r="D92" s="27"/>
      <c r="E92" s="27"/>
      <c r="F92" s="1120" t="str">
        <f>IF(E18="","",E18)</f>
        <v>Vyplň údaj</v>
      </c>
      <c r="G92" s="27"/>
      <c r="H92" s="27"/>
      <c r="I92" s="23" t="s">
        <v>3930</v>
      </c>
      <c r="J92" s="24" t="str">
        <f>E24</f>
        <v xml:space="preserve"> </v>
      </c>
      <c r="K92" s="27"/>
      <c r="L92" s="40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</row>
    <row r="93" spans="1:47" s="2" customFormat="1" ht="10.35" customHeight="1">
      <c r="A93" s="27"/>
      <c r="B93" s="28"/>
      <c r="C93" s="27"/>
      <c r="D93" s="27"/>
      <c r="E93" s="27"/>
      <c r="F93" s="27"/>
      <c r="G93" s="27"/>
      <c r="H93" s="27"/>
      <c r="I93" s="27"/>
      <c r="J93" s="27"/>
      <c r="K93" s="27"/>
      <c r="L93" s="40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</row>
    <row r="94" spans="1:47" s="2" customFormat="1" ht="29.25" customHeight="1">
      <c r="A94" s="27"/>
      <c r="B94" s="28"/>
      <c r="C94" s="113" t="s">
        <v>125</v>
      </c>
      <c r="D94" s="93"/>
      <c r="E94" s="93"/>
      <c r="F94" s="93"/>
      <c r="G94" s="93"/>
      <c r="H94" s="93"/>
      <c r="I94" s="93"/>
      <c r="J94" s="114" t="s">
        <v>126</v>
      </c>
      <c r="K94" s="93"/>
      <c r="L94" s="40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</row>
    <row r="95" spans="1:47" s="2" customFormat="1" ht="10.35" customHeight="1">
      <c r="A95" s="27"/>
      <c r="B95" s="28"/>
      <c r="C95" s="27"/>
      <c r="D95" s="27"/>
      <c r="E95" s="27"/>
      <c r="F95" s="27"/>
      <c r="G95" s="27"/>
      <c r="H95" s="27"/>
      <c r="I95" s="27"/>
      <c r="J95" s="27"/>
      <c r="K95" s="27"/>
      <c r="L95" s="40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</row>
    <row r="96" spans="1:47" s="2" customFormat="1" ht="22.9" customHeight="1">
      <c r="A96" s="27"/>
      <c r="B96" s="28"/>
      <c r="C96" s="115" t="s">
        <v>127</v>
      </c>
      <c r="D96" s="27"/>
      <c r="E96" s="27"/>
      <c r="F96" s="27"/>
      <c r="G96" s="27"/>
      <c r="H96" s="27"/>
      <c r="I96" s="27"/>
      <c r="J96" s="69">
        <f>J118</f>
        <v>0</v>
      </c>
      <c r="K96" s="27"/>
      <c r="L96" s="40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U96" s="14" t="s">
        <v>128</v>
      </c>
    </row>
    <row r="97" spans="1:31" s="9" customFormat="1" ht="25" customHeight="1">
      <c r="B97" s="116"/>
      <c r="D97" s="117" t="s">
        <v>129</v>
      </c>
      <c r="E97" s="118"/>
      <c r="F97" s="118"/>
      <c r="G97" s="118"/>
      <c r="H97" s="118"/>
      <c r="I97" s="118"/>
      <c r="J97" s="119">
        <f>J119</f>
        <v>0</v>
      </c>
      <c r="L97" s="116"/>
    </row>
    <row r="98" spans="1:31" s="10" customFormat="1" ht="19.899999999999999" customHeight="1">
      <c r="B98" s="120"/>
      <c r="D98" s="121" t="s">
        <v>1956</v>
      </c>
      <c r="E98" s="122"/>
      <c r="F98" s="122"/>
      <c r="G98" s="122"/>
      <c r="H98" s="122"/>
      <c r="I98" s="122"/>
      <c r="J98" s="123">
        <f>J120</f>
        <v>0</v>
      </c>
      <c r="L98" s="120"/>
    </row>
    <row r="99" spans="1:31" s="2" customFormat="1" ht="21.75" customHeight="1">
      <c r="A99" s="27"/>
      <c r="B99" s="28"/>
      <c r="C99" s="27"/>
      <c r="D99" s="27"/>
      <c r="E99" s="27"/>
      <c r="F99" s="27"/>
      <c r="G99" s="27"/>
      <c r="H99" s="27"/>
      <c r="I99" s="27"/>
      <c r="J99" s="27"/>
      <c r="K99" s="27"/>
      <c r="L99" s="40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</row>
    <row r="100" spans="1:31" s="2" customFormat="1" ht="7" customHeight="1">
      <c r="A100" s="27"/>
      <c r="B100" s="45"/>
      <c r="C100" s="46"/>
      <c r="D100" s="46"/>
      <c r="E100" s="46"/>
      <c r="F100" s="46"/>
      <c r="G100" s="46"/>
      <c r="H100" s="46"/>
      <c r="I100" s="46"/>
      <c r="J100" s="46"/>
      <c r="K100" s="46"/>
      <c r="L100" s="40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</row>
    <row r="104" spans="1:31" s="2" customFormat="1" ht="7" customHeight="1">
      <c r="A104" s="27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0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</row>
    <row r="105" spans="1:31" s="2" customFormat="1" ht="25" customHeight="1">
      <c r="A105" s="27"/>
      <c r="B105" s="28"/>
      <c r="C105" s="18" t="s">
        <v>156</v>
      </c>
      <c r="D105" s="27"/>
      <c r="E105" s="27"/>
      <c r="F105" s="27"/>
      <c r="G105" s="27"/>
      <c r="H105" s="27"/>
      <c r="I105" s="27"/>
      <c r="J105" s="27"/>
      <c r="K105" s="27"/>
      <c r="L105" s="40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</row>
    <row r="106" spans="1:31" s="2" customFormat="1" ht="7" customHeight="1">
      <c r="A106" s="27"/>
      <c r="B106" s="28"/>
      <c r="C106" s="27"/>
      <c r="D106" s="27"/>
      <c r="E106" s="27"/>
      <c r="F106" s="27"/>
      <c r="G106" s="27"/>
      <c r="H106" s="27"/>
      <c r="I106" s="27"/>
      <c r="J106" s="27"/>
      <c r="K106" s="27"/>
      <c r="L106" s="40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</row>
    <row r="107" spans="1:31" s="2" customFormat="1" ht="12" hidden="1" customHeight="1">
      <c r="A107" s="27"/>
      <c r="B107" s="28"/>
      <c r="C107" s="23" t="s">
        <v>13</v>
      </c>
      <c r="D107" s="27"/>
      <c r="E107" s="27"/>
      <c r="F107" s="27"/>
      <c r="G107" s="27"/>
      <c r="H107" s="27"/>
      <c r="I107" s="27"/>
      <c r="J107" s="27"/>
      <c r="K107" s="27"/>
      <c r="L107" s="40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</row>
    <row r="108" spans="1:31" s="2" customFormat="1" ht="16.5" hidden="1" customHeight="1">
      <c r="A108" s="27"/>
      <c r="B108" s="28"/>
      <c r="C108" s="27"/>
      <c r="D108" s="27"/>
      <c r="E108" s="1205" t="str">
        <f>E7</f>
        <v>ZŠ a MŠ Cádrova - rekonštrukcia, nadstavba /  prístavba objektu</v>
      </c>
      <c r="F108" s="1206"/>
      <c r="G108" s="1206"/>
      <c r="H108" s="1206"/>
      <c r="I108" s="27"/>
      <c r="J108" s="27"/>
      <c r="K108" s="27"/>
      <c r="L108" s="40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</row>
    <row r="109" spans="1:31" s="2" customFormat="1" ht="12" customHeight="1">
      <c r="A109" s="27"/>
      <c r="B109" s="28"/>
      <c r="C109" s="23" t="s">
        <v>122</v>
      </c>
      <c r="D109" s="27"/>
      <c r="E109" s="27"/>
      <c r="F109" s="27"/>
      <c r="G109" s="27"/>
      <c r="H109" s="27"/>
      <c r="I109" s="27"/>
      <c r="J109" s="27"/>
      <c r="K109" s="27"/>
      <c r="L109" s="40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</row>
    <row r="110" spans="1:31" s="2" customFormat="1" ht="30" customHeight="1">
      <c r="A110" s="27"/>
      <c r="B110" s="28"/>
      <c r="C110" s="27"/>
      <c r="D110" s="27"/>
      <c r="E110" s="1199" t="str">
        <f>E9</f>
        <v>SO04 - Napojenie objektu na upravený areálový rozvod vody</v>
      </c>
      <c r="F110" s="1209"/>
      <c r="G110" s="1209"/>
      <c r="H110" s="1209"/>
      <c r="I110" s="27"/>
      <c r="J110" s="27"/>
      <c r="K110" s="27"/>
      <c r="L110" s="40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</row>
    <row r="111" spans="1:31" s="2" customFormat="1" ht="7" hidden="1" customHeight="1">
      <c r="A111" s="27"/>
      <c r="B111" s="28"/>
      <c r="C111" s="27"/>
      <c r="D111" s="27"/>
      <c r="E111" s="27"/>
      <c r="F111" s="27"/>
      <c r="G111" s="27"/>
      <c r="H111" s="27"/>
      <c r="I111" s="27"/>
      <c r="J111" s="27"/>
      <c r="K111" s="27"/>
      <c r="L111" s="40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</row>
    <row r="112" spans="1:31" s="2" customFormat="1" ht="12" hidden="1" customHeight="1">
      <c r="A112" s="27"/>
      <c r="B112" s="28"/>
      <c r="C112" s="23" t="s">
        <v>17</v>
      </c>
      <c r="D112" s="27"/>
      <c r="E112" s="27"/>
      <c r="F112" s="21" t="str">
        <f>F12</f>
        <v>Cádrova 23, p.č. 6128/1; 6128/2,  Bratislava</v>
      </c>
      <c r="G112" s="27"/>
      <c r="H112" s="27"/>
      <c r="I112" s="23" t="s">
        <v>19</v>
      </c>
      <c r="J112" s="53" t="str">
        <f>IF(J12="","",J12)</f>
        <v>10. 6. 2022</v>
      </c>
      <c r="K112" s="27"/>
      <c r="L112" s="40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</row>
    <row r="113" spans="1:65" s="2" customFormat="1" ht="7" hidden="1" customHeight="1">
      <c r="A113" s="27"/>
      <c r="B113" s="28"/>
      <c r="C113" s="27"/>
      <c r="D113" s="27"/>
      <c r="E113" s="27"/>
      <c r="F113" s="27"/>
      <c r="G113" s="27"/>
      <c r="H113" s="27"/>
      <c r="I113" s="27"/>
      <c r="J113" s="27"/>
      <c r="K113" s="27"/>
      <c r="L113" s="40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</row>
    <row r="114" spans="1:65" s="2" customFormat="1" ht="40.15" hidden="1" customHeight="1">
      <c r="A114" s="27"/>
      <c r="B114" s="28"/>
      <c r="C114" s="23" t="s">
        <v>21</v>
      </c>
      <c r="D114" s="27"/>
      <c r="E114" s="27"/>
      <c r="F114" s="21" t="str">
        <f>E15</f>
        <v>Mestská časť Bratislava,Junácka1,832 91 Bratislava</v>
      </c>
      <c r="G114" s="27"/>
      <c r="H114" s="27"/>
      <c r="I114" s="23" t="s">
        <v>3926</v>
      </c>
      <c r="J114" s="24" t="str">
        <f>E21</f>
        <v>INDEX spol.s r.o., Bystrické Sady 56, Bratislava</v>
      </c>
      <c r="K114" s="27"/>
      <c r="L114" s="40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</row>
    <row r="115" spans="1:65" s="2" customFormat="1" ht="15.25" hidden="1" customHeight="1">
      <c r="A115" s="27"/>
      <c r="B115" s="28"/>
      <c r="C115" s="23" t="s">
        <v>25</v>
      </c>
      <c r="D115" s="27"/>
      <c r="E115" s="27"/>
      <c r="F115" s="21" t="str">
        <f>IF(E18="","",E18)</f>
        <v>Vyplň údaj</v>
      </c>
      <c r="G115" s="27"/>
      <c r="H115" s="27"/>
      <c r="I115" s="23" t="s">
        <v>3930</v>
      </c>
      <c r="J115" s="24" t="str">
        <f>E24</f>
        <v xml:space="preserve"> </v>
      </c>
      <c r="K115" s="27"/>
      <c r="L115" s="40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</row>
    <row r="116" spans="1:65" s="2" customFormat="1" ht="10.35" customHeight="1">
      <c r="A116" s="27"/>
      <c r="B116" s="28"/>
      <c r="C116" s="27"/>
      <c r="D116" s="27"/>
      <c r="E116" s="27"/>
      <c r="F116" s="27"/>
      <c r="G116" s="27"/>
      <c r="H116" s="27"/>
      <c r="I116" s="27"/>
      <c r="J116" s="27"/>
      <c r="K116" s="27"/>
      <c r="L116" s="40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</row>
    <row r="117" spans="1:65" s="11" customFormat="1" ht="29.25" customHeight="1">
      <c r="A117" s="124"/>
      <c r="B117" s="125"/>
      <c r="C117" s="126" t="s">
        <v>157</v>
      </c>
      <c r="D117" s="127" t="s">
        <v>55</v>
      </c>
      <c r="E117" s="127" t="s">
        <v>51</v>
      </c>
      <c r="F117" s="127" t="s">
        <v>52</v>
      </c>
      <c r="G117" s="127" t="s">
        <v>158</v>
      </c>
      <c r="H117" s="127" t="s">
        <v>159</v>
      </c>
      <c r="I117" s="127" t="s">
        <v>160</v>
      </c>
      <c r="J117" s="128" t="s">
        <v>126</v>
      </c>
      <c r="K117" s="129" t="s">
        <v>161</v>
      </c>
      <c r="L117" s="130"/>
      <c r="M117" s="60" t="s">
        <v>1</v>
      </c>
      <c r="N117" s="61" t="s">
        <v>36</v>
      </c>
      <c r="O117" s="61" t="s">
        <v>162</v>
      </c>
      <c r="P117" s="61" t="s">
        <v>163</v>
      </c>
      <c r="Q117" s="61" t="s">
        <v>164</v>
      </c>
      <c r="R117" s="61" t="s">
        <v>165</v>
      </c>
      <c r="S117" s="61" t="s">
        <v>166</v>
      </c>
      <c r="T117" s="62" t="s">
        <v>167</v>
      </c>
      <c r="U117" s="124"/>
      <c r="V117" s="124"/>
      <c r="W117" s="124"/>
      <c r="X117" s="124"/>
      <c r="Y117" s="124"/>
      <c r="Z117" s="124"/>
      <c r="AA117" s="124"/>
      <c r="AB117" s="124"/>
      <c r="AC117" s="124"/>
      <c r="AD117" s="124"/>
      <c r="AE117" s="124"/>
    </row>
    <row r="118" spans="1:65" s="2" customFormat="1" ht="22.9" customHeight="1">
      <c r="A118" s="27"/>
      <c r="B118" s="28"/>
      <c r="C118" s="67" t="s">
        <v>127</v>
      </c>
      <c r="D118" s="27"/>
      <c r="E118" s="27"/>
      <c r="F118" s="27"/>
      <c r="G118" s="27"/>
      <c r="H118" s="27"/>
      <c r="I118" s="27"/>
      <c r="J118" s="131">
        <f>BK118</f>
        <v>0</v>
      </c>
      <c r="K118" s="27"/>
      <c r="L118" s="28"/>
      <c r="M118" s="63"/>
      <c r="N118" s="54"/>
      <c r="O118" s="64"/>
      <c r="P118" s="132">
        <f>P119</f>
        <v>0.60199999999999998</v>
      </c>
      <c r="Q118" s="64"/>
      <c r="R118" s="132">
        <f>R119</f>
        <v>4.2000000000000002E-4</v>
      </c>
      <c r="S118" s="64"/>
      <c r="T118" s="133">
        <f>T119</f>
        <v>0</v>
      </c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T118" s="14" t="s">
        <v>69</v>
      </c>
      <c r="AU118" s="14" t="s">
        <v>128</v>
      </c>
      <c r="BK118" s="134">
        <f>BK119</f>
        <v>0</v>
      </c>
    </row>
    <row r="119" spans="1:65" s="12" customFormat="1" ht="25.9" customHeight="1">
      <c r="B119" s="135"/>
      <c r="D119" s="136" t="s">
        <v>69</v>
      </c>
      <c r="E119" s="137" t="s">
        <v>168</v>
      </c>
      <c r="F119" s="137" t="s">
        <v>169</v>
      </c>
      <c r="J119" s="138">
        <f>BK119</f>
        <v>0</v>
      </c>
      <c r="L119" s="135"/>
      <c r="M119" s="139"/>
      <c r="N119" s="140"/>
      <c r="O119" s="140"/>
      <c r="P119" s="141">
        <f>P120</f>
        <v>0.60199999999999998</v>
      </c>
      <c r="Q119" s="140"/>
      <c r="R119" s="141">
        <f>R120</f>
        <v>4.2000000000000002E-4</v>
      </c>
      <c r="S119" s="140"/>
      <c r="T119" s="142">
        <f>T120</f>
        <v>0</v>
      </c>
      <c r="AR119" s="136" t="s">
        <v>78</v>
      </c>
      <c r="AT119" s="143" t="s">
        <v>69</v>
      </c>
      <c r="AU119" s="143" t="s">
        <v>70</v>
      </c>
      <c r="AY119" s="136" t="s">
        <v>170</v>
      </c>
      <c r="BK119" s="144">
        <f>BK120</f>
        <v>0</v>
      </c>
    </row>
    <row r="120" spans="1:65" s="12" customFormat="1" ht="22.9" customHeight="1">
      <c r="B120" s="135"/>
      <c r="D120" s="136" t="s">
        <v>69</v>
      </c>
      <c r="E120" s="145" t="s">
        <v>202</v>
      </c>
      <c r="F120" s="145" t="s">
        <v>1957</v>
      </c>
      <c r="J120" s="146">
        <f>BK120</f>
        <v>0</v>
      </c>
      <c r="L120" s="135"/>
      <c r="M120" s="139"/>
      <c r="N120" s="140"/>
      <c r="O120" s="140"/>
      <c r="P120" s="141">
        <f>SUM(P121:P122)</f>
        <v>0.60199999999999998</v>
      </c>
      <c r="Q120" s="140"/>
      <c r="R120" s="141">
        <f>SUM(R121:R122)</f>
        <v>4.2000000000000002E-4</v>
      </c>
      <c r="S120" s="140"/>
      <c r="T120" s="142">
        <f>SUM(T121:T122)</f>
        <v>0</v>
      </c>
      <c r="AR120" s="136" t="s">
        <v>78</v>
      </c>
      <c r="AT120" s="143" t="s">
        <v>69</v>
      </c>
      <c r="AU120" s="143" t="s">
        <v>78</v>
      </c>
      <c r="AY120" s="136" t="s">
        <v>170</v>
      </c>
      <c r="BK120" s="144">
        <f>SUM(BK121:BK122)</f>
        <v>0</v>
      </c>
    </row>
    <row r="121" spans="1:65" s="2" customFormat="1" ht="16.5" customHeight="1">
      <c r="A121" s="27"/>
      <c r="B121" s="147"/>
      <c r="C121" s="148" t="s">
        <v>78</v>
      </c>
      <c r="D121" s="148" t="s">
        <v>172</v>
      </c>
      <c r="E121" s="149" t="s">
        <v>1958</v>
      </c>
      <c r="F121" s="150" t="s">
        <v>1959</v>
      </c>
      <c r="G121" s="151" t="s">
        <v>339</v>
      </c>
      <c r="H121" s="152">
        <v>1</v>
      </c>
      <c r="I121" s="1121">
        <f>'SO04 Napojenie objektu na u'!F23</f>
        <v>0</v>
      </c>
      <c r="J121" s="153">
        <f>ROUND(I121*H121,2)</f>
        <v>0</v>
      </c>
      <c r="K121" s="154"/>
      <c r="L121" s="28"/>
      <c r="M121" s="155" t="s">
        <v>1</v>
      </c>
      <c r="N121" s="156" t="s">
        <v>38</v>
      </c>
      <c r="O121" s="157">
        <v>0.60199999999999998</v>
      </c>
      <c r="P121" s="157">
        <f>O121*H121</f>
        <v>0.60199999999999998</v>
      </c>
      <c r="Q121" s="157">
        <v>2.0000000000000002E-5</v>
      </c>
      <c r="R121" s="157">
        <f>Q121*H121</f>
        <v>2.0000000000000002E-5</v>
      </c>
      <c r="S121" s="157">
        <v>0</v>
      </c>
      <c r="T121" s="158">
        <f>S121*H121</f>
        <v>0</v>
      </c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R121" s="159" t="s">
        <v>176</v>
      </c>
      <c r="AT121" s="159" t="s">
        <v>172</v>
      </c>
      <c r="AU121" s="159" t="s">
        <v>177</v>
      </c>
      <c r="AY121" s="14" t="s">
        <v>170</v>
      </c>
      <c r="BE121" s="160">
        <f>IF(N121="základná",J121,0)</f>
        <v>0</v>
      </c>
      <c r="BF121" s="160">
        <f>IF(N121="znížená",J121,0)</f>
        <v>0</v>
      </c>
      <c r="BG121" s="160">
        <f>IF(N121="zákl. prenesená",J121,0)</f>
        <v>0</v>
      </c>
      <c r="BH121" s="160">
        <f>IF(N121="zníž. prenesená",J121,0)</f>
        <v>0</v>
      </c>
      <c r="BI121" s="160">
        <f>IF(N121="nulová",J121,0)</f>
        <v>0</v>
      </c>
      <c r="BJ121" s="14" t="s">
        <v>177</v>
      </c>
      <c r="BK121" s="160">
        <f>ROUND(I121*H121,2)</f>
        <v>0</v>
      </c>
      <c r="BL121" s="14" t="s">
        <v>176</v>
      </c>
      <c r="BM121" s="159" t="s">
        <v>1960</v>
      </c>
    </row>
    <row r="122" spans="1:65" s="2" customFormat="1" ht="16.5" customHeight="1">
      <c r="A122" s="27"/>
      <c r="B122" s="147"/>
      <c r="C122" s="179" t="s">
        <v>177</v>
      </c>
      <c r="D122" s="179" t="s">
        <v>391</v>
      </c>
      <c r="E122" s="180" t="s">
        <v>1961</v>
      </c>
      <c r="F122" s="181" t="s">
        <v>1962</v>
      </c>
      <c r="G122" s="314" t="s">
        <v>339</v>
      </c>
      <c r="H122" s="182">
        <v>1</v>
      </c>
      <c r="I122" s="1122">
        <f>'SO04 Napojenie objektu na u'!F17</f>
        <v>0</v>
      </c>
      <c r="J122" s="183">
        <f>ROUND(I122*H122,2)</f>
        <v>0</v>
      </c>
      <c r="K122" s="167"/>
      <c r="L122" s="168"/>
      <c r="M122" s="175" t="s">
        <v>1</v>
      </c>
      <c r="N122" s="176" t="s">
        <v>38</v>
      </c>
      <c r="O122" s="173">
        <v>0</v>
      </c>
      <c r="P122" s="173">
        <f>O122*H122</f>
        <v>0</v>
      </c>
      <c r="Q122" s="173">
        <v>4.0000000000000002E-4</v>
      </c>
      <c r="R122" s="173">
        <f>Q122*H122</f>
        <v>4.0000000000000002E-4</v>
      </c>
      <c r="S122" s="173">
        <v>0</v>
      </c>
      <c r="T122" s="174">
        <f>S122*H122</f>
        <v>0</v>
      </c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R122" s="159" t="s">
        <v>202</v>
      </c>
      <c r="AT122" s="159" t="s">
        <v>391</v>
      </c>
      <c r="AU122" s="159" t="s">
        <v>177</v>
      </c>
      <c r="AY122" s="14" t="s">
        <v>170</v>
      </c>
      <c r="BE122" s="160">
        <f>IF(N122="základná",J122,0)</f>
        <v>0</v>
      </c>
      <c r="BF122" s="160">
        <f>IF(N122="znížená",J122,0)</f>
        <v>0</v>
      </c>
      <c r="BG122" s="160">
        <f>IF(N122="zákl. prenesená",J122,0)</f>
        <v>0</v>
      </c>
      <c r="BH122" s="160">
        <f>IF(N122="zníž. prenesená",J122,0)</f>
        <v>0</v>
      </c>
      <c r="BI122" s="160">
        <f>IF(N122="nulová",J122,0)</f>
        <v>0</v>
      </c>
      <c r="BJ122" s="14" t="s">
        <v>177</v>
      </c>
      <c r="BK122" s="160">
        <f>ROUND(I122*H122,2)</f>
        <v>0</v>
      </c>
      <c r="BL122" s="14" t="s">
        <v>176</v>
      </c>
      <c r="BM122" s="159" t="s">
        <v>1963</v>
      </c>
    </row>
    <row r="123" spans="1:65" s="2" customFormat="1" ht="7" customHeight="1">
      <c r="A123" s="27"/>
      <c r="B123" s="45"/>
      <c r="C123" s="46"/>
      <c r="D123" s="46"/>
      <c r="E123" s="46"/>
      <c r="F123" s="46"/>
      <c r="G123" s="46"/>
      <c r="H123" s="46"/>
      <c r="I123" s="46"/>
      <c r="J123" s="46"/>
      <c r="K123" s="46"/>
      <c r="L123" s="28"/>
      <c r="M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</row>
  </sheetData>
  <autoFilter ref="C117:K122" xr:uid="{00000000-0009-0000-0000-000010000000}"/>
  <mergeCells count="9">
    <mergeCell ref="E108:H108"/>
    <mergeCell ref="E110:H110"/>
    <mergeCell ref="L2:V2"/>
    <mergeCell ref="E7:H7"/>
    <mergeCell ref="E9:H9"/>
    <mergeCell ref="E27:H27"/>
    <mergeCell ref="E85:H85"/>
    <mergeCell ref="E87:H87"/>
    <mergeCell ref="E18:H1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25"/>
  <sheetViews>
    <sheetView view="pageBreakPreview" zoomScaleNormal="100" zoomScaleSheetLayoutView="100" workbookViewId="0">
      <selection activeCell="A16" sqref="A16:D16"/>
    </sheetView>
  </sheetViews>
  <sheetFormatPr defaultColWidth="10.33203125" defaultRowHeight="13.8"/>
  <cols>
    <col min="1" max="1" width="12.1328125" style="781" customWidth="1"/>
    <col min="2" max="2" width="88" style="780" customWidth="1"/>
    <col min="3" max="3" width="17" style="782" customWidth="1"/>
    <col min="4" max="4" width="7.796875" style="782" customWidth="1"/>
    <col min="5" max="5" width="11.796875" style="782" customWidth="1"/>
    <col min="6" max="6" width="11.796875" style="781" customWidth="1"/>
    <col min="7" max="16384" width="10.33203125" style="736"/>
  </cols>
  <sheetData>
    <row r="1" spans="1:8" ht="57" customHeight="1" thickBot="1">
      <c r="A1" s="734"/>
      <c r="B1" s="735" t="s">
        <v>156</v>
      </c>
      <c r="C1" s="1286"/>
      <c r="D1" s="1287"/>
      <c r="E1" s="1287"/>
      <c r="F1" s="1288"/>
    </row>
    <row r="2" spans="1:8" ht="23.5" customHeight="1" thickBot="1">
      <c r="A2" s="737" t="s">
        <v>2273</v>
      </c>
      <c r="B2" s="738" t="s">
        <v>2399</v>
      </c>
      <c r="C2" s="1289"/>
      <c r="D2" s="1290"/>
      <c r="E2" s="1290"/>
      <c r="F2" s="1291"/>
    </row>
    <row r="3" spans="1:8" ht="23.1" customHeight="1" thickBot="1">
      <c r="A3" s="739" t="s">
        <v>2275</v>
      </c>
      <c r="B3" s="738" t="s">
        <v>2400</v>
      </c>
      <c r="C3" s="1292"/>
      <c r="D3" s="1293"/>
      <c r="E3" s="1293"/>
      <c r="F3" s="1294"/>
    </row>
    <row r="4" spans="1:8" ht="37.35" customHeight="1" thickBot="1">
      <c r="A4" s="740" t="s">
        <v>2279</v>
      </c>
      <c r="B4" s="741" t="s">
        <v>2913</v>
      </c>
      <c r="C4" s="742"/>
      <c r="D4" s="1295"/>
      <c r="E4" s="1296"/>
      <c r="F4" s="1297"/>
    </row>
    <row r="5" spans="1:8" ht="25.35" customHeight="1">
      <c r="A5" s="743" t="s">
        <v>2281</v>
      </c>
      <c r="B5" s="744" t="s">
        <v>2282</v>
      </c>
      <c r="C5" s="745" t="s">
        <v>159</v>
      </c>
      <c r="D5" s="746" t="s">
        <v>2284</v>
      </c>
      <c r="E5" s="747" t="s">
        <v>2402</v>
      </c>
      <c r="F5" s="748" t="s">
        <v>2403</v>
      </c>
    </row>
    <row r="6" spans="1:8" ht="15" customHeight="1">
      <c r="A6" s="1284" t="s">
        <v>2914</v>
      </c>
      <c r="B6" s="1298"/>
      <c r="C6" s="749"/>
      <c r="D6" s="749"/>
      <c r="E6" s="749"/>
      <c r="F6" s="750"/>
    </row>
    <row r="7" spans="1:8">
      <c r="A7" s="1299">
        <v>1</v>
      </c>
      <c r="B7" s="1301" t="s">
        <v>2915</v>
      </c>
      <c r="C7" s="1303">
        <v>3</v>
      </c>
      <c r="D7" s="1305" t="s">
        <v>364</v>
      </c>
      <c r="E7" s="1307"/>
      <c r="F7" s="1280">
        <f>ROUND(C7*E7,2)</f>
        <v>0</v>
      </c>
    </row>
    <row r="8" spans="1:8">
      <c r="A8" s="1300"/>
      <c r="B8" s="1302"/>
      <c r="C8" s="1304"/>
      <c r="D8" s="1306"/>
      <c r="E8" s="1308"/>
      <c r="F8" s="1281"/>
    </row>
    <row r="9" spans="1:8" ht="15" customHeight="1">
      <c r="A9" s="1282" t="s">
        <v>2916</v>
      </c>
      <c r="B9" s="1283"/>
      <c r="C9" s="751"/>
      <c r="D9" s="752"/>
      <c r="E9" s="752"/>
      <c r="F9" s="963"/>
    </row>
    <row r="10" spans="1:8" ht="13.75" customHeight="1">
      <c r="A10" s="753">
        <v>2</v>
      </c>
      <c r="B10" s="754" t="s">
        <v>2917</v>
      </c>
      <c r="C10" s="755">
        <v>1</v>
      </c>
      <c r="D10" s="756" t="s">
        <v>339</v>
      </c>
      <c r="E10" s="1112"/>
      <c r="F10" s="964">
        <f>ROUND(C10*E10,2)</f>
        <v>0</v>
      </c>
      <c r="H10" s="757"/>
    </row>
    <row r="11" spans="1:8" ht="14.5" customHeight="1">
      <c r="A11" s="753">
        <v>3</v>
      </c>
      <c r="B11" s="758" t="s">
        <v>2918</v>
      </c>
      <c r="C11" s="755">
        <v>2</v>
      </c>
      <c r="D11" s="756" t="s">
        <v>339</v>
      </c>
      <c r="E11" s="1112"/>
      <c r="F11" s="964">
        <f t="shared" ref="F11:F16" si="0">ROUND(C11*E11,2)</f>
        <v>0</v>
      </c>
      <c r="H11" s="757"/>
    </row>
    <row r="12" spans="1:8">
      <c r="A12" s="753">
        <v>4</v>
      </c>
      <c r="B12" s="754" t="s">
        <v>2919</v>
      </c>
      <c r="C12" s="755">
        <v>2</v>
      </c>
      <c r="D12" s="756" t="s">
        <v>339</v>
      </c>
      <c r="E12" s="1112"/>
      <c r="F12" s="964">
        <f t="shared" si="0"/>
        <v>0</v>
      </c>
      <c r="H12" s="757"/>
    </row>
    <row r="13" spans="1:8">
      <c r="A13" s="753">
        <v>5</v>
      </c>
      <c r="B13" s="754" t="s">
        <v>2920</v>
      </c>
      <c r="C13" s="755">
        <v>1</v>
      </c>
      <c r="D13" s="756" t="s">
        <v>339</v>
      </c>
      <c r="E13" s="1112"/>
      <c r="F13" s="964">
        <f t="shared" si="0"/>
        <v>0</v>
      </c>
      <c r="H13" s="757"/>
    </row>
    <row r="14" spans="1:8">
      <c r="A14" s="753">
        <v>6</v>
      </c>
      <c r="B14" s="754" t="s">
        <v>2329</v>
      </c>
      <c r="C14" s="755">
        <v>1</v>
      </c>
      <c r="D14" s="756" t="s">
        <v>339</v>
      </c>
      <c r="E14" s="1112"/>
      <c r="F14" s="964">
        <f t="shared" si="0"/>
        <v>0</v>
      </c>
      <c r="H14" s="757"/>
    </row>
    <row r="15" spans="1:8">
      <c r="A15" s="753">
        <v>7</v>
      </c>
      <c r="B15" s="754" t="s">
        <v>2921</v>
      </c>
      <c r="C15" s="755">
        <v>1</v>
      </c>
      <c r="D15" s="756" t="s">
        <v>339</v>
      </c>
      <c r="E15" s="1112"/>
      <c r="F15" s="964">
        <f t="shared" si="0"/>
        <v>0</v>
      </c>
      <c r="H15" s="757"/>
    </row>
    <row r="16" spans="1:8">
      <c r="A16" s="1144">
        <v>8</v>
      </c>
      <c r="B16" s="1145" t="s">
        <v>2922</v>
      </c>
      <c r="C16" s="1146">
        <v>2</v>
      </c>
      <c r="D16" s="1147" t="s">
        <v>339</v>
      </c>
      <c r="E16" s="1112"/>
      <c r="F16" s="964">
        <f t="shared" si="0"/>
        <v>0</v>
      </c>
      <c r="H16" s="757"/>
    </row>
    <row r="17" spans="1:8">
      <c r="A17" s="759"/>
      <c r="B17" s="961" t="s">
        <v>2002</v>
      </c>
      <c r="C17" s="760"/>
      <c r="D17" s="761"/>
      <c r="E17" s="762"/>
      <c r="F17" s="965">
        <f>ROUND(SUM(F7:F16),2)</f>
        <v>0</v>
      </c>
      <c r="H17" s="757"/>
    </row>
    <row r="18" spans="1:8" s="765" customFormat="1">
      <c r="A18" s="1284" t="s">
        <v>2923</v>
      </c>
      <c r="B18" s="1285"/>
      <c r="C18" s="763"/>
      <c r="D18" s="764"/>
      <c r="E18" s="764"/>
      <c r="F18" s="966"/>
      <c r="H18" s="757"/>
    </row>
    <row r="19" spans="1:8">
      <c r="A19" s="753">
        <v>9</v>
      </c>
      <c r="B19" s="754" t="s">
        <v>2394</v>
      </c>
      <c r="C19" s="755">
        <v>1</v>
      </c>
      <c r="D19" s="756" t="s">
        <v>339</v>
      </c>
      <c r="E19" s="1112"/>
      <c r="F19" s="967">
        <f>ROUND(C19*E19,2)</f>
        <v>0</v>
      </c>
      <c r="H19" s="757"/>
    </row>
    <row r="20" spans="1:8">
      <c r="A20" s="766">
        <v>10</v>
      </c>
      <c r="B20" s="754" t="s">
        <v>2924</v>
      </c>
      <c r="C20" s="755">
        <v>1</v>
      </c>
      <c r="D20" s="767" t="s">
        <v>175</v>
      </c>
      <c r="E20" s="1112"/>
      <c r="F20" s="968">
        <f t="shared" ref="F20:F22" si="1">ROUND(C20*E20,2)</f>
        <v>0</v>
      </c>
      <c r="H20" s="757"/>
    </row>
    <row r="21" spans="1:8">
      <c r="A21" s="753">
        <v>11</v>
      </c>
      <c r="B21" s="768" t="s">
        <v>2925</v>
      </c>
      <c r="C21" s="755">
        <v>3</v>
      </c>
      <c r="D21" s="756" t="s">
        <v>364</v>
      </c>
      <c r="E21" s="1112"/>
      <c r="F21" s="967">
        <f t="shared" si="1"/>
        <v>0</v>
      </c>
      <c r="H21" s="757"/>
    </row>
    <row r="22" spans="1:8">
      <c r="A22" s="753">
        <v>12</v>
      </c>
      <c r="B22" s="768" t="s">
        <v>2926</v>
      </c>
      <c r="C22" s="755">
        <v>22</v>
      </c>
      <c r="D22" s="756" t="s">
        <v>192</v>
      </c>
      <c r="E22" s="1112"/>
      <c r="F22" s="967">
        <f t="shared" si="1"/>
        <v>0</v>
      </c>
      <c r="H22" s="757"/>
    </row>
    <row r="23" spans="1:8">
      <c r="A23" s="769"/>
      <c r="B23" s="962" t="s">
        <v>2001</v>
      </c>
      <c r="C23" s="761"/>
      <c r="D23" s="761"/>
      <c r="E23" s="761"/>
      <c r="F23" s="969">
        <f>ROUND(SUM(F19:F22),2)</f>
        <v>0</v>
      </c>
    </row>
    <row r="24" spans="1:8">
      <c r="A24" s="770"/>
      <c r="B24" s="771" t="s">
        <v>2482</v>
      </c>
      <c r="C24" s="772"/>
      <c r="D24" s="772"/>
      <c r="E24" s="773"/>
      <c r="F24" s="970">
        <f>ROUND(F17+F23,2)</f>
        <v>0</v>
      </c>
    </row>
    <row r="25" spans="1:8" s="777" customFormat="1" ht="12.3">
      <c r="A25" s="769"/>
      <c r="B25" s="774"/>
      <c r="C25" s="775"/>
      <c r="D25" s="761"/>
      <c r="E25" s="761"/>
      <c r="F25" s="776"/>
    </row>
  </sheetData>
  <mergeCells count="13">
    <mergeCell ref="F7:F8"/>
    <mergeCell ref="A9:B9"/>
    <mergeCell ref="A18:B18"/>
    <mergeCell ref="C1:F1"/>
    <mergeCell ref="C2:F2"/>
    <mergeCell ref="C3:F3"/>
    <mergeCell ref="D4:F4"/>
    <mergeCell ref="A6:B6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scale="6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BM118"/>
  <sheetViews>
    <sheetView showGridLines="0" topLeftCell="A40" workbookViewId="0">
      <selection activeCell="D51" sqref="D51"/>
    </sheetView>
  </sheetViews>
  <sheetFormatPr defaultRowHeight="10.199999999999999"/>
  <cols>
    <col min="1" max="1" width="8.33203125" style="1" customWidth="1"/>
    <col min="2" max="2" width="1.1328125" style="1" customWidth="1"/>
    <col min="3" max="3" width="4.1328125" style="1" customWidth="1"/>
    <col min="4" max="4" width="4.33203125" style="1" customWidth="1"/>
    <col min="5" max="5" width="17.1328125" style="1" customWidth="1"/>
    <col min="6" max="6" width="50.796875" style="1" customWidth="1"/>
    <col min="7" max="7" width="7.46484375" style="1" customWidth="1"/>
    <col min="8" max="8" width="14" style="1" customWidth="1"/>
    <col min="9" max="9" width="21.3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796875" style="1" hidden="1" customWidth="1"/>
    <col min="14" max="14" width="9.33203125" style="1" hidden="1"/>
    <col min="15" max="20" width="14.13281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4"/>
    </row>
    <row r="2" spans="1:46" s="1" customFormat="1" ht="37" customHeight="1">
      <c r="L2" s="1185" t="s">
        <v>5</v>
      </c>
      <c r="M2" s="1186"/>
      <c r="N2" s="1186"/>
      <c r="O2" s="1186"/>
      <c r="P2" s="1186"/>
      <c r="Q2" s="1186"/>
      <c r="R2" s="1186"/>
      <c r="S2" s="1186"/>
      <c r="T2" s="1186"/>
      <c r="U2" s="1186"/>
      <c r="V2" s="1186"/>
      <c r="AT2" s="14" t="s">
        <v>103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5" customHeight="1">
      <c r="B4" s="17"/>
      <c r="D4" s="18" t="s">
        <v>121</v>
      </c>
      <c r="L4" s="17"/>
      <c r="M4" s="95" t="s">
        <v>9</v>
      </c>
      <c r="AT4" s="14" t="s">
        <v>3</v>
      </c>
    </row>
    <row r="5" spans="1:46" s="1" customFormat="1" ht="7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1205" t="str">
        <f>'Rekapitulácia stavby'!K6</f>
        <v>ZŠ a MŠ Cádrova - rekonštrukcia, nadstavba /  prístavba objektu</v>
      </c>
      <c r="F7" s="1206"/>
      <c r="G7" s="1206"/>
      <c r="H7" s="1206"/>
      <c r="L7" s="17"/>
    </row>
    <row r="8" spans="1:46" s="2" customFormat="1" ht="12" customHeight="1">
      <c r="A8" s="27"/>
      <c r="B8" s="28"/>
      <c r="C8" s="27"/>
      <c r="D8" s="23" t="s">
        <v>122</v>
      </c>
      <c r="E8" s="27"/>
      <c r="F8" s="27"/>
      <c r="G8" s="27"/>
      <c r="H8" s="27"/>
      <c r="I8" s="27"/>
      <c r="J8" s="27"/>
      <c r="K8" s="27"/>
      <c r="L8" s="40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</row>
    <row r="9" spans="1:46" s="2" customFormat="1" ht="30" customHeight="1">
      <c r="A9" s="27"/>
      <c r="B9" s="28"/>
      <c r="C9" s="27"/>
      <c r="D9" s="27"/>
      <c r="E9" s="1199" t="s">
        <v>1964</v>
      </c>
      <c r="F9" s="1209"/>
      <c r="G9" s="1209"/>
      <c r="H9" s="1209"/>
      <c r="I9" s="27"/>
      <c r="J9" s="27"/>
      <c r="K9" s="27"/>
      <c r="L9" s="40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</row>
    <row r="10" spans="1:46" s="2" customFormat="1">
      <c r="A10" s="27"/>
      <c r="B10" s="28"/>
      <c r="C10" s="27"/>
      <c r="D10" s="27"/>
      <c r="E10" s="27"/>
      <c r="F10" s="27"/>
      <c r="G10" s="27"/>
      <c r="H10" s="27"/>
      <c r="I10" s="27"/>
      <c r="J10" s="27"/>
      <c r="K10" s="27"/>
      <c r="L10" s="40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</row>
    <row r="11" spans="1:46" s="2" customFormat="1" ht="12" customHeight="1">
      <c r="A11" s="27"/>
      <c r="B11" s="28"/>
      <c r="C11" s="27"/>
      <c r="D11" s="23" t="s">
        <v>15</v>
      </c>
      <c r="E11" s="27"/>
      <c r="F11" s="21" t="s">
        <v>1</v>
      </c>
      <c r="G11" s="27"/>
      <c r="H11" s="27"/>
      <c r="I11" s="23" t="s">
        <v>16</v>
      </c>
      <c r="J11" s="21" t="s">
        <v>1</v>
      </c>
      <c r="K11" s="27"/>
      <c r="L11" s="40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</row>
    <row r="12" spans="1:46" s="2" customFormat="1" ht="12" customHeight="1">
      <c r="A12" s="27"/>
      <c r="B12" s="28"/>
      <c r="C12" s="27"/>
      <c r="D12" s="23" t="s">
        <v>17</v>
      </c>
      <c r="E12" s="27"/>
      <c r="F12" s="21" t="s">
        <v>18</v>
      </c>
      <c r="G12" s="27"/>
      <c r="H12" s="27"/>
      <c r="I12" s="23" t="s">
        <v>19</v>
      </c>
      <c r="J12" s="1123" t="str">
        <f>'Rekapitulácia stavby'!AN8</f>
        <v>10. 6. 2022</v>
      </c>
      <c r="K12" s="27"/>
      <c r="L12" s="40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</row>
    <row r="13" spans="1:46" s="2" customFormat="1" ht="10.9" customHeight="1">
      <c r="A13" s="27"/>
      <c r="B13" s="28"/>
      <c r="C13" s="27"/>
      <c r="D13" s="27"/>
      <c r="E13" s="27"/>
      <c r="F13" s="27"/>
      <c r="G13" s="27"/>
      <c r="H13" s="27"/>
      <c r="I13" s="27"/>
      <c r="J13" s="27"/>
      <c r="K13" s="27"/>
      <c r="L13" s="40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</row>
    <row r="14" spans="1:46" s="2" customFormat="1" ht="12" customHeight="1">
      <c r="A14" s="27"/>
      <c r="B14" s="28"/>
      <c r="C14" s="27"/>
      <c r="D14" s="23" t="s">
        <v>21</v>
      </c>
      <c r="E14" s="27"/>
      <c r="F14" s="27"/>
      <c r="G14" s="27"/>
      <c r="H14" s="27"/>
      <c r="I14" s="23" t="s">
        <v>22</v>
      </c>
      <c r="J14" s="21" t="s">
        <v>1</v>
      </c>
      <c r="K14" s="27"/>
      <c r="L14" s="40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</row>
    <row r="15" spans="1:46" s="2" customFormat="1" ht="18" customHeight="1">
      <c r="A15" s="27"/>
      <c r="B15" s="28"/>
      <c r="C15" s="27"/>
      <c r="D15" s="27"/>
      <c r="E15" s="21" t="s">
        <v>23</v>
      </c>
      <c r="F15" s="27"/>
      <c r="G15" s="27"/>
      <c r="H15" s="27"/>
      <c r="I15" s="23" t="s">
        <v>24</v>
      </c>
      <c r="J15" s="21" t="s">
        <v>1</v>
      </c>
      <c r="K15" s="27"/>
      <c r="L15" s="40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</row>
    <row r="16" spans="1:46" s="2" customFormat="1" ht="7" customHeight="1">
      <c r="A16" s="27"/>
      <c r="B16" s="28"/>
      <c r="C16" s="27"/>
      <c r="D16" s="27"/>
      <c r="E16" s="27"/>
      <c r="F16" s="27"/>
      <c r="G16" s="27"/>
      <c r="H16" s="27"/>
      <c r="I16" s="27"/>
      <c r="J16" s="27"/>
      <c r="K16" s="27"/>
      <c r="L16" s="40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</row>
    <row r="17" spans="1:31" s="2" customFormat="1" ht="12" customHeight="1">
      <c r="A17" s="27"/>
      <c r="B17" s="28"/>
      <c r="C17" s="27"/>
      <c r="D17" s="23" t="s">
        <v>25</v>
      </c>
      <c r="E17" s="27"/>
      <c r="F17" s="27"/>
      <c r="G17" s="27"/>
      <c r="H17" s="27"/>
      <c r="I17" s="23" t="s">
        <v>22</v>
      </c>
      <c r="J17" s="1089" t="s">
        <v>3937</v>
      </c>
      <c r="K17" s="27"/>
      <c r="L17" s="40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</row>
    <row r="18" spans="1:31" s="2" customFormat="1" ht="18" customHeight="1">
      <c r="A18" s="27"/>
      <c r="B18" s="28"/>
      <c r="C18" s="27"/>
      <c r="D18" s="27"/>
      <c r="E18" s="1208" t="s">
        <v>3937</v>
      </c>
      <c r="F18" s="1192"/>
      <c r="G18" s="1192"/>
      <c r="H18" s="1192"/>
      <c r="I18" s="23" t="s">
        <v>24</v>
      </c>
      <c r="J18" s="1089" t="s">
        <v>3937</v>
      </c>
      <c r="K18" s="27"/>
      <c r="L18" s="40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</row>
    <row r="19" spans="1:31" s="2" customFormat="1" ht="7" customHeight="1">
      <c r="A19" s="27"/>
      <c r="B19" s="28"/>
      <c r="C19" s="27"/>
      <c r="D19" s="27"/>
      <c r="E19" s="27"/>
      <c r="F19" s="27"/>
      <c r="G19" s="27"/>
      <c r="H19" s="27"/>
      <c r="I19" s="27"/>
      <c r="J19" s="27"/>
      <c r="K19" s="27"/>
      <c r="L19" s="40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</row>
    <row r="20" spans="1:31" s="2" customFormat="1" ht="12" customHeight="1">
      <c r="A20" s="27"/>
      <c r="B20" s="28"/>
      <c r="C20" s="27"/>
      <c r="D20" s="23" t="s">
        <v>3926</v>
      </c>
      <c r="E20" s="27"/>
      <c r="F20" s="27"/>
      <c r="G20" s="27"/>
      <c r="H20" s="27"/>
      <c r="I20" s="23" t="s">
        <v>22</v>
      </c>
      <c r="J20" s="21" t="s">
        <v>1</v>
      </c>
      <c r="K20" s="27"/>
      <c r="L20" s="40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</row>
    <row r="21" spans="1:31" s="2" customFormat="1" ht="18" customHeight="1">
      <c r="A21" s="27"/>
      <c r="B21" s="28"/>
      <c r="C21" s="27"/>
      <c r="D21" s="27"/>
      <c r="E21" s="21" t="s">
        <v>26</v>
      </c>
      <c r="F21" s="27"/>
      <c r="G21" s="27"/>
      <c r="H21" s="27"/>
      <c r="I21" s="23" t="s">
        <v>24</v>
      </c>
      <c r="J21" s="21" t="s">
        <v>1</v>
      </c>
      <c r="K21" s="27"/>
      <c r="L21" s="40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</row>
    <row r="22" spans="1:31" s="2" customFormat="1" ht="7" customHeight="1">
      <c r="A22" s="27"/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40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</row>
    <row r="23" spans="1:31" s="2" customFormat="1" ht="12" customHeight="1">
      <c r="A23" s="27"/>
      <c r="B23" s="28"/>
      <c r="C23" s="27"/>
      <c r="D23" s="23" t="s">
        <v>3930</v>
      </c>
      <c r="E23" s="27"/>
      <c r="F23" s="27"/>
      <c r="G23" s="27"/>
      <c r="H23" s="27"/>
      <c r="I23" s="23" t="s">
        <v>22</v>
      </c>
      <c r="J23" s="21" t="str">
        <f>IF('Rekapitulácia stavby'!AN19="","",'Rekapitulácia stavby'!AN19)</f>
        <v/>
      </c>
      <c r="K23" s="27"/>
      <c r="L23" s="40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</row>
    <row r="24" spans="1:31" s="2" customFormat="1" ht="18" customHeight="1">
      <c r="A24" s="27"/>
      <c r="B24" s="28"/>
      <c r="C24" s="27"/>
      <c r="D24" s="27"/>
      <c r="E24" s="21" t="str">
        <f>IF('Rekapitulácia stavby'!E20="","",'Rekapitulácia stavby'!E20)</f>
        <v xml:space="preserve"> </v>
      </c>
      <c r="F24" s="27"/>
      <c r="G24" s="27"/>
      <c r="H24" s="27"/>
      <c r="I24" s="23" t="s">
        <v>24</v>
      </c>
      <c r="J24" s="21" t="str">
        <f>IF('Rekapitulácia stavby'!AN20="","",'Rekapitulácia stavby'!AN20)</f>
        <v/>
      </c>
      <c r="K24" s="27"/>
      <c r="L24" s="40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</row>
    <row r="25" spans="1:31" s="2" customFormat="1" ht="7" customHeight="1">
      <c r="A25" s="27"/>
      <c r="B25" s="28"/>
      <c r="C25" s="27"/>
      <c r="D25" s="27"/>
      <c r="E25" s="27"/>
      <c r="F25" s="27"/>
      <c r="G25" s="27"/>
      <c r="H25" s="27"/>
      <c r="I25" s="27"/>
      <c r="J25" s="27"/>
      <c r="K25" s="27"/>
      <c r="L25" s="40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</row>
    <row r="26" spans="1:31" s="2" customFormat="1" ht="12" customHeight="1">
      <c r="A26" s="27"/>
      <c r="B26" s="28"/>
      <c r="C26" s="27"/>
      <c r="D26" s="23" t="s">
        <v>29</v>
      </c>
      <c r="E26" s="27"/>
      <c r="F26" s="27"/>
      <c r="G26" s="27"/>
      <c r="H26" s="27"/>
      <c r="I26" s="27"/>
      <c r="J26" s="27"/>
      <c r="K26" s="27"/>
      <c r="L26" s="40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</row>
    <row r="27" spans="1:31" s="8" customFormat="1" ht="16.5" customHeight="1">
      <c r="A27" s="96"/>
      <c r="B27" s="97"/>
      <c r="C27" s="96"/>
      <c r="D27" s="96"/>
      <c r="E27" s="1194" t="s">
        <v>1</v>
      </c>
      <c r="F27" s="1194"/>
      <c r="G27" s="1194"/>
      <c r="H27" s="1194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7" customHeight="1">
      <c r="A28" s="27"/>
      <c r="B28" s="28"/>
      <c r="C28" s="27"/>
      <c r="D28" s="27"/>
      <c r="E28" s="27"/>
      <c r="F28" s="27"/>
      <c r="G28" s="27"/>
      <c r="H28" s="27"/>
      <c r="I28" s="27"/>
      <c r="J28" s="27"/>
      <c r="K28" s="27"/>
      <c r="L28" s="40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</row>
    <row r="29" spans="1:31" s="2" customFormat="1" ht="7" customHeight="1">
      <c r="A29" s="27"/>
      <c r="B29" s="28"/>
      <c r="C29" s="27"/>
      <c r="D29" s="64"/>
      <c r="E29" s="64"/>
      <c r="F29" s="64"/>
      <c r="G29" s="64"/>
      <c r="H29" s="64"/>
      <c r="I29" s="64"/>
      <c r="J29" s="64"/>
      <c r="K29" s="64"/>
      <c r="L29" s="40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</row>
    <row r="30" spans="1:31" s="2" customFormat="1" ht="25.35" customHeight="1">
      <c r="A30" s="27"/>
      <c r="B30" s="28"/>
      <c r="C30" s="27"/>
      <c r="D30" s="99" t="s">
        <v>32</v>
      </c>
      <c r="E30" s="27"/>
      <c r="F30" s="27"/>
      <c r="G30" s="27"/>
      <c r="H30" s="27"/>
      <c r="I30" s="27"/>
      <c r="J30" s="69">
        <f>ROUND(J113, 2)</f>
        <v>0</v>
      </c>
      <c r="K30" s="27"/>
      <c r="L30" s="40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</row>
    <row r="31" spans="1:31" s="2" customFormat="1" ht="7" customHeight="1">
      <c r="A31" s="27"/>
      <c r="B31" s="28"/>
      <c r="C31" s="27"/>
      <c r="D31" s="64"/>
      <c r="E31" s="64"/>
      <c r="F31" s="64"/>
      <c r="G31" s="64"/>
      <c r="H31" s="64"/>
      <c r="I31" s="64"/>
      <c r="J31" s="64"/>
      <c r="K31" s="64"/>
      <c r="L31" s="40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</row>
    <row r="32" spans="1:31" s="2" customFormat="1" ht="14.5" customHeight="1">
      <c r="A32" s="27"/>
      <c r="B32" s="28"/>
      <c r="C32" s="27"/>
      <c r="D32" s="27"/>
      <c r="E32" s="27"/>
      <c r="F32" s="31" t="s">
        <v>34</v>
      </c>
      <c r="G32" s="27"/>
      <c r="H32" s="27"/>
      <c r="I32" s="31" t="s">
        <v>33</v>
      </c>
      <c r="J32" s="31" t="s">
        <v>35</v>
      </c>
      <c r="K32" s="27"/>
      <c r="L32" s="40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</row>
    <row r="33" spans="1:31" s="2" customFormat="1" ht="14.5" customHeight="1">
      <c r="A33" s="27"/>
      <c r="B33" s="28"/>
      <c r="C33" s="27"/>
      <c r="D33" s="100" t="s">
        <v>36</v>
      </c>
      <c r="E33" s="33" t="s">
        <v>37</v>
      </c>
      <c r="F33" s="101">
        <f>ROUND((SUM(BE113:BE117)),  2)</f>
        <v>0</v>
      </c>
      <c r="G33" s="102"/>
      <c r="H33" s="102"/>
      <c r="I33" s="103">
        <v>0.2</v>
      </c>
      <c r="J33" s="101">
        <f>ROUND(((SUM(BE113:BE117))*I33),  2)</f>
        <v>0</v>
      </c>
      <c r="K33" s="27"/>
      <c r="L33" s="40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</row>
    <row r="34" spans="1:31" s="2" customFormat="1" ht="14.5" customHeight="1">
      <c r="A34" s="27"/>
      <c r="B34" s="28"/>
      <c r="C34" s="27"/>
      <c r="D34" s="27"/>
      <c r="E34" s="33" t="s">
        <v>38</v>
      </c>
      <c r="F34" s="104">
        <f>ROUND((SUM(BF113:BF117)),  2)</f>
        <v>0</v>
      </c>
      <c r="G34" s="27"/>
      <c r="H34" s="27"/>
      <c r="I34" s="105">
        <v>0.2</v>
      </c>
      <c r="J34" s="104">
        <f>ROUND(((SUM(BF113:BF117))*I34),  2)</f>
        <v>0</v>
      </c>
      <c r="K34" s="27"/>
      <c r="L34" s="40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</row>
    <row r="35" spans="1:31" s="2" customFormat="1" ht="14.5" customHeight="1">
      <c r="A35" s="27"/>
      <c r="B35" s="28"/>
      <c r="C35" s="27"/>
      <c r="D35" s="27"/>
      <c r="E35" s="23" t="s">
        <v>39</v>
      </c>
      <c r="F35" s="104">
        <f>ROUND((SUM(BG113:BG117)),  2)</f>
        <v>0</v>
      </c>
      <c r="G35" s="27"/>
      <c r="H35" s="27"/>
      <c r="I35" s="105">
        <v>0.2</v>
      </c>
      <c r="J35" s="104">
        <f>0</f>
        <v>0</v>
      </c>
      <c r="K35" s="27"/>
      <c r="L35" s="40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</row>
    <row r="36" spans="1:31" s="2" customFormat="1" ht="14.5" customHeight="1">
      <c r="A36" s="27"/>
      <c r="B36" s="28"/>
      <c r="C36" s="27"/>
      <c r="D36" s="27"/>
      <c r="E36" s="23" t="s">
        <v>40</v>
      </c>
      <c r="F36" s="104">
        <f>ROUND((SUM(BH113:BH117)),  2)</f>
        <v>0</v>
      </c>
      <c r="G36" s="27"/>
      <c r="H36" s="27"/>
      <c r="I36" s="105">
        <v>0.2</v>
      </c>
      <c r="J36" s="104">
        <f>0</f>
        <v>0</v>
      </c>
      <c r="K36" s="27"/>
      <c r="L36" s="40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</row>
    <row r="37" spans="1:31" s="2" customFormat="1" ht="14.5" customHeight="1">
      <c r="A37" s="27"/>
      <c r="B37" s="28"/>
      <c r="C37" s="27"/>
      <c r="D37" s="27"/>
      <c r="E37" s="33" t="s">
        <v>41</v>
      </c>
      <c r="F37" s="101">
        <f>ROUND((SUM(BI113:BI117)),  2)</f>
        <v>0</v>
      </c>
      <c r="G37" s="102"/>
      <c r="H37" s="102"/>
      <c r="I37" s="103">
        <v>0</v>
      </c>
      <c r="J37" s="101">
        <f>0</f>
        <v>0</v>
      </c>
      <c r="K37" s="27"/>
      <c r="L37" s="40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</row>
    <row r="38" spans="1:31" s="2" customFormat="1" ht="7" customHeight="1">
      <c r="A38" s="27"/>
      <c r="B38" s="28"/>
      <c r="C38" s="27"/>
      <c r="D38" s="27"/>
      <c r="E38" s="27"/>
      <c r="F38" s="27"/>
      <c r="G38" s="27"/>
      <c r="H38" s="27"/>
      <c r="I38" s="27"/>
      <c r="J38" s="27"/>
      <c r="K38" s="27"/>
      <c r="L38" s="40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</row>
    <row r="39" spans="1:31" s="2" customFormat="1" ht="25.35" customHeight="1">
      <c r="A39" s="27"/>
      <c r="B39" s="28"/>
      <c r="C39" s="93"/>
      <c r="D39" s="106" t="s">
        <v>42</v>
      </c>
      <c r="E39" s="58"/>
      <c r="F39" s="58"/>
      <c r="G39" s="107" t="s">
        <v>43</v>
      </c>
      <c r="H39" s="108" t="s">
        <v>44</v>
      </c>
      <c r="I39" s="58"/>
      <c r="J39" s="109">
        <f>SUM(J30:J37)</f>
        <v>0</v>
      </c>
      <c r="K39" s="110"/>
      <c r="L39" s="40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</row>
    <row r="40" spans="1:31" s="2" customFormat="1" ht="14.5" customHeight="1">
      <c r="A40" s="27"/>
      <c r="B40" s="28"/>
      <c r="C40" s="27"/>
      <c r="D40" s="27"/>
      <c r="E40" s="27"/>
      <c r="F40" s="27"/>
      <c r="G40" s="27"/>
      <c r="H40" s="27"/>
      <c r="I40" s="27"/>
      <c r="J40" s="27"/>
      <c r="K40" s="27"/>
      <c r="L40" s="40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</row>
    <row r="41" spans="1:31" s="1" customFormat="1" ht="14.5" customHeight="1">
      <c r="B41" s="17"/>
      <c r="L41" s="17"/>
    </row>
    <row r="42" spans="1:31" s="1" customFormat="1" ht="14.5" customHeight="1">
      <c r="B42" s="17"/>
      <c r="L42" s="17"/>
    </row>
    <row r="43" spans="1:31" s="1" customFormat="1" ht="14.5" customHeight="1">
      <c r="B43" s="17"/>
      <c r="L43" s="17"/>
    </row>
    <row r="44" spans="1:31" s="1" customFormat="1" ht="14.5" customHeight="1">
      <c r="B44" s="17"/>
      <c r="L44" s="17"/>
    </row>
    <row r="45" spans="1:31" s="1" customFormat="1" ht="14.5" customHeight="1">
      <c r="B45" s="17"/>
      <c r="L45" s="17"/>
    </row>
    <row r="46" spans="1:31" s="1" customFormat="1" ht="14.5" customHeight="1">
      <c r="B46" s="17"/>
      <c r="L46" s="17"/>
    </row>
    <row r="47" spans="1:31" s="1" customFormat="1" ht="14.5" customHeight="1">
      <c r="B47" s="17"/>
      <c r="L47" s="17"/>
    </row>
    <row r="48" spans="1:31" s="1" customFormat="1" ht="14.5" customHeight="1">
      <c r="B48" s="17"/>
      <c r="L48" s="17"/>
    </row>
    <row r="49" spans="1:31" s="1" customFormat="1" ht="14.5" customHeight="1">
      <c r="B49" s="17"/>
      <c r="L49" s="17"/>
    </row>
    <row r="50" spans="1:31" s="2" customFormat="1" ht="14.5" customHeight="1">
      <c r="B50" s="40"/>
      <c r="D50" s="41" t="s">
        <v>3927</v>
      </c>
      <c r="E50" s="42"/>
      <c r="F50" s="42"/>
      <c r="G50" s="41" t="s">
        <v>3931</v>
      </c>
      <c r="H50" s="42"/>
      <c r="I50" s="42"/>
      <c r="J50" s="42"/>
      <c r="K50" s="42"/>
      <c r="L50" s="40"/>
    </row>
    <row r="51" spans="1:31" ht="12.3">
      <c r="B51" s="17"/>
      <c r="D51" s="1080"/>
      <c r="G51" s="1080"/>
      <c r="H51" s="1075"/>
      <c r="L51" s="17"/>
    </row>
    <row r="52" spans="1:31" ht="12.3">
      <c r="B52" s="17"/>
      <c r="G52" s="1080"/>
      <c r="H52" s="1075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3">
      <c r="A61" s="27"/>
      <c r="B61" s="28"/>
      <c r="C61" s="27"/>
      <c r="D61" s="43" t="s">
        <v>45</v>
      </c>
      <c r="E61" s="30"/>
      <c r="F61" s="111" t="s">
        <v>46</v>
      </c>
      <c r="G61" s="43" t="s">
        <v>45</v>
      </c>
      <c r="H61" s="30"/>
      <c r="I61" s="30"/>
      <c r="J61" s="112" t="s">
        <v>46</v>
      </c>
      <c r="K61" s="30"/>
      <c r="L61" s="40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3">
      <c r="A65" s="27"/>
      <c r="B65" s="28"/>
      <c r="C65" s="27"/>
      <c r="D65" s="41" t="s">
        <v>47</v>
      </c>
      <c r="E65" s="44"/>
      <c r="F65" s="44"/>
      <c r="G65" s="41" t="s">
        <v>48</v>
      </c>
      <c r="H65" s="44"/>
      <c r="I65" s="44"/>
      <c r="J65" s="44"/>
      <c r="K65" s="44"/>
      <c r="L65" s="40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3">
      <c r="A76" s="27"/>
      <c r="B76" s="28"/>
      <c r="C76" s="27"/>
      <c r="D76" s="43" t="s">
        <v>45</v>
      </c>
      <c r="E76" s="30"/>
      <c r="F76" s="111" t="s">
        <v>46</v>
      </c>
      <c r="G76" s="43" t="s">
        <v>45</v>
      </c>
      <c r="H76" s="30"/>
      <c r="I76" s="30"/>
      <c r="J76" s="112" t="s">
        <v>46</v>
      </c>
      <c r="K76" s="30"/>
      <c r="L76" s="40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</row>
    <row r="77" spans="1:31" s="2" customFormat="1" ht="14.5" customHeight="1">
      <c r="A77" s="27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</row>
    <row r="81" spans="1:47" s="2" customFormat="1" ht="7" customHeight="1">
      <c r="A81" s="27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</row>
    <row r="82" spans="1:47" s="2" customFormat="1" ht="25" customHeight="1">
      <c r="A82" s="27"/>
      <c r="B82" s="28"/>
      <c r="C82" s="18" t="s">
        <v>124</v>
      </c>
      <c r="D82" s="27"/>
      <c r="E82" s="27"/>
      <c r="F82" s="27"/>
      <c r="G82" s="27"/>
      <c r="H82" s="27"/>
      <c r="I82" s="27"/>
      <c r="J82" s="27"/>
      <c r="K82" s="27"/>
      <c r="L82" s="40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</row>
    <row r="83" spans="1:47" s="2" customFormat="1" ht="7" customHeight="1">
      <c r="A83" s="27"/>
      <c r="B83" s="28"/>
      <c r="C83" s="27"/>
      <c r="D83" s="27"/>
      <c r="E83" s="27"/>
      <c r="F83" s="27"/>
      <c r="G83" s="27"/>
      <c r="H83" s="27"/>
      <c r="I83" s="27"/>
      <c r="J83" s="27"/>
      <c r="K83" s="27"/>
      <c r="L83" s="40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</row>
    <row r="84" spans="1:47" s="2" customFormat="1" ht="12" customHeight="1">
      <c r="A84" s="27"/>
      <c r="B84" s="28"/>
      <c r="C84" s="23" t="s">
        <v>13</v>
      </c>
      <c r="D84" s="27"/>
      <c r="E84" s="27"/>
      <c r="F84" s="27"/>
      <c r="G84" s="27"/>
      <c r="H84" s="27"/>
      <c r="I84" s="27"/>
      <c r="J84" s="27"/>
      <c r="K84" s="27"/>
      <c r="L84" s="40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</row>
    <row r="85" spans="1:47" s="2" customFormat="1" ht="16.5" customHeight="1">
      <c r="A85" s="27"/>
      <c r="B85" s="28"/>
      <c r="C85" s="27"/>
      <c r="D85" s="27"/>
      <c r="E85" s="1205" t="str">
        <f>E7</f>
        <v>ZŠ a MŠ Cádrova - rekonštrukcia, nadstavba /  prístavba objektu</v>
      </c>
      <c r="F85" s="1206"/>
      <c r="G85" s="1206"/>
      <c r="H85" s="1206"/>
      <c r="I85" s="27"/>
      <c r="J85" s="27"/>
      <c r="K85" s="27"/>
      <c r="L85" s="40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</row>
    <row r="86" spans="1:47" s="2" customFormat="1" ht="12" customHeight="1">
      <c r="A86" s="27"/>
      <c r="B86" s="28"/>
      <c r="C86" s="23" t="s">
        <v>122</v>
      </c>
      <c r="D86" s="27"/>
      <c r="E86" s="27"/>
      <c r="F86" s="27"/>
      <c r="G86" s="27"/>
      <c r="H86" s="27"/>
      <c r="I86" s="27"/>
      <c r="J86" s="27"/>
      <c r="K86" s="27"/>
      <c r="L86" s="40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</row>
    <row r="87" spans="1:47" s="2" customFormat="1" ht="30" customHeight="1">
      <c r="A87" s="27"/>
      <c r="B87" s="28"/>
      <c r="C87" s="27"/>
      <c r="D87" s="27"/>
      <c r="E87" s="1199" t="str">
        <f>E9</f>
        <v>SO06 - Napojenie objektovej kanalizácie a lapača tuku na upravený areálový rozvod kanalizácie</v>
      </c>
      <c r="F87" s="1209"/>
      <c r="G87" s="1209"/>
      <c r="H87" s="1209"/>
      <c r="I87" s="27"/>
      <c r="J87" s="27"/>
      <c r="K87" s="27"/>
      <c r="L87" s="40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</row>
    <row r="88" spans="1:47" s="2" customFormat="1" ht="7" customHeight="1">
      <c r="A88" s="27"/>
      <c r="B88" s="28"/>
      <c r="C88" s="27"/>
      <c r="D88" s="27"/>
      <c r="E88" s="27"/>
      <c r="F88" s="27"/>
      <c r="G88" s="27"/>
      <c r="H88" s="27"/>
      <c r="I88" s="27"/>
      <c r="J88" s="27"/>
      <c r="K88" s="27"/>
      <c r="L88" s="40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</row>
    <row r="89" spans="1:47" s="2" customFormat="1" ht="12" customHeight="1">
      <c r="A89" s="27"/>
      <c r="B89" s="28"/>
      <c r="C89" s="23" t="s">
        <v>17</v>
      </c>
      <c r="D89" s="27"/>
      <c r="E89" s="27"/>
      <c r="F89" s="21" t="str">
        <f>F12</f>
        <v>Cádrova 23, p.č. 6128/1; 6128/2,  Bratislava</v>
      </c>
      <c r="G89" s="27"/>
      <c r="H89" s="27"/>
      <c r="I89" s="23" t="s">
        <v>19</v>
      </c>
      <c r="J89" s="1123" t="str">
        <f>IF(J12="","",J12)</f>
        <v>10. 6. 2022</v>
      </c>
      <c r="K89" s="27"/>
      <c r="L89" s="40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</row>
    <row r="90" spans="1:47" s="2" customFormat="1" ht="7" customHeight="1">
      <c r="A90" s="27"/>
      <c r="B90" s="28"/>
      <c r="C90" s="27"/>
      <c r="D90" s="27"/>
      <c r="E90" s="27"/>
      <c r="F90" s="27"/>
      <c r="G90" s="27"/>
      <c r="H90" s="27"/>
      <c r="I90" s="27"/>
      <c r="J90" s="27"/>
      <c r="K90" s="27"/>
      <c r="L90" s="40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</row>
    <row r="91" spans="1:47" s="2" customFormat="1" ht="40.15" customHeight="1">
      <c r="A91" s="27"/>
      <c r="B91" s="28"/>
      <c r="C91" s="23" t="s">
        <v>21</v>
      </c>
      <c r="D91" s="27"/>
      <c r="E91" s="27"/>
      <c r="F91" s="21" t="str">
        <f>E15</f>
        <v>Mestská časť Bratislava,Junácka1,832 91 Bratislava</v>
      </c>
      <c r="G91" s="27"/>
      <c r="H91" s="27"/>
      <c r="I91" s="23" t="s">
        <v>3926</v>
      </c>
      <c r="J91" s="24" t="str">
        <f>E21</f>
        <v>INDEX spol.s r.o., Bystrické Sady 56, Bratislava</v>
      </c>
      <c r="K91" s="27"/>
      <c r="L91" s="40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</row>
    <row r="92" spans="1:47" s="2" customFormat="1" ht="15.25" customHeight="1">
      <c r="A92" s="27"/>
      <c r="B92" s="28"/>
      <c r="C92" s="23" t="s">
        <v>25</v>
      </c>
      <c r="D92" s="27"/>
      <c r="E92" s="27"/>
      <c r="F92" s="1120" t="str">
        <f>IF(E18="","",E18)</f>
        <v>Vyplň údaj</v>
      </c>
      <c r="G92" s="27"/>
      <c r="H92" s="27"/>
      <c r="I92" s="23" t="s">
        <v>3930</v>
      </c>
      <c r="J92" s="24" t="str">
        <f>E24</f>
        <v xml:space="preserve"> </v>
      </c>
      <c r="K92" s="27"/>
      <c r="L92" s="40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</row>
    <row r="93" spans="1:47" s="2" customFormat="1" ht="10.35" customHeight="1">
      <c r="A93" s="27"/>
      <c r="B93" s="28"/>
      <c r="C93" s="27"/>
      <c r="D93" s="27"/>
      <c r="E93" s="27"/>
      <c r="F93" s="27"/>
      <c r="G93" s="27"/>
      <c r="H93" s="27"/>
      <c r="I93" s="27"/>
      <c r="J93" s="27"/>
      <c r="K93" s="27"/>
      <c r="L93" s="40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</row>
    <row r="94" spans="1:47" s="2" customFormat="1" ht="29.25" customHeight="1">
      <c r="A94" s="27"/>
      <c r="B94" s="28"/>
      <c r="C94" s="113" t="s">
        <v>125</v>
      </c>
      <c r="D94" s="93"/>
      <c r="E94" s="93"/>
      <c r="F94" s="93"/>
      <c r="G94" s="93"/>
      <c r="H94" s="93"/>
      <c r="I94" s="93"/>
      <c r="J94" s="114" t="s">
        <v>126</v>
      </c>
      <c r="K94" s="93"/>
      <c r="L94" s="40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</row>
    <row r="95" spans="1:47" s="2" customFormat="1" ht="10.35" customHeight="1">
      <c r="A95" s="27"/>
      <c r="B95" s="28"/>
      <c r="C95" s="27"/>
      <c r="D95" s="27"/>
      <c r="E95" s="27"/>
      <c r="F95" s="27"/>
      <c r="G95" s="27"/>
      <c r="H95" s="27"/>
      <c r="I95" s="27"/>
      <c r="J95" s="27"/>
      <c r="K95" s="27"/>
      <c r="L95" s="40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</row>
    <row r="96" spans="1:47" s="2" customFormat="1" ht="22.9" customHeight="1">
      <c r="A96" s="27"/>
      <c r="B96" s="28"/>
      <c r="C96" s="115" t="s">
        <v>127</v>
      </c>
      <c r="D96" s="27"/>
      <c r="E96" s="27"/>
      <c r="F96" s="27"/>
      <c r="G96" s="27"/>
      <c r="H96" s="27"/>
      <c r="I96" s="27"/>
      <c r="J96" s="69">
        <f>J113</f>
        <v>0</v>
      </c>
      <c r="K96" s="27"/>
      <c r="L96" s="40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U96" s="14" t="s">
        <v>128</v>
      </c>
    </row>
    <row r="97" spans="1:31" s="9" customFormat="1" ht="25" customHeight="1">
      <c r="B97" s="116"/>
      <c r="D97" s="117" t="s">
        <v>129</v>
      </c>
      <c r="E97" s="118"/>
      <c r="F97" s="118"/>
      <c r="G97" s="118"/>
      <c r="H97" s="118"/>
      <c r="I97" s="118"/>
      <c r="J97" s="119">
        <f>J114</f>
        <v>0</v>
      </c>
      <c r="L97" s="116"/>
    </row>
    <row r="98" spans="1:31" s="10" customFormat="1" ht="19.899999999999999" customHeight="1">
      <c r="B98" s="120"/>
      <c r="D98" s="121" t="s">
        <v>1956</v>
      </c>
      <c r="E98" s="122"/>
      <c r="F98" s="122"/>
      <c r="G98" s="122"/>
      <c r="H98" s="122"/>
      <c r="I98" s="122"/>
      <c r="J98" s="123">
        <f>J115</f>
        <v>0</v>
      </c>
      <c r="L98" s="120"/>
    </row>
    <row r="99" spans="1:31" s="2" customFormat="1" ht="21.75" customHeight="1">
      <c r="A99" s="27"/>
      <c r="B99" s="28"/>
      <c r="C99" s="27"/>
      <c r="D99" s="27"/>
      <c r="E99" s="27"/>
      <c r="F99" s="27"/>
      <c r="G99" s="27"/>
      <c r="H99" s="27"/>
      <c r="I99" s="27"/>
      <c r="J99" s="27"/>
      <c r="K99" s="27"/>
      <c r="L99" s="40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</row>
    <row r="100" spans="1:31" s="2" customFormat="1" ht="7" customHeight="1">
      <c r="A100" s="27"/>
      <c r="B100" s="45"/>
      <c r="C100" s="46"/>
      <c r="D100" s="46"/>
      <c r="E100" s="46"/>
      <c r="F100" s="46"/>
      <c r="G100" s="46"/>
      <c r="H100" s="46"/>
      <c r="I100" s="46"/>
      <c r="J100" s="46"/>
      <c r="K100" s="46"/>
      <c r="L100" s="40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</row>
    <row r="104" spans="1:31" s="2" customFormat="1" ht="7" customHeight="1">
      <c r="A104" s="27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0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</row>
    <row r="105" spans="1:31" s="2" customFormat="1" ht="25" customHeight="1">
      <c r="A105" s="27"/>
      <c r="B105" s="28"/>
      <c r="C105" s="18" t="s">
        <v>156</v>
      </c>
      <c r="D105" s="27"/>
      <c r="E105" s="27"/>
      <c r="F105" s="27"/>
      <c r="G105" s="27"/>
      <c r="H105" s="27"/>
      <c r="I105" s="27"/>
      <c r="J105" s="27"/>
      <c r="K105" s="27"/>
      <c r="L105" s="40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</row>
    <row r="106" spans="1:31" s="2" customFormat="1" ht="7" customHeight="1">
      <c r="A106" s="27"/>
      <c r="B106" s="28"/>
      <c r="C106" s="27"/>
      <c r="D106" s="27"/>
      <c r="E106" s="27"/>
      <c r="F106" s="27"/>
      <c r="G106" s="27"/>
      <c r="H106" s="27"/>
      <c r="I106" s="27"/>
      <c r="J106" s="27"/>
      <c r="K106" s="27"/>
      <c r="L106" s="40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</row>
    <row r="107" spans="1:31" s="2" customFormat="1" ht="12" customHeight="1">
      <c r="A107" s="27"/>
      <c r="B107" s="28"/>
      <c r="C107" s="23" t="s">
        <v>122</v>
      </c>
      <c r="D107" s="27"/>
      <c r="E107" s="27"/>
      <c r="F107" s="27"/>
      <c r="G107" s="27"/>
      <c r="H107" s="27"/>
      <c r="I107" s="27"/>
      <c r="J107" s="27"/>
      <c r="K107" s="27"/>
      <c r="L107" s="40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</row>
    <row r="108" spans="1:31" s="2" customFormat="1" ht="30" customHeight="1">
      <c r="A108" s="27"/>
      <c r="B108" s="28"/>
      <c r="C108" s="27"/>
      <c r="D108" s="27"/>
      <c r="E108" s="1199" t="str">
        <f>E9</f>
        <v>SO06 - Napojenie objektovej kanalizácie a lapača tuku na upravený areálový rozvod kanalizácie</v>
      </c>
      <c r="F108" s="1209"/>
      <c r="G108" s="1209"/>
      <c r="H108" s="1209"/>
      <c r="I108" s="27"/>
      <c r="J108" s="27"/>
      <c r="K108" s="27"/>
      <c r="L108" s="40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</row>
    <row r="109" spans="1:31" s="2" customFormat="1" ht="7" customHeight="1">
      <c r="A109" s="27"/>
      <c r="B109" s="28"/>
      <c r="C109" s="27"/>
      <c r="D109" s="27"/>
      <c r="E109" s="27"/>
      <c r="F109" s="27"/>
      <c r="G109" s="27"/>
      <c r="H109" s="27"/>
      <c r="I109" s="27"/>
      <c r="J109" s="27"/>
      <c r="K109" s="27"/>
      <c r="L109" s="40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</row>
    <row r="110" spans="1:31" s="2" customFormat="1" ht="7" customHeight="1">
      <c r="A110" s="27"/>
      <c r="B110" s="28"/>
      <c r="C110" s="27"/>
      <c r="D110" s="27"/>
      <c r="E110" s="27"/>
      <c r="F110" s="27"/>
      <c r="G110" s="27"/>
      <c r="H110" s="27"/>
      <c r="I110" s="27"/>
      <c r="J110" s="27"/>
      <c r="K110" s="27"/>
      <c r="L110" s="40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</row>
    <row r="111" spans="1:31" s="2" customFormat="1" ht="10.35" customHeight="1">
      <c r="A111" s="27"/>
      <c r="B111" s="28"/>
      <c r="C111" s="27"/>
      <c r="D111" s="27"/>
      <c r="E111" s="27"/>
      <c r="F111" s="27"/>
      <c r="G111" s="27"/>
      <c r="H111" s="27"/>
      <c r="I111" s="27"/>
      <c r="J111" s="27"/>
      <c r="K111" s="27"/>
      <c r="L111" s="40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</row>
    <row r="112" spans="1:31" s="11" customFormat="1" ht="29.25" customHeight="1">
      <c r="A112" s="124"/>
      <c r="B112" s="125"/>
      <c r="C112" s="126" t="s">
        <v>157</v>
      </c>
      <c r="D112" s="127" t="s">
        <v>55</v>
      </c>
      <c r="E112" s="127" t="s">
        <v>51</v>
      </c>
      <c r="F112" s="127" t="s">
        <v>52</v>
      </c>
      <c r="G112" s="127" t="s">
        <v>158</v>
      </c>
      <c r="H112" s="127" t="s">
        <v>159</v>
      </c>
      <c r="I112" s="127" t="s">
        <v>160</v>
      </c>
      <c r="J112" s="128" t="s">
        <v>126</v>
      </c>
      <c r="K112" s="129" t="s">
        <v>161</v>
      </c>
      <c r="L112" s="130"/>
      <c r="M112" s="60" t="s">
        <v>1</v>
      </c>
      <c r="N112" s="61" t="s">
        <v>36</v>
      </c>
      <c r="O112" s="61" t="s">
        <v>162</v>
      </c>
      <c r="P112" s="61" t="s">
        <v>163</v>
      </c>
      <c r="Q112" s="61" t="s">
        <v>164</v>
      </c>
      <c r="R112" s="61" t="s">
        <v>165</v>
      </c>
      <c r="S112" s="61" t="s">
        <v>166</v>
      </c>
      <c r="T112" s="62" t="s">
        <v>167</v>
      </c>
      <c r="U112" s="124"/>
      <c r="V112" s="124"/>
      <c r="W112" s="124"/>
      <c r="X112" s="124"/>
      <c r="Y112" s="124"/>
      <c r="Z112" s="124"/>
      <c r="AA112" s="124"/>
      <c r="AB112" s="124"/>
      <c r="AC112" s="124"/>
      <c r="AD112" s="124"/>
      <c r="AE112" s="124"/>
    </row>
    <row r="113" spans="1:65" s="2" customFormat="1" ht="22.9" customHeight="1">
      <c r="A113" s="27"/>
      <c r="B113" s="28"/>
      <c r="C113" s="67" t="s">
        <v>127</v>
      </c>
      <c r="D113" s="27"/>
      <c r="E113" s="27"/>
      <c r="F113" s="27"/>
      <c r="G113" s="27"/>
      <c r="H113" s="27"/>
      <c r="I113" s="27"/>
      <c r="J113" s="131">
        <f>BK113</f>
        <v>0</v>
      </c>
      <c r="K113" s="27"/>
      <c r="L113" s="28"/>
      <c r="M113" s="63"/>
      <c r="N113" s="54"/>
      <c r="O113" s="64"/>
      <c r="P113" s="132">
        <f>P114</f>
        <v>0.60199999999999998</v>
      </c>
      <c r="Q113" s="64"/>
      <c r="R113" s="132">
        <f>R114</f>
        <v>4.2000000000000002E-4</v>
      </c>
      <c r="S113" s="64"/>
      <c r="T113" s="133">
        <f>T114</f>
        <v>0</v>
      </c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T113" s="14" t="s">
        <v>69</v>
      </c>
      <c r="AU113" s="14" t="s">
        <v>128</v>
      </c>
      <c r="BK113" s="134">
        <f>BK114</f>
        <v>0</v>
      </c>
    </row>
    <row r="114" spans="1:65" s="12" customFormat="1" ht="25.9" customHeight="1">
      <c r="B114" s="135"/>
      <c r="D114" s="136" t="s">
        <v>69</v>
      </c>
      <c r="E114" s="137" t="s">
        <v>168</v>
      </c>
      <c r="F114" s="137" t="s">
        <v>169</v>
      </c>
      <c r="J114" s="138">
        <f>BK114</f>
        <v>0</v>
      </c>
      <c r="L114" s="135"/>
      <c r="M114" s="139"/>
      <c r="N114" s="140"/>
      <c r="O114" s="140"/>
      <c r="P114" s="141">
        <f>P115</f>
        <v>0.60199999999999998</v>
      </c>
      <c r="Q114" s="140"/>
      <c r="R114" s="141">
        <f>R115</f>
        <v>4.2000000000000002E-4</v>
      </c>
      <c r="S114" s="140"/>
      <c r="T114" s="142">
        <f>T115</f>
        <v>0</v>
      </c>
      <c r="AR114" s="136" t="s">
        <v>78</v>
      </c>
      <c r="AT114" s="143" t="s">
        <v>69</v>
      </c>
      <c r="AU114" s="143" t="s">
        <v>70</v>
      </c>
      <c r="AY114" s="136" t="s">
        <v>170</v>
      </c>
      <c r="BK114" s="144">
        <f>BK115</f>
        <v>0</v>
      </c>
    </row>
    <row r="115" spans="1:65" s="12" customFormat="1" ht="22.9" customHeight="1">
      <c r="B115" s="135"/>
      <c r="D115" s="136" t="s">
        <v>69</v>
      </c>
      <c r="E115" s="145" t="s">
        <v>202</v>
      </c>
      <c r="F115" s="145" t="s">
        <v>1957</v>
      </c>
      <c r="J115" s="146">
        <f>BK115</f>
        <v>0</v>
      </c>
      <c r="L115" s="135"/>
      <c r="M115" s="139"/>
      <c r="N115" s="140"/>
      <c r="O115" s="140"/>
      <c r="P115" s="141">
        <f>SUM(P116:P117)</f>
        <v>0.60199999999999998</v>
      </c>
      <c r="Q115" s="140"/>
      <c r="R115" s="141">
        <f>SUM(R116:R117)</f>
        <v>4.2000000000000002E-4</v>
      </c>
      <c r="S115" s="140"/>
      <c r="T115" s="142">
        <f>SUM(T116:T117)</f>
        <v>0</v>
      </c>
      <c r="AR115" s="136" t="s">
        <v>78</v>
      </c>
      <c r="AT115" s="143" t="s">
        <v>69</v>
      </c>
      <c r="AU115" s="143" t="s">
        <v>78</v>
      </c>
      <c r="AY115" s="136" t="s">
        <v>170</v>
      </c>
      <c r="BK115" s="144">
        <f>SUM(BK116:BK117)</f>
        <v>0</v>
      </c>
    </row>
    <row r="116" spans="1:65" s="2" customFormat="1" ht="16.5" customHeight="1">
      <c r="A116" s="27"/>
      <c r="B116" s="147"/>
      <c r="C116" s="148" t="s">
        <v>78</v>
      </c>
      <c r="D116" s="148" t="s">
        <v>172</v>
      </c>
      <c r="E116" s="149" t="s">
        <v>1965</v>
      </c>
      <c r="F116" s="150" t="s">
        <v>1966</v>
      </c>
      <c r="G116" s="151" t="s">
        <v>339</v>
      </c>
      <c r="H116" s="152">
        <v>1</v>
      </c>
      <c r="I116" s="153">
        <f>'E4 S0 06 objektova kanalizacia'!F29</f>
        <v>0</v>
      </c>
      <c r="J116" s="153">
        <f>ROUND(I116*H116,2)</f>
        <v>0</v>
      </c>
      <c r="K116" s="154"/>
      <c r="L116" s="28"/>
      <c r="M116" s="155" t="s">
        <v>1</v>
      </c>
      <c r="N116" s="156" t="s">
        <v>38</v>
      </c>
      <c r="O116" s="157">
        <v>0.60199999999999998</v>
      </c>
      <c r="P116" s="157">
        <f>O116*H116</f>
        <v>0.60199999999999998</v>
      </c>
      <c r="Q116" s="157">
        <v>2.0000000000000002E-5</v>
      </c>
      <c r="R116" s="157">
        <f>Q116*H116</f>
        <v>2.0000000000000002E-5</v>
      </c>
      <c r="S116" s="157">
        <v>0</v>
      </c>
      <c r="T116" s="158">
        <f>S116*H116</f>
        <v>0</v>
      </c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R116" s="159" t="s">
        <v>176</v>
      </c>
      <c r="AT116" s="159" t="s">
        <v>172</v>
      </c>
      <c r="AU116" s="159" t="s">
        <v>177</v>
      </c>
      <c r="AY116" s="14" t="s">
        <v>170</v>
      </c>
      <c r="BE116" s="160">
        <f>IF(N116="základná",J116,0)</f>
        <v>0</v>
      </c>
      <c r="BF116" s="160">
        <f>IF(N116="znížená",J116,0)</f>
        <v>0</v>
      </c>
      <c r="BG116" s="160">
        <f>IF(N116="zákl. prenesená",J116,0)</f>
        <v>0</v>
      </c>
      <c r="BH116" s="160">
        <f>IF(N116="zníž. prenesená",J116,0)</f>
        <v>0</v>
      </c>
      <c r="BI116" s="160">
        <f>IF(N116="nulová",J116,0)</f>
        <v>0</v>
      </c>
      <c r="BJ116" s="14" t="s">
        <v>177</v>
      </c>
      <c r="BK116" s="160">
        <f>ROUND(I116*H116,2)</f>
        <v>0</v>
      </c>
      <c r="BL116" s="14" t="s">
        <v>176</v>
      </c>
      <c r="BM116" s="159" t="s">
        <v>1967</v>
      </c>
    </row>
    <row r="117" spans="1:65" s="2" customFormat="1" ht="16.5" customHeight="1">
      <c r="A117" s="27"/>
      <c r="B117" s="147"/>
      <c r="C117" s="179" t="s">
        <v>177</v>
      </c>
      <c r="D117" s="179" t="s">
        <v>391</v>
      </c>
      <c r="E117" s="180" t="s">
        <v>1968</v>
      </c>
      <c r="F117" s="181" t="s">
        <v>1969</v>
      </c>
      <c r="G117" s="314" t="s">
        <v>339</v>
      </c>
      <c r="H117" s="182">
        <v>1</v>
      </c>
      <c r="I117" s="183">
        <f>'E4 S0 06 objektova kanalizacia'!F21</f>
        <v>0</v>
      </c>
      <c r="J117" s="183">
        <f>ROUND(I117*H117,2)</f>
        <v>0</v>
      </c>
      <c r="K117" s="167"/>
      <c r="L117" s="168"/>
      <c r="M117" s="175" t="s">
        <v>1</v>
      </c>
      <c r="N117" s="176" t="s">
        <v>38</v>
      </c>
      <c r="O117" s="173">
        <v>0</v>
      </c>
      <c r="P117" s="173">
        <f>O117*H117</f>
        <v>0</v>
      </c>
      <c r="Q117" s="173">
        <v>4.0000000000000002E-4</v>
      </c>
      <c r="R117" s="173">
        <f>Q117*H117</f>
        <v>4.0000000000000002E-4</v>
      </c>
      <c r="S117" s="173">
        <v>0</v>
      </c>
      <c r="T117" s="174">
        <f>S117*H117</f>
        <v>0</v>
      </c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R117" s="159" t="s">
        <v>202</v>
      </c>
      <c r="AT117" s="159" t="s">
        <v>391</v>
      </c>
      <c r="AU117" s="159" t="s">
        <v>177</v>
      </c>
      <c r="AY117" s="14" t="s">
        <v>170</v>
      </c>
      <c r="BE117" s="160">
        <f>IF(N117="základná",J117,0)</f>
        <v>0</v>
      </c>
      <c r="BF117" s="160">
        <f>IF(N117="znížená",J117,0)</f>
        <v>0</v>
      </c>
      <c r="BG117" s="160">
        <f>IF(N117="zákl. prenesená",J117,0)</f>
        <v>0</v>
      </c>
      <c r="BH117" s="160">
        <f>IF(N117="zníž. prenesená",J117,0)</f>
        <v>0</v>
      </c>
      <c r="BI117" s="160">
        <f>IF(N117="nulová",J117,0)</f>
        <v>0</v>
      </c>
      <c r="BJ117" s="14" t="s">
        <v>177</v>
      </c>
      <c r="BK117" s="160">
        <f>ROUND(I117*H117,2)</f>
        <v>0</v>
      </c>
      <c r="BL117" s="14" t="s">
        <v>176</v>
      </c>
      <c r="BM117" s="159" t="s">
        <v>1970</v>
      </c>
    </row>
    <row r="118" spans="1:65" s="2" customFormat="1" ht="7" customHeight="1">
      <c r="A118" s="27"/>
      <c r="B118" s="45"/>
      <c r="C118" s="46"/>
      <c r="D118" s="46"/>
      <c r="E118" s="46"/>
      <c r="F118" s="46"/>
      <c r="G118" s="46"/>
      <c r="H118" s="46"/>
      <c r="I118" s="46"/>
      <c r="J118" s="46"/>
      <c r="K118" s="46"/>
      <c r="L118" s="28"/>
      <c r="M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</row>
  </sheetData>
  <autoFilter ref="C112:K117" xr:uid="{00000000-0009-0000-0000-000012000000}"/>
  <mergeCells count="8">
    <mergeCell ref="E108:H108"/>
    <mergeCell ref="L2:V2"/>
    <mergeCell ref="E7:H7"/>
    <mergeCell ref="E9:H9"/>
    <mergeCell ref="E27:H27"/>
    <mergeCell ref="E85:H85"/>
    <mergeCell ref="E87:H87"/>
    <mergeCell ref="E18:H1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942"/>
  <sheetViews>
    <sheetView showGridLines="0" topLeftCell="A626" zoomScale="78" zoomScaleNormal="78" workbookViewId="0">
      <selection activeCell="AK52" sqref="AK52"/>
    </sheetView>
  </sheetViews>
  <sheetFormatPr defaultColWidth="9.33203125" defaultRowHeight="10.199999999999999"/>
  <cols>
    <col min="1" max="1" width="8.33203125" style="857" customWidth="1"/>
    <col min="2" max="2" width="1.1328125" style="857" customWidth="1"/>
    <col min="3" max="3" width="4.1328125" style="857" customWidth="1"/>
    <col min="4" max="4" width="4.33203125" style="857" customWidth="1"/>
    <col min="5" max="5" width="17.1328125" style="857" customWidth="1"/>
    <col min="6" max="6" width="50.796875" style="857" customWidth="1"/>
    <col min="7" max="7" width="7.46484375" style="857" customWidth="1"/>
    <col min="8" max="8" width="12.1328125" style="857" customWidth="1"/>
    <col min="9" max="9" width="21.33203125" style="857" customWidth="1"/>
    <col min="10" max="10" width="22.33203125" style="857" customWidth="1"/>
    <col min="11" max="11" width="22.33203125" style="857" hidden="1" customWidth="1"/>
    <col min="12" max="12" width="9.33203125" style="857" customWidth="1"/>
    <col min="13" max="13" width="10.796875" style="857" hidden="1" customWidth="1"/>
    <col min="14" max="14" width="0" style="857" hidden="1" customWidth="1"/>
    <col min="15" max="20" width="14.1328125" style="857" hidden="1" customWidth="1"/>
    <col min="21" max="21" width="16.33203125" style="857" hidden="1" customWidth="1"/>
    <col min="22" max="22" width="12.33203125" style="857" customWidth="1"/>
    <col min="23" max="23" width="16.33203125" style="857" customWidth="1"/>
    <col min="24" max="24" width="12.33203125" style="857" customWidth="1"/>
    <col min="25" max="25" width="15" style="857" customWidth="1"/>
    <col min="26" max="26" width="11" style="857" customWidth="1"/>
    <col min="27" max="27" width="15" style="857" customWidth="1"/>
    <col min="28" max="28" width="16.33203125" style="857" customWidth="1"/>
    <col min="29" max="29" width="11" style="857" customWidth="1"/>
    <col min="30" max="30" width="15" style="857" customWidth="1"/>
    <col min="31" max="31" width="16.33203125" style="857" customWidth="1"/>
    <col min="32" max="16384" width="9.33203125" style="857"/>
  </cols>
  <sheetData>
    <row r="2" spans="2:46" ht="37" customHeight="1">
      <c r="L2" s="1185" t="s">
        <v>5</v>
      </c>
      <c r="M2" s="1186"/>
      <c r="N2" s="1186"/>
      <c r="O2" s="1186"/>
      <c r="P2" s="1186"/>
      <c r="Q2" s="1186"/>
      <c r="R2" s="1186"/>
      <c r="S2" s="1186"/>
      <c r="T2" s="1186"/>
      <c r="U2" s="1186"/>
      <c r="V2" s="1186"/>
      <c r="AT2" s="863" t="s">
        <v>79</v>
      </c>
    </row>
    <row r="3" spans="2:46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863" t="s">
        <v>70</v>
      </c>
    </row>
    <row r="4" spans="2:46" ht="25" customHeight="1">
      <c r="B4" s="17"/>
      <c r="D4" s="18" t="s">
        <v>121</v>
      </c>
      <c r="L4" s="17"/>
      <c r="M4" s="95" t="s">
        <v>9</v>
      </c>
      <c r="AT4" s="863" t="s">
        <v>3</v>
      </c>
    </row>
    <row r="5" spans="2:46" ht="7" customHeight="1">
      <c r="B5" s="17"/>
      <c r="L5" s="17"/>
    </row>
    <row r="6" spans="2:46" ht="12" customHeight="1">
      <c r="B6" s="17"/>
      <c r="D6" s="862" t="s">
        <v>13</v>
      </c>
      <c r="L6" s="17"/>
    </row>
    <row r="7" spans="2:46" ht="16.5" customHeight="1">
      <c r="B7" s="17"/>
      <c r="E7" s="1205" t="str">
        <f>'[1]Rekapitulácia stavby'!K6</f>
        <v>ZŠ a MŠ Cádrova - rekonštrukcia, nadstavba /  prístavba objektu</v>
      </c>
      <c r="F7" s="1206"/>
      <c r="G7" s="1206"/>
      <c r="H7" s="1206"/>
      <c r="L7" s="17"/>
    </row>
    <row r="8" spans="2:46" s="2" customFormat="1" ht="12" customHeight="1">
      <c r="B8" s="40"/>
      <c r="D8" s="862" t="s">
        <v>122</v>
      </c>
      <c r="L8" s="40"/>
    </row>
    <row r="9" spans="2:46" s="2" customFormat="1" ht="45" customHeight="1">
      <c r="B9" s="40"/>
      <c r="E9" s="1199" t="s">
        <v>123</v>
      </c>
      <c r="F9" s="1207"/>
      <c r="G9" s="1207"/>
      <c r="H9" s="1207"/>
      <c r="L9" s="40"/>
    </row>
    <row r="10" spans="2:46" s="2" customFormat="1">
      <c r="B10" s="40"/>
      <c r="L10" s="40"/>
    </row>
    <row r="11" spans="2:46" s="2" customFormat="1" ht="12" customHeight="1">
      <c r="B11" s="40"/>
      <c r="D11" s="862" t="s">
        <v>15</v>
      </c>
      <c r="F11" s="859" t="s">
        <v>1</v>
      </c>
      <c r="I11" s="862" t="s">
        <v>16</v>
      </c>
      <c r="J11" s="859" t="s">
        <v>1</v>
      </c>
      <c r="L11" s="40"/>
    </row>
    <row r="12" spans="2:46" s="2" customFormat="1" ht="12" customHeight="1">
      <c r="B12" s="40"/>
      <c r="D12" s="862" t="s">
        <v>17</v>
      </c>
      <c r="F12" s="859" t="s">
        <v>18</v>
      </c>
      <c r="I12" s="862" t="s">
        <v>19</v>
      </c>
      <c r="J12" s="858" t="str">
        <f>'[1]Rekapitulácia stavby'!AN8</f>
        <v>10. 6. 2022</v>
      </c>
      <c r="L12" s="40"/>
    </row>
    <row r="13" spans="2:46" s="2" customFormat="1" ht="10.9" customHeight="1">
      <c r="B13" s="40"/>
      <c r="L13" s="40"/>
    </row>
    <row r="14" spans="2:46" s="2" customFormat="1" ht="12" customHeight="1">
      <c r="B14" s="40"/>
      <c r="D14" s="862" t="s">
        <v>21</v>
      </c>
      <c r="I14" s="862" t="s">
        <v>22</v>
      </c>
      <c r="J14" s="859" t="s">
        <v>1</v>
      </c>
      <c r="L14" s="40"/>
    </row>
    <row r="15" spans="2:46" s="2" customFormat="1" ht="18" customHeight="1">
      <c r="B15" s="40"/>
      <c r="E15" s="859" t="s">
        <v>23</v>
      </c>
      <c r="I15" s="862" t="s">
        <v>24</v>
      </c>
      <c r="J15" s="859" t="s">
        <v>1</v>
      </c>
      <c r="L15" s="40"/>
    </row>
    <row r="16" spans="2:46" s="2" customFormat="1" ht="7" customHeight="1">
      <c r="B16" s="40"/>
      <c r="L16" s="40"/>
    </row>
    <row r="17" spans="2:12" s="2" customFormat="1" ht="12" customHeight="1">
      <c r="B17" s="40"/>
      <c r="D17" s="862" t="s">
        <v>25</v>
      </c>
      <c r="I17" s="862" t="s">
        <v>22</v>
      </c>
      <c r="J17" s="1089" t="s">
        <v>3937</v>
      </c>
      <c r="L17" s="40"/>
    </row>
    <row r="18" spans="2:12" s="2" customFormat="1" ht="18" customHeight="1">
      <c r="B18" s="40"/>
      <c r="E18" s="1208" t="s">
        <v>3937</v>
      </c>
      <c r="F18" s="1192"/>
      <c r="G18" s="1192"/>
      <c r="H18" s="1192"/>
      <c r="I18" s="862" t="s">
        <v>24</v>
      </c>
      <c r="J18" s="1089" t="s">
        <v>3937</v>
      </c>
      <c r="L18" s="40"/>
    </row>
    <row r="19" spans="2:12" s="2" customFormat="1" ht="7" customHeight="1">
      <c r="B19" s="40"/>
      <c r="L19" s="40"/>
    </row>
    <row r="20" spans="2:12" s="2" customFormat="1" ht="12" customHeight="1">
      <c r="B20" s="40"/>
      <c r="D20" s="862" t="s">
        <v>3926</v>
      </c>
      <c r="I20" s="862" t="s">
        <v>22</v>
      </c>
      <c r="J20" s="859" t="s">
        <v>1</v>
      </c>
      <c r="L20" s="40"/>
    </row>
    <row r="21" spans="2:12" s="2" customFormat="1" ht="18" customHeight="1">
      <c r="B21" s="40"/>
      <c r="E21" s="859" t="s">
        <v>26</v>
      </c>
      <c r="I21" s="862" t="s">
        <v>24</v>
      </c>
      <c r="J21" s="859" t="s">
        <v>1</v>
      </c>
      <c r="L21" s="40"/>
    </row>
    <row r="22" spans="2:12" s="2" customFormat="1" ht="7" customHeight="1">
      <c r="B22" s="40"/>
      <c r="L22" s="40"/>
    </row>
    <row r="23" spans="2:12" s="2" customFormat="1" ht="12" customHeight="1">
      <c r="B23" s="40"/>
      <c r="D23" s="862" t="s">
        <v>3932</v>
      </c>
      <c r="I23" s="862" t="s">
        <v>22</v>
      </c>
      <c r="J23" s="859" t="str">
        <f>IF('[1]Rekapitulácia stavby'!AN19="","",'[1]Rekapitulácia stavby'!AN19)</f>
        <v/>
      </c>
      <c r="L23" s="40"/>
    </row>
    <row r="24" spans="2:12" s="2" customFormat="1" ht="18" customHeight="1">
      <c r="B24" s="40"/>
      <c r="E24" s="859" t="str">
        <f>IF('[1]Rekapitulácia stavby'!E20="","",'[1]Rekapitulácia stavby'!E20)</f>
        <v xml:space="preserve"> </v>
      </c>
      <c r="I24" s="862" t="s">
        <v>24</v>
      </c>
      <c r="J24" s="859" t="str">
        <f>IF('[1]Rekapitulácia stavby'!AN20="","",'[1]Rekapitulácia stavby'!AN20)</f>
        <v/>
      </c>
      <c r="L24" s="40"/>
    </row>
    <row r="25" spans="2:12" s="2" customFormat="1" ht="7" customHeight="1">
      <c r="B25" s="40"/>
      <c r="L25" s="40"/>
    </row>
    <row r="26" spans="2:12" s="2" customFormat="1" ht="12" customHeight="1">
      <c r="B26" s="40"/>
      <c r="D26" s="862" t="s">
        <v>29</v>
      </c>
      <c r="L26" s="40"/>
    </row>
    <row r="27" spans="2:12" s="8" customFormat="1" ht="16.5" customHeight="1">
      <c r="B27" s="98"/>
      <c r="E27" s="1194" t="s">
        <v>1</v>
      </c>
      <c r="F27" s="1194"/>
      <c r="G27" s="1194"/>
      <c r="H27" s="1194"/>
      <c r="L27" s="98"/>
    </row>
    <row r="28" spans="2:12" s="2" customFormat="1" ht="7" customHeight="1">
      <c r="B28" s="40"/>
      <c r="L28" s="40"/>
    </row>
    <row r="29" spans="2:12" s="2" customFormat="1" ht="7" customHeight="1">
      <c r="B29" s="40"/>
      <c r="D29" s="54"/>
      <c r="E29" s="54"/>
      <c r="F29" s="54"/>
      <c r="G29" s="54"/>
      <c r="H29" s="54"/>
      <c r="I29" s="54"/>
      <c r="J29" s="54"/>
      <c r="K29" s="54"/>
      <c r="L29" s="40"/>
    </row>
    <row r="30" spans="2:12" s="2" customFormat="1" ht="25.35" customHeight="1">
      <c r="B30" s="40"/>
      <c r="D30" s="99" t="s">
        <v>32</v>
      </c>
      <c r="J30" s="856">
        <f>ROUND(J143, 2)</f>
        <v>0</v>
      </c>
      <c r="L30" s="40"/>
    </row>
    <row r="31" spans="2:12" s="2" customFormat="1" ht="7" customHeight="1">
      <c r="B31" s="40"/>
      <c r="D31" s="54"/>
      <c r="E31" s="54"/>
      <c r="F31" s="54"/>
      <c r="G31" s="54"/>
      <c r="H31" s="54"/>
      <c r="I31" s="54"/>
      <c r="J31" s="54"/>
      <c r="K31" s="54"/>
      <c r="L31" s="40"/>
    </row>
    <row r="32" spans="2:12" s="2" customFormat="1" ht="14.5" customHeight="1">
      <c r="B32" s="40"/>
      <c r="F32" s="861" t="s">
        <v>34</v>
      </c>
      <c r="I32" s="861" t="s">
        <v>33</v>
      </c>
      <c r="J32" s="861" t="s">
        <v>35</v>
      </c>
      <c r="L32" s="40"/>
    </row>
    <row r="33" spans="2:12" s="2" customFormat="1" ht="14.5" customHeight="1">
      <c r="B33" s="40"/>
      <c r="D33" s="100" t="s">
        <v>36</v>
      </c>
      <c r="E33" s="33" t="s">
        <v>37</v>
      </c>
      <c r="F33" s="101">
        <f>ROUND((SUM(BE143:BE2941)),  2)</f>
        <v>0</v>
      </c>
      <c r="G33" s="102"/>
      <c r="H33" s="102"/>
      <c r="I33" s="103">
        <v>0.2</v>
      </c>
      <c r="J33" s="101">
        <f>ROUND(((SUM(BE143:BE2941))*I33),  2)</f>
        <v>0</v>
      </c>
      <c r="L33" s="40"/>
    </row>
    <row r="34" spans="2:12" s="2" customFormat="1" ht="14.5" customHeight="1">
      <c r="B34" s="40"/>
      <c r="E34" s="33" t="s">
        <v>38</v>
      </c>
      <c r="F34" s="104">
        <f>ROUND((SUM(BF143:BF2941)),  2)</f>
        <v>0</v>
      </c>
      <c r="I34" s="105">
        <v>0.2</v>
      </c>
      <c r="J34" s="104">
        <f>ROUND(((SUM(BF143:BF2941))*I34),  2)</f>
        <v>0</v>
      </c>
      <c r="L34" s="40"/>
    </row>
    <row r="35" spans="2:12" s="2" customFormat="1" ht="14.5" hidden="1" customHeight="1">
      <c r="B35" s="40"/>
      <c r="E35" s="862" t="s">
        <v>39</v>
      </c>
      <c r="F35" s="104">
        <f>ROUND((SUM(BG143:BG2941)),  2)</f>
        <v>0</v>
      </c>
      <c r="I35" s="105">
        <v>0.2</v>
      </c>
      <c r="J35" s="104">
        <f>0</f>
        <v>0</v>
      </c>
      <c r="L35" s="40"/>
    </row>
    <row r="36" spans="2:12" s="2" customFormat="1" ht="14.5" hidden="1" customHeight="1">
      <c r="B36" s="40"/>
      <c r="E36" s="862" t="s">
        <v>40</v>
      </c>
      <c r="F36" s="104">
        <f>ROUND((SUM(BH143:BH2941)),  2)</f>
        <v>0</v>
      </c>
      <c r="I36" s="105">
        <v>0.2</v>
      </c>
      <c r="J36" s="104">
        <f>0</f>
        <v>0</v>
      </c>
      <c r="L36" s="40"/>
    </row>
    <row r="37" spans="2:12" s="2" customFormat="1" ht="14.5" hidden="1" customHeight="1">
      <c r="B37" s="40"/>
      <c r="E37" s="33" t="s">
        <v>41</v>
      </c>
      <c r="F37" s="101">
        <f>ROUND((SUM(BI143:BI2941)),  2)</f>
        <v>0</v>
      </c>
      <c r="G37" s="102"/>
      <c r="H37" s="102"/>
      <c r="I37" s="103">
        <v>0</v>
      </c>
      <c r="J37" s="101">
        <f>0</f>
        <v>0</v>
      </c>
      <c r="L37" s="40"/>
    </row>
    <row r="38" spans="2:12" s="2" customFormat="1" ht="7" customHeight="1">
      <c r="B38" s="40"/>
      <c r="L38" s="40"/>
    </row>
    <row r="39" spans="2:12" s="2" customFormat="1" ht="25.35" customHeight="1">
      <c r="B39" s="40"/>
      <c r="C39" s="864"/>
      <c r="D39" s="106" t="s">
        <v>42</v>
      </c>
      <c r="E39" s="865"/>
      <c r="F39" s="865"/>
      <c r="G39" s="107" t="s">
        <v>43</v>
      </c>
      <c r="H39" s="108" t="s">
        <v>44</v>
      </c>
      <c r="I39" s="865"/>
      <c r="J39" s="109">
        <f>SUM(J30:J37)</f>
        <v>0</v>
      </c>
      <c r="K39" s="866"/>
      <c r="L39" s="40"/>
    </row>
    <row r="40" spans="2:12" s="2" customFormat="1" ht="14.5" customHeight="1">
      <c r="B40" s="40"/>
      <c r="L40" s="40"/>
    </row>
    <row r="41" spans="2:12" ht="14.5" customHeight="1">
      <c r="B41" s="17"/>
      <c r="L41" s="17"/>
    </row>
    <row r="42" spans="2:12" ht="14.5" customHeight="1">
      <c r="B42" s="17"/>
      <c r="L42" s="17"/>
    </row>
    <row r="43" spans="2:12" ht="14.5" customHeight="1">
      <c r="B43" s="17"/>
      <c r="L43" s="17"/>
    </row>
    <row r="44" spans="2:12" ht="14.5" customHeight="1">
      <c r="B44" s="17"/>
      <c r="L44" s="17"/>
    </row>
    <row r="45" spans="2:12" ht="14.5" customHeight="1">
      <c r="B45" s="17"/>
      <c r="L45" s="17"/>
    </row>
    <row r="46" spans="2:12" ht="14.5" customHeight="1">
      <c r="B46" s="17"/>
      <c r="L46" s="17"/>
    </row>
    <row r="47" spans="2:12" ht="14.5" customHeight="1">
      <c r="B47" s="17"/>
      <c r="L47" s="17"/>
    </row>
    <row r="48" spans="2:12" ht="14.5" customHeight="1">
      <c r="B48" s="17"/>
      <c r="L48" s="17"/>
    </row>
    <row r="49" spans="2:12" ht="14.5" customHeight="1">
      <c r="B49" s="17"/>
      <c r="L49" s="17"/>
    </row>
    <row r="50" spans="2:12" s="2" customFormat="1" ht="14.5" customHeight="1">
      <c r="B50" s="40"/>
      <c r="D50" s="41" t="s">
        <v>3927</v>
      </c>
      <c r="E50" s="42"/>
      <c r="F50" s="42"/>
      <c r="G50" s="41" t="s">
        <v>3931</v>
      </c>
      <c r="H50" s="42"/>
      <c r="I50" s="42"/>
      <c r="J50" s="42"/>
      <c r="K50" s="42"/>
      <c r="L50" s="40"/>
    </row>
    <row r="51" spans="2:12" ht="14.4">
      <c r="B51" s="17"/>
      <c r="D51" s="1080"/>
      <c r="G51" s="1083"/>
      <c r="H51" s="1084"/>
      <c r="I51" s="1084"/>
      <c r="L51" s="17"/>
    </row>
    <row r="52" spans="2:12">
      <c r="B52" s="17"/>
      <c r="L52" s="17"/>
    </row>
    <row r="53" spans="2:12">
      <c r="B53" s="17"/>
      <c r="L53" s="17"/>
    </row>
    <row r="54" spans="2:12">
      <c r="B54" s="17"/>
      <c r="L54" s="17"/>
    </row>
    <row r="55" spans="2:12">
      <c r="B55" s="17"/>
      <c r="L55" s="17"/>
    </row>
    <row r="56" spans="2:12">
      <c r="B56" s="17"/>
      <c r="L56" s="17"/>
    </row>
    <row r="57" spans="2:12">
      <c r="B57" s="17"/>
      <c r="L57" s="17"/>
    </row>
    <row r="58" spans="2:12">
      <c r="B58" s="17"/>
      <c r="L58" s="17"/>
    </row>
    <row r="59" spans="2:12">
      <c r="B59" s="17"/>
      <c r="L59" s="17"/>
    </row>
    <row r="60" spans="2:12">
      <c r="B60" s="17"/>
      <c r="L60" s="17"/>
    </row>
    <row r="61" spans="2:12" s="2" customFormat="1" ht="12.3">
      <c r="B61" s="40"/>
      <c r="D61" s="43" t="s">
        <v>45</v>
      </c>
      <c r="E61" s="867"/>
      <c r="F61" s="111" t="s">
        <v>46</v>
      </c>
      <c r="G61" s="43" t="s">
        <v>45</v>
      </c>
      <c r="H61" s="867"/>
      <c r="I61" s="867"/>
      <c r="J61" s="112" t="s">
        <v>46</v>
      </c>
      <c r="K61" s="867"/>
      <c r="L61" s="40"/>
    </row>
    <row r="62" spans="2:12">
      <c r="B62" s="17"/>
      <c r="L62" s="17"/>
    </row>
    <row r="63" spans="2:12">
      <c r="B63" s="17"/>
      <c r="L63" s="17"/>
    </row>
    <row r="64" spans="2:12">
      <c r="B64" s="17"/>
      <c r="L64" s="17"/>
    </row>
    <row r="65" spans="2:12" s="2" customFormat="1" ht="12.3">
      <c r="B65" s="40"/>
      <c r="D65" s="41" t="s">
        <v>47</v>
      </c>
      <c r="E65" s="42"/>
      <c r="F65" s="42"/>
      <c r="G65" s="41" t="s">
        <v>48</v>
      </c>
      <c r="H65" s="42"/>
      <c r="I65" s="42"/>
      <c r="J65" s="42"/>
      <c r="K65" s="42"/>
      <c r="L65" s="40"/>
    </row>
    <row r="66" spans="2:12">
      <c r="B66" s="17"/>
      <c r="L66" s="17"/>
    </row>
    <row r="67" spans="2:12">
      <c r="B67" s="17"/>
      <c r="L67" s="17"/>
    </row>
    <row r="68" spans="2:12">
      <c r="B68" s="17"/>
      <c r="L68" s="17"/>
    </row>
    <row r="69" spans="2:12">
      <c r="B69" s="17"/>
      <c r="L69" s="17"/>
    </row>
    <row r="70" spans="2:12">
      <c r="B70" s="17"/>
      <c r="L70" s="17"/>
    </row>
    <row r="71" spans="2:12">
      <c r="B71" s="17"/>
      <c r="L71" s="17"/>
    </row>
    <row r="72" spans="2:12">
      <c r="B72" s="17"/>
      <c r="L72" s="17"/>
    </row>
    <row r="73" spans="2:12">
      <c r="B73" s="17"/>
      <c r="L73" s="17"/>
    </row>
    <row r="74" spans="2:12">
      <c r="B74" s="17"/>
      <c r="L74" s="17"/>
    </row>
    <row r="75" spans="2:12">
      <c r="B75" s="17"/>
      <c r="L75" s="17"/>
    </row>
    <row r="76" spans="2:12" s="2" customFormat="1" ht="12.3">
      <c r="B76" s="40"/>
      <c r="D76" s="43" t="s">
        <v>45</v>
      </c>
      <c r="E76" s="867"/>
      <c r="F76" s="111" t="s">
        <v>46</v>
      </c>
      <c r="G76" s="43" t="s">
        <v>45</v>
      </c>
      <c r="H76" s="867"/>
      <c r="I76" s="867"/>
      <c r="J76" s="112" t="s">
        <v>46</v>
      </c>
      <c r="K76" s="867"/>
      <c r="L76" s="40"/>
    </row>
    <row r="77" spans="2:12" s="2" customFormat="1" ht="14.5" customHeight="1">
      <c r="B77" s="868"/>
      <c r="C77" s="869"/>
      <c r="D77" s="869"/>
      <c r="E77" s="869"/>
      <c r="F77" s="869"/>
      <c r="G77" s="869"/>
      <c r="H77" s="869"/>
      <c r="I77" s="869"/>
      <c r="J77" s="869"/>
      <c r="K77" s="869"/>
      <c r="L77" s="40"/>
    </row>
    <row r="81" spans="2:47" s="2" customFormat="1" ht="7" customHeight="1">
      <c r="B81" s="870"/>
      <c r="C81" s="871"/>
      <c r="D81" s="871"/>
      <c r="E81" s="871"/>
      <c r="F81" s="871"/>
      <c r="G81" s="871"/>
      <c r="H81" s="871"/>
      <c r="I81" s="871"/>
      <c r="J81" s="871"/>
      <c r="K81" s="871"/>
      <c r="L81" s="40"/>
    </row>
    <row r="82" spans="2:47" s="2" customFormat="1" ht="25" customHeight="1">
      <c r="B82" s="40"/>
      <c r="C82" s="18" t="s">
        <v>124</v>
      </c>
      <c r="L82" s="40"/>
    </row>
    <row r="83" spans="2:47" s="2" customFormat="1" ht="7" customHeight="1">
      <c r="B83" s="40"/>
      <c r="L83" s="40"/>
    </row>
    <row r="84" spans="2:47" s="2" customFormat="1" ht="12" customHeight="1">
      <c r="B84" s="40"/>
      <c r="C84" s="862" t="s">
        <v>13</v>
      </c>
      <c r="L84" s="40"/>
    </row>
    <row r="85" spans="2:47" s="2" customFormat="1" ht="16.5" customHeight="1">
      <c r="B85" s="40"/>
      <c r="E85" s="1205" t="str">
        <f>E7</f>
        <v>ZŠ a MŠ Cádrova - rekonštrukcia, nadstavba /  prístavba objektu</v>
      </c>
      <c r="F85" s="1206"/>
      <c r="G85" s="1206"/>
      <c r="H85" s="1206"/>
      <c r="L85" s="40"/>
    </row>
    <row r="86" spans="2:47" s="2" customFormat="1" ht="12" customHeight="1">
      <c r="B86" s="40"/>
      <c r="C86" s="862" t="s">
        <v>122</v>
      </c>
      <c r="L86" s="40"/>
    </row>
    <row r="87" spans="2:47" s="2" customFormat="1" ht="45" customHeight="1">
      <c r="B87" s="40"/>
      <c r="E87" s="1199" t="str">
        <f>E9</f>
        <v>SO01.1, SO02, SO03 - Rekonštrukcia jedálne s kuch.,nadstavba a prístavba, SO02 sp. plochy a prístrešok, SO03 areál.zastre</v>
      </c>
      <c r="F87" s="1207"/>
      <c r="G87" s="1207"/>
      <c r="H87" s="1207"/>
      <c r="L87" s="40"/>
    </row>
    <row r="88" spans="2:47" s="2" customFormat="1" ht="7" customHeight="1">
      <c r="B88" s="40"/>
      <c r="L88" s="40"/>
    </row>
    <row r="89" spans="2:47" s="2" customFormat="1" ht="12" customHeight="1">
      <c r="B89" s="40"/>
      <c r="C89" s="862" t="s">
        <v>17</v>
      </c>
      <c r="F89" s="859" t="str">
        <f>F12</f>
        <v>Cádrova 23, p.č. 6128/1; 6128/2,  Bratislava</v>
      </c>
      <c r="I89" s="862" t="s">
        <v>19</v>
      </c>
      <c r="J89" s="1123" t="str">
        <f>IF(J12="","",J12)</f>
        <v>10. 6. 2022</v>
      </c>
      <c r="L89" s="40"/>
    </row>
    <row r="90" spans="2:47" s="2" customFormat="1" ht="7" customHeight="1">
      <c r="B90" s="40"/>
      <c r="L90" s="40"/>
    </row>
    <row r="91" spans="2:47" s="2" customFormat="1" ht="40.15" customHeight="1">
      <c r="B91" s="40"/>
      <c r="C91" s="862" t="s">
        <v>21</v>
      </c>
      <c r="F91" s="859" t="str">
        <f>E15</f>
        <v>Mestská časť Bratislava,Junácka1,832 91 Bratislava</v>
      </c>
      <c r="I91" s="862" t="s">
        <v>3926</v>
      </c>
      <c r="J91" s="860" t="str">
        <f>E21</f>
        <v>INDEX spol.s r.o., Bystrické Sady 56, Bratislava</v>
      </c>
      <c r="L91" s="40"/>
    </row>
    <row r="92" spans="2:47" s="2" customFormat="1" ht="15.25" customHeight="1">
      <c r="B92" s="40"/>
      <c r="C92" s="862" t="s">
        <v>25</v>
      </c>
      <c r="F92" s="1120" t="str">
        <f>IF(E18="","",E18)</f>
        <v>Vyplň údaj</v>
      </c>
      <c r="I92" s="862" t="s">
        <v>3930</v>
      </c>
      <c r="J92" s="860" t="str">
        <f>E24</f>
        <v xml:space="preserve"> </v>
      </c>
      <c r="L92" s="40"/>
    </row>
    <row r="93" spans="2:47" s="2" customFormat="1" ht="10.35" customHeight="1">
      <c r="B93" s="40"/>
      <c r="L93" s="40"/>
    </row>
    <row r="94" spans="2:47" s="2" customFormat="1" ht="29.25" customHeight="1">
      <c r="B94" s="40"/>
      <c r="C94" s="113" t="s">
        <v>125</v>
      </c>
      <c r="D94" s="864"/>
      <c r="E94" s="864"/>
      <c r="F94" s="864"/>
      <c r="G94" s="864"/>
      <c r="H94" s="864"/>
      <c r="I94" s="864"/>
      <c r="J94" s="114" t="s">
        <v>126</v>
      </c>
      <c r="K94" s="864"/>
      <c r="L94" s="40"/>
    </row>
    <row r="95" spans="2:47" s="2" customFormat="1" ht="10.35" customHeight="1">
      <c r="B95" s="40"/>
      <c r="L95" s="40"/>
    </row>
    <row r="96" spans="2:47" s="2" customFormat="1" ht="22.9" customHeight="1">
      <c r="B96" s="40"/>
      <c r="C96" s="115" t="s">
        <v>127</v>
      </c>
      <c r="J96" s="856">
        <f>J143</f>
        <v>0</v>
      </c>
      <c r="L96" s="40"/>
      <c r="AU96" s="863" t="s">
        <v>128</v>
      </c>
    </row>
    <row r="97" spans="2:12" s="9" customFormat="1" ht="25" customHeight="1">
      <c r="B97" s="116"/>
      <c r="D97" s="117" t="s">
        <v>129</v>
      </c>
      <c r="E97" s="118"/>
      <c r="F97" s="118"/>
      <c r="G97" s="118"/>
      <c r="H97" s="118"/>
      <c r="I97" s="118"/>
      <c r="J97" s="119">
        <f>J144</f>
        <v>0</v>
      </c>
      <c r="L97" s="116"/>
    </row>
    <row r="98" spans="2:12" s="10" customFormat="1" ht="19.899999999999999" customHeight="1">
      <c r="B98" s="120"/>
      <c r="D98" s="121" t="s">
        <v>130</v>
      </c>
      <c r="E98" s="122"/>
      <c r="F98" s="122"/>
      <c r="G98" s="122"/>
      <c r="H98" s="122"/>
      <c r="I98" s="122"/>
      <c r="J98" s="123">
        <f>J145</f>
        <v>0</v>
      </c>
      <c r="L98" s="120"/>
    </row>
    <row r="99" spans="2:12" s="10" customFormat="1" ht="19.899999999999999" customHeight="1">
      <c r="B99" s="120"/>
      <c r="D99" s="121" t="s">
        <v>131</v>
      </c>
      <c r="E99" s="122"/>
      <c r="F99" s="122"/>
      <c r="G99" s="122"/>
      <c r="H99" s="122"/>
      <c r="I99" s="122"/>
      <c r="J99" s="123">
        <f>J271</f>
        <v>0</v>
      </c>
      <c r="L99" s="120"/>
    </row>
    <row r="100" spans="2:12" s="10" customFormat="1" ht="19.899999999999999" customHeight="1">
      <c r="B100" s="120"/>
      <c r="D100" s="121" t="s">
        <v>132</v>
      </c>
      <c r="E100" s="122"/>
      <c r="F100" s="122"/>
      <c r="G100" s="122"/>
      <c r="H100" s="122"/>
      <c r="I100" s="122"/>
      <c r="J100" s="123">
        <f>J415</f>
        <v>0</v>
      </c>
      <c r="L100" s="120"/>
    </row>
    <row r="101" spans="2:12" s="10" customFormat="1" ht="19.899999999999999" customHeight="1">
      <c r="B101" s="120"/>
      <c r="D101" s="121" t="s">
        <v>133</v>
      </c>
      <c r="E101" s="122"/>
      <c r="F101" s="122"/>
      <c r="G101" s="122"/>
      <c r="H101" s="122"/>
      <c r="I101" s="122"/>
      <c r="J101" s="123">
        <f>J763</f>
        <v>0</v>
      </c>
      <c r="L101" s="120"/>
    </row>
    <row r="102" spans="2:12" s="10" customFormat="1" ht="19.899999999999999" customHeight="1">
      <c r="B102" s="120"/>
      <c r="D102" s="121" t="s">
        <v>134</v>
      </c>
      <c r="E102" s="122"/>
      <c r="F102" s="122"/>
      <c r="G102" s="122"/>
      <c r="H102" s="122"/>
      <c r="I102" s="122"/>
      <c r="J102" s="123">
        <f>J809</f>
        <v>0</v>
      </c>
      <c r="L102" s="120"/>
    </row>
    <row r="103" spans="2:12" s="10" customFormat="1" ht="19.899999999999999" customHeight="1">
      <c r="B103" s="120"/>
      <c r="D103" s="121" t="s">
        <v>135</v>
      </c>
      <c r="E103" s="122"/>
      <c r="F103" s="122"/>
      <c r="G103" s="122"/>
      <c r="H103" s="122"/>
      <c r="I103" s="122"/>
      <c r="J103" s="123">
        <f>J826</f>
        <v>0</v>
      </c>
      <c r="L103" s="120"/>
    </row>
    <row r="104" spans="2:12" s="10" customFormat="1" ht="19.899999999999999" customHeight="1">
      <c r="B104" s="120"/>
      <c r="D104" s="121" t="s">
        <v>136</v>
      </c>
      <c r="E104" s="122"/>
      <c r="F104" s="122"/>
      <c r="G104" s="122"/>
      <c r="H104" s="122"/>
      <c r="I104" s="122"/>
      <c r="J104" s="123">
        <f>J1091</f>
        <v>0</v>
      </c>
      <c r="L104" s="120"/>
    </row>
    <row r="105" spans="2:12" s="9" customFormat="1" ht="25" customHeight="1">
      <c r="B105" s="116"/>
      <c r="D105" s="117" t="s">
        <v>137</v>
      </c>
      <c r="E105" s="118"/>
      <c r="F105" s="118"/>
      <c r="G105" s="118"/>
      <c r="H105" s="118"/>
      <c r="I105" s="118"/>
      <c r="J105" s="119">
        <f>J1397</f>
        <v>0</v>
      </c>
      <c r="L105" s="116"/>
    </row>
    <row r="106" spans="2:12" s="10" customFormat="1" ht="19.899999999999999" customHeight="1">
      <c r="B106" s="120"/>
      <c r="D106" s="121" t="s">
        <v>138</v>
      </c>
      <c r="E106" s="122"/>
      <c r="F106" s="122"/>
      <c r="G106" s="122"/>
      <c r="H106" s="122"/>
      <c r="I106" s="122"/>
      <c r="J106" s="123">
        <f>J1398</f>
        <v>0</v>
      </c>
      <c r="L106" s="120"/>
    </row>
    <row r="107" spans="2:12" s="10" customFormat="1" ht="19.899999999999999" customHeight="1">
      <c r="B107" s="120"/>
      <c r="D107" s="121" t="s">
        <v>139</v>
      </c>
      <c r="E107" s="122"/>
      <c r="F107" s="122"/>
      <c r="G107" s="122"/>
      <c r="H107" s="122"/>
      <c r="I107" s="122"/>
      <c r="J107" s="123">
        <f>J1443</f>
        <v>0</v>
      </c>
      <c r="L107" s="120"/>
    </row>
    <row r="108" spans="2:12" s="10" customFormat="1" ht="19.899999999999999" customHeight="1">
      <c r="B108" s="120"/>
      <c r="D108" s="121" t="s">
        <v>140</v>
      </c>
      <c r="E108" s="122"/>
      <c r="F108" s="122"/>
      <c r="G108" s="122"/>
      <c r="H108" s="122"/>
      <c r="I108" s="122"/>
      <c r="J108" s="123">
        <f>J1506</f>
        <v>0</v>
      </c>
      <c r="L108" s="120"/>
    </row>
    <row r="109" spans="2:12" s="10" customFormat="1" ht="19.899999999999999" customHeight="1">
      <c r="B109" s="120"/>
      <c r="D109" s="121" t="s">
        <v>141</v>
      </c>
      <c r="E109" s="122"/>
      <c r="F109" s="122"/>
      <c r="G109" s="122"/>
      <c r="H109" s="122"/>
      <c r="I109" s="122"/>
      <c r="J109" s="123">
        <f>J1667</f>
        <v>0</v>
      </c>
      <c r="L109" s="120"/>
    </row>
    <row r="110" spans="2:12" s="10" customFormat="1" ht="19.899999999999999" customHeight="1">
      <c r="B110" s="120"/>
      <c r="D110" s="121" t="s">
        <v>142</v>
      </c>
      <c r="E110" s="122"/>
      <c r="F110" s="122"/>
      <c r="G110" s="122"/>
      <c r="H110" s="122"/>
      <c r="I110" s="122"/>
      <c r="J110" s="123">
        <f>J1677</f>
        <v>0</v>
      </c>
      <c r="L110" s="120"/>
    </row>
    <row r="111" spans="2:12" s="10" customFormat="1" ht="19.899999999999999" customHeight="1">
      <c r="B111" s="120"/>
      <c r="D111" s="121" t="s">
        <v>143</v>
      </c>
      <c r="E111" s="122"/>
      <c r="F111" s="122"/>
      <c r="G111" s="122"/>
      <c r="H111" s="122"/>
      <c r="I111" s="122"/>
      <c r="J111" s="123">
        <f>J1695</f>
        <v>0</v>
      </c>
      <c r="L111" s="120"/>
    </row>
    <row r="112" spans="2:12" s="10" customFormat="1" ht="19.899999999999999" customHeight="1">
      <c r="B112" s="120"/>
      <c r="D112" s="121" t="s">
        <v>144</v>
      </c>
      <c r="E112" s="122"/>
      <c r="F112" s="122"/>
      <c r="G112" s="122"/>
      <c r="H112" s="122"/>
      <c r="I112" s="122"/>
      <c r="J112" s="123">
        <f>J1836</f>
        <v>0</v>
      </c>
      <c r="L112" s="120"/>
    </row>
    <row r="113" spans="2:12" s="10" customFormat="1" ht="19.899999999999999" customHeight="1">
      <c r="B113" s="120"/>
      <c r="D113" s="121" t="s">
        <v>145</v>
      </c>
      <c r="E113" s="122"/>
      <c r="F113" s="122"/>
      <c r="G113" s="122"/>
      <c r="H113" s="122"/>
      <c r="I113" s="122"/>
      <c r="J113" s="123">
        <f>J1943</f>
        <v>0</v>
      </c>
      <c r="L113" s="120"/>
    </row>
    <row r="114" spans="2:12" s="10" customFormat="1" ht="19.899999999999999" customHeight="1">
      <c r="B114" s="120"/>
      <c r="D114" s="121" t="s">
        <v>146</v>
      </c>
      <c r="E114" s="122"/>
      <c r="F114" s="122"/>
      <c r="G114" s="122"/>
      <c r="H114" s="122"/>
      <c r="I114" s="122"/>
      <c r="J114" s="123">
        <f>J2071</f>
        <v>0</v>
      </c>
      <c r="L114" s="120"/>
    </row>
    <row r="115" spans="2:12" s="10" customFormat="1" ht="19.899999999999999" customHeight="1">
      <c r="B115" s="120"/>
      <c r="D115" s="121" t="s">
        <v>147</v>
      </c>
      <c r="E115" s="122"/>
      <c r="F115" s="122"/>
      <c r="G115" s="122"/>
      <c r="H115" s="122"/>
      <c r="I115" s="122"/>
      <c r="J115" s="123">
        <f>J2715</f>
        <v>0</v>
      </c>
      <c r="L115" s="120"/>
    </row>
    <row r="116" spans="2:12" s="10" customFormat="1" ht="19.899999999999999" customHeight="1">
      <c r="B116" s="120"/>
      <c r="D116" s="121" t="s">
        <v>148</v>
      </c>
      <c r="E116" s="122"/>
      <c r="F116" s="122"/>
      <c r="G116" s="122"/>
      <c r="H116" s="122"/>
      <c r="I116" s="122"/>
      <c r="J116" s="123">
        <f>J2768</f>
        <v>0</v>
      </c>
      <c r="L116" s="120"/>
    </row>
    <row r="117" spans="2:12" s="10" customFormat="1" ht="19.899999999999999" customHeight="1">
      <c r="B117" s="120"/>
      <c r="D117" s="121" t="s">
        <v>149</v>
      </c>
      <c r="E117" s="122"/>
      <c r="F117" s="122"/>
      <c r="G117" s="122"/>
      <c r="H117" s="122"/>
      <c r="I117" s="122"/>
      <c r="J117" s="123">
        <f>J2817</f>
        <v>0</v>
      </c>
      <c r="L117" s="120"/>
    </row>
    <row r="118" spans="2:12" s="10" customFormat="1" ht="19.899999999999999" customHeight="1">
      <c r="B118" s="120"/>
      <c r="D118" s="121" t="s">
        <v>150</v>
      </c>
      <c r="E118" s="122"/>
      <c r="F118" s="122"/>
      <c r="G118" s="122"/>
      <c r="H118" s="122"/>
      <c r="I118" s="122"/>
      <c r="J118" s="123">
        <f>J2826</f>
        <v>0</v>
      </c>
      <c r="L118" s="120"/>
    </row>
    <row r="119" spans="2:12" s="10" customFormat="1" ht="19.899999999999999" customHeight="1">
      <c r="B119" s="120"/>
      <c r="D119" s="121" t="s">
        <v>151</v>
      </c>
      <c r="E119" s="122"/>
      <c r="F119" s="122"/>
      <c r="G119" s="122"/>
      <c r="H119" s="122"/>
      <c r="I119" s="122"/>
      <c r="J119" s="123">
        <f>J2855</f>
        <v>0</v>
      </c>
      <c r="L119" s="120"/>
    </row>
    <row r="120" spans="2:12" s="10" customFormat="1" ht="19.899999999999999" customHeight="1">
      <c r="B120" s="120"/>
      <c r="D120" s="121" t="s">
        <v>152</v>
      </c>
      <c r="E120" s="122"/>
      <c r="F120" s="122"/>
      <c r="G120" s="122"/>
      <c r="H120" s="122"/>
      <c r="I120" s="122"/>
      <c r="J120" s="123">
        <f>J2889</f>
        <v>0</v>
      </c>
      <c r="L120" s="120"/>
    </row>
    <row r="121" spans="2:12" s="10" customFormat="1" ht="19.899999999999999" customHeight="1">
      <c r="B121" s="120"/>
      <c r="D121" s="121" t="s">
        <v>153</v>
      </c>
      <c r="E121" s="122"/>
      <c r="F121" s="122"/>
      <c r="G121" s="122"/>
      <c r="H121" s="122"/>
      <c r="I121" s="122"/>
      <c r="J121" s="123">
        <f>J2905</f>
        <v>0</v>
      </c>
      <c r="L121" s="120"/>
    </row>
    <row r="122" spans="2:12" s="9" customFormat="1" ht="25" customHeight="1">
      <c r="B122" s="116"/>
      <c r="D122" s="117" t="s">
        <v>154</v>
      </c>
      <c r="E122" s="118"/>
      <c r="F122" s="118"/>
      <c r="G122" s="118"/>
      <c r="H122" s="118"/>
      <c r="I122" s="118"/>
      <c r="J122" s="119">
        <f>J2931</f>
        <v>0</v>
      </c>
      <c r="L122" s="116"/>
    </row>
    <row r="123" spans="2:12" s="9" customFormat="1" ht="25" customHeight="1">
      <c r="B123" s="116"/>
      <c r="D123" s="117" t="s">
        <v>155</v>
      </c>
      <c r="E123" s="118"/>
      <c r="F123" s="118"/>
      <c r="G123" s="118"/>
      <c r="H123" s="118"/>
      <c r="I123" s="118"/>
      <c r="J123" s="119">
        <f>J2936</f>
        <v>0</v>
      </c>
      <c r="L123" s="116"/>
    </row>
    <row r="124" spans="2:12" s="2" customFormat="1" ht="21.75" customHeight="1">
      <c r="B124" s="40"/>
      <c r="L124" s="40"/>
    </row>
    <row r="125" spans="2:12" s="2" customFormat="1" ht="7" customHeight="1">
      <c r="B125" s="868"/>
      <c r="C125" s="869"/>
      <c r="D125" s="869"/>
      <c r="E125" s="869"/>
      <c r="F125" s="869"/>
      <c r="G125" s="869"/>
      <c r="H125" s="869"/>
      <c r="I125" s="869"/>
      <c r="J125" s="869"/>
      <c r="K125" s="869"/>
      <c r="L125" s="40"/>
    </row>
    <row r="129" spans="2:63" s="2" customFormat="1" ht="7" customHeight="1">
      <c r="B129" s="870"/>
      <c r="C129" s="871"/>
      <c r="D129" s="871"/>
      <c r="E129" s="871"/>
      <c r="F129" s="871"/>
      <c r="G129" s="871"/>
      <c r="H129" s="871"/>
      <c r="I129" s="871"/>
      <c r="J129" s="871"/>
      <c r="K129" s="871"/>
      <c r="L129" s="40"/>
    </row>
    <row r="130" spans="2:63" s="2" customFormat="1" ht="25" customHeight="1">
      <c r="B130" s="40"/>
      <c r="C130" s="18" t="s">
        <v>156</v>
      </c>
      <c r="L130" s="40"/>
    </row>
    <row r="131" spans="2:63" s="2" customFormat="1" ht="7" customHeight="1">
      <c r="B131" s="40"/>
      <c r="L131" s="40"/>
    </row>
    <row r="132" spans="2:63" s="2" customFormat="1" ht="12" customHeight="1">
      <c r="B132" s="40"/>
      <c r="C132" s="862" t="s">
        <v>13</v>
      </c>
      <c r="L132" s="40"/>
    </row>
    <row r="133" spans="2:63" s="2" customFormat="1" ht="16.5" customHeight="1">
      <c r="B133" s="40"/>
      <c r="E133" s="1205" t="str">
        <f>E7</f>
        <v>ZŠ a MŠ Cádrova - rekonštrukcia, nadstavba /  prístavba objektu</v>
      </c>
      <c r="F133" s="1206"/>
      <c r="G133" s="1206"/>
      <c r="H133" s="1206"/>
      <c r="L133" s="40"/>
    </row>
    <row r="134" spans="2:63" s="2" customFormat="1" ht="12" customHeight="1">
      <c r="B134" s="40"/>
      <c r="C134" s="862" t="s">
        <v>122</v>
      </c>
      <c r="L134" s="40"/>
    </row>
    <row r="135" spans="2:63" s="2" customFormat="1" ht="45" customHeight="1">
      <c r="B135" s="40"/>
      <c r="E135" s="1199" t="str">
        <f>E9</f>
        <v>SO01.1, SO02, SO03 - Rekonštrukcia jedálne s kuch.,nadstavba a prístavba, SO02 sp. plochy a prístrešok, SO03 areál.zastre</v>
      </c>
      <c r="F135" s="1207"/>
      <c r="G135" s="1207"/>
      <c r="H135" s="1207"/>
      <c r="L135" s="40"/>
    </row>
    <row r="136" spans="2:63" s="2" customFormat="1" ht="7" customHeight="1">
      <c r="B136" s="40"/>
      <c r="L136" s="40"/>
    </row>
    <row r="137" spans="2:63" s="2" customFormat="1" ht="12" customHeight="1">
      <c r="B137" s="40"/>
      <c r="C137" s="862" t="s">
        <v>17</v>
      </c>
      <c r="F137" s="859" t="str">
        <f>F12</f>
        <v>Cádrova 23, p.č. 6128/1; 6128/2,  Bratislava</v>
      </c>
      <c r="I137" s="862" t="s">
        <v>19</v>
      </c>
      <c r="J137" s="1123" t="str">
        <f>IF(J12="","",J12)</f>
        <v>10. 6. 2022</v>
      </c>
      <c r="L137" s="40"/>
    </row>
    <row r="138" spans="2:63" s="2" customFormat="1" ht="7" customHeight="1">
      <c r="B138" s="40"/>
      <c r="L138" s="40"/>
    </row>
    <row r="139" spans="2:63" s="2" customFormat="1" ht="40.15" customHeight="1">
      <c r="B139" s="40"/>
      <c r="C139" s="862" t="s">
        <v>21</v>
      </c>
      <c r="F139" s="859" t="str">
        <f>E15</f>
        <v>Mestská časť Bratislava,Junácka1,832 91 Bratislava</v>
      </c>
      <c r="I139" s="862" t="s">
        <v>3926</v>
      </c>
      <c r="J139" s="860" t="str">
        <f>E21</f>
        <v>INDEX spol.s r.o., Bystrické Sady 56, Bratislava</v>
      </c>
      <c r="L139" s="40"/>
    </row>
    <row r="140" spans="2:63" s="2" customFormat="1" ht="15.25" customHeight="1">
      <c r="B140" s="40"/>
      <c r="C140" s="862" t="s">
        <v>25</v>
      </c>
      <c r="F140" s="1120" t="str">
        <f>IF(E18="","",E18)</f>
        <v>Vyplň údaj</v>
      </c>
      <c r="I140" s="1076" t="s">
        <v>3931</v>
      </c>
      <c r="J140" s="860" t="str">
        <f>E24</f>
        <v xml:space="preserve"> </v>
      </c>
      <c r="L140" s="40"/>
    </row>
    <row r="141" spans="2:63" s="2" customFormat="1" ht="10.35" customHeight="1">
      <c r="B141" s="40"/>
      <c r="L141" s="40"/>
    </row>
    <row r="142" spans="2:63" s="11" customFormat="1" ht="29.25" customHeight="1">
      <c r="B142" s="130"/>
      <c r="C142" s="126" t="s">
        <v>157</v>
      </c>
      <c r="D142" s="127" t="s">
        <v>55</v>
      </c>
      <c r="E142" s="127" t="s">
        <v>51</v>
      </c>
      <c r="F142" s="127" t="s">
        <v>52</v>
      </c>
      <c r="G142" s="127" t="s">
        <v>158</v>
      </c>
      <c r="H142" s="127" t="s">
        <v>159</v>
      </c>
      <c r="I142" s="127" t="s">
        <v>160</v>
      </c>
      <c r="J142" s="128" t="s">
        <v>126</v>
      </c>
      <c r="K142" s="129" t="s">
        <v>161</v>
      </c>
      <c r="L142" s="130"/>
      <c r="M142" s="60" t="s">
        <v>1</v>
      </c>
      <c r="N142" s="61" t="s">
        <v>36</v>
      </c>
      <c r="O142" s="61" t="s">
        <v>162</v>
      </c>
      <c r="P142" s="61" t="s">
        <v>163</v>
      </c>
      <c r="Q142" s="61" t="s">
        <v>164</v>
      </c>
      <c r="R142" s="61" t="s">
        <v>165</v>
      </c>
      <c r="S142" s="61" t="s">
        <v>166</v>
      </c>
      <c r="T142" s="62" t="s">
        <v>167</v>
      </c>
    </row>
    <row r="143" spans="2:63" s="2" customFormat="1" ht="22.9" customHeight="1">
      <c r="B143" s="40"/>
      <c r="C143" s="67" t="s">
        <v>127</v>
      </c>
      <c r="J143" s="872">
        <f>BK143</f>
        <v>0</v>
      </c>
      <c r="L143" s="40"/>
      <c r="M143" s="873"/>
      <c r="N143" s="54"/>
      <c r="O143" s="54"/>
      <c r="P143" s="874">
        <f>P144+P1397+P2931+P2936</f>
        <v>26240.649952420001</v>
      </c>
      <c r="Q143" s="54"/>
      <c r="R143" s="874">
        <f>R144+R1397+R2931+R2936</f>
        <v>2757.9860944996103</v>
      </c>
      <c r="S143" s="54"/>
      <c r="T143" s="875">
        <f>T144+T1397+T2931+T2936</f>
        <v>910.9342769000001</v>
      </c>
      <c r="AT143" s="863" t="s">
        <v>69</v>
      </c>
      <c r="AU143" s="863" t="s">
        <v>128</v>
      </c>
      <c r="BK143" s="134">
        <f>BK144+BK1397+BK2931+BK2936</f>
        <v>0</v>
      </c>
    </row>
    <row r="144" spans="2:63" s="876" customFormat="1" ht="25.9" customHeight="1">
      <c r="B144" s="877"/>
      <c r="D144" s="136" t="s">
        <v>69</v>
      </c>
      <c r="E144" s="137" t="s">
        <v>168</v>
      </c>
      <c r="F144" s="137" t="s">
        <v>169</v>
      </c>
      <c r="J144" s="878">
        <f>BK144</f>
        <v>0</v>
      </c>
      <c r="L144" s="877"/>
      <c r="M144" s="879"/>
      <c r="P144" s="880">
        <f>P145+P271+P415+P763+P809+P826+P1091</f>
        <v>20544.829313820002</v>
      </c>
      <c r="R144" s="880">
        <f>R145+R271+R415+R763+R809+R826+R1091</f>
        <v>2609.5793853417604</v>
      </c>
      <c r="T144" s="881">
        <f>T145+T271+T415+T763+T809+T826+T1091</f>
        <v>804.16326000000015</v>
      </c>
      <c r="AR144" s="136" t="s">
        <v>78</v>
      </c>
      <c r="AT144" s="143" t="s">
        <v>69</v>
      </c>
      <c r="AU144" s="143" t="s">
        <v>70</v>
      </c>
      <c r="AY144" s="136" t="s">
        <v>170</v>
      </c>
      <c r="BK144" s="144">
        <f>BK145+BK271+BK415+BK763+BK809+BK826+BK1091</f>
        <v>0</v>
      </c>
    </row>
    <row r="145" spans="2:65" s="876" customFormat="1" ht="22.9" customHeight="1">
      <c r="B145" s="877"/>
      <c r="D145" s="136" t="s">
        <v>69</v>
      </c>
      <c r="E145" s="145" t="s">
        <v>78</v>
      </c>
      <c r="F145" s="145" t="s">
        <v>171</v>
      </c>
      <c r="J145" s="882">
        <f>BK145</f>
        <v>0</v>
      </c>
      <c r="L145" s="877"/>
      <c r="M145" s="879"/>
      <c r="P145" s="880">
        <f>SUM(P146:P270)</f>
        <v>2389.4052056</v>
      </c>
      <c r="R145" s="880">
        <f>SUM(R146:R270)</f>
        <v>0</v>
      </c>
      <c r="T145" s="881">
        <f>SUM(T146:T270)</f>
        <v>67.553080000000008</v>
      </c>
      <c r="AR145" s="136" t="s">
        <v>78</v>
      </c>
      <c r="AT145" s="143" t="s">
        <v>69</v>
      </c>
      <c r="AU145" s="143" t="s">
        <v>78</v>
      </c>
      <c r="AY145" s="136" t="s">
        <v>170</v>
      </c>
      <c r="BK145" s="144">
        <f>SUM(BK146:BK270)</f>
        <v>0</v>
      </c>
    </row>
    <row r="146" spans="2:65" s="2" customFormat="1" ht="33" customHeight="1">
      <c r="B146" s="883"/>
      <c r="C146" s="148" t="s">
        <v>78</v>
      </c>
      <c r="D146" s="148" t="s">
        <v>172</v>
      </c>
      <c r="E146" s="149" t="s">
        <v>173</v>
      </c>
      <c r="F146" s="150" t="s">
        <v>174</v>
      </c>
      <c r="G146" s="151" t="s">
        <v>175</v>
      </c>
      <c r="H146" s="152">
        <v>143.43</v>
      </c>
      <c r="I146" s="1091"/>
      <c r="J146" s="153">
        <f>ROUND(I146*H146,2)</f>
        <v>0</v>
      </c>
      <c r="K146" s="884"/>
      <c r="L146" s="40"/>
      <c r="M146" s="155" t="s">
        <v>1</v>
      </c>
      <c r="N146" s="885" t="s">
        <v>38</v>
      </c>
      <c r="O146" s="886">
        <v>1.169</v>
      </c>
      <c r="P146" s="886">
        <f>O146*H146</f>
        <v>167.66967000000002</v>
      </c>
      <c r="Q146" s="886">
        <v>0</v>
      </c>
      <c r="R146" s="886">
        <f>Q146*H146</f>
        <v>0</v>
      </c>
      <c r="S146" s="886">
        <v>0.22500000000000001</v>
      </c>
      <c r="T146" s="158">
        <f>S146*H146</f>
        <v>32.271750000000004</v>
      </c>
      <c r="AR146" s="159" t="s">
        <v>176</v>
      </c>
      <c r="AT146" s="159" t="s">
        <v>172</v>
      </c>
      <c r="AU146" s="159" t="s">
        <v>177</v>
      </c>
      <c r="AY146" s="863" t="s">
        <v>170</v>
      </c>
      <c r="BE146" s="887">
        <f>IF(N146="základná",J146,0)</f>
        <v>0</v>
      </c>
      <c r="BF146" s="887">
        <f>IF(N146="znížená",J146,0)</f>
        <v>0</v>
      </c>
      <c r="BG146" s="887">
        <f>IF(N146="zákl. prenesená",J146,0)</f>
        <v>0</v>
      </c>
      <c r="BH146" s="887">
        <f>IF(N146="zníž. prenesená",J146,0)</f>
        <v>0</v>
      </c>
      <c r="BI146" s="887">
        <f>IF(N146="nulová",J146,0)</f>
        <v>0</v>
      </c>
      <c r="BJ146" s="863" t="s">
        <v>177</v>
      </c>
      <c r="BK146" s="887">
        <f>ROUND(I146*H146,2)</f>
        <v>0</v>
      </c>
      <c r="BL146" s="863" t="s">
        <v>176</v>
      </c>
      <c r="BM146" s="159" t="s">
        <v>178</v>
      </c>
    </row>
    <row r="147" spans="2:65" s="888" customFormat="1">
      <c r="B147" s="889"/>
      <c r="D147" s="890" t="s">
        <v>3027</v>
      </c>
      <c r="E147" s="891" t="s">
        <v>1</v>
      </c>
      <c r="F147" s="892" t="s">
        <v>3028</v>
      </c>
      <c r="H147" s="891" t="s">
        <v>1</v>
      </c>
      <c r="L147" s="889"/>
      <c r="M147" s="893"/>
      <c r="T147" s="894"/>
      <c r="AT147" s="891" t="s">
        <v>3027</v>
      </c>
      <c r="AU147" s="891" t="s">
        <v>177</v>
      </c>
      <c r="AV147" s="888" t="s">
        <v>78</v>
      </c>
      <c r="AW147" s="888" t="s">
        <v>27</v>
      </c>
      <c r="AX147" s="888" t="s">
        <v>70</v>
      </c>
      <c r="AY147" s="891" t="s">
        <v>170</v>
      </c>
    </row>
    <row r="148" spans="2:65" s="895" customFormat="1">
      <c r="B148" s="896"/>
      <c r="D148" s="890" t="s">
        <v>3027</v>
      </c>
      <c r="E148" s="897" t="s">
        <v>1</v>
      </c>
      <c r="F148" s="898" t="s">
        <v>3029</v>
      </c>
      <c r="H148" s="899">
        <v>143.43</v>
      </c>
      <c r="L148" s="896"/>
      <c r="M148" s="900"/>
      <c r="T148" s="901"/>
      <c r="AT148" s="897" t="s">
        <v>3027</v>
      </c>
      <c r="AU148" s="897" t="s">
        <v>177</v>
      </c>
      <c r="AV148" s="895" t="s">
        <v>177</v>
      </c>
      <c r="AW148" s="895" t="s">
        <v>27</v>
      </c>
      <c r="AX148" s="895" t="s">
        <v>70</v>
      </c>
      <c r="AY148" s="897" t="s">
        <v>170</v>
      </c>
    </row>
    <row r="149" spans="2:65" s="902" customFormat="1">
      <c r="B149" s="903"/>
      <c r="D149" s="890" t="s">
        <v>3027</v>
      </c>
      <c r="E149" s="904" t="s">
        <v>1</v>
      </c>
      <c r="F149" s="905" t="s">
        <v>3030</v>
      </c>
      <c r="H149" s="906">
        <v>143.43</v>
      </c>
      <c r="L149" s="903"/>
      <c r="M149" s="907"/>
      <c r="T149" s="908"/>
      <c r="AT149" s="904" t="s">
        <v>3027</v>
      </c>
      <c r="AU149" s="904" t="s">
        <v>177</v>
      </c>
      <c r="AV149" s="902" t="s">
        <v>176</v>
      </c>
      <c r="AW149" s="902" t="s">
        <v>27</v>
      </c>
      <c r="AX149" s="902" t="s">
        <v>78</v>
      </c>
      <c r="AY149" s="904" t="s">
        <v>170</v>
      </c>
    </row>
    <row r="150" spans="2:65" s="2" customFormat="1" ht="24.25" customHeight="1">
      <c r="B150" s="883"/>
      <c r="C150" s="148" t="s">
        <v>177</v>
      </c>
      <c r="D150" s="148" t="s">
        <v>172</v>
      </c>
      <c r="E150" s="149" t="s">
        <v>179</v>
      </c>
      <c r="F150" s="150" t="s">
        <v>180</v>
      </c>
      <c r="G150" s="151" t="s">
        <v>175</v>
      </c>
      <c r="H150" s="152">
        <v>3.88</v>
      </c>
      <c r="I150" s="1091"/>
      <c r="J150" s="153">
        <f>ROUND(I150*H150,2)</f>
        <v>0</v>
      </c>
      <c r="K150" s="884"/>
      <c r="L150" s="40"/>
      <c r="M150" s="155" t="s">
        <v>1</v>
      </c>
      <c r="N150" s="885" t="s">
        <v>38</v>
      </c>
      <c r="O150" s="886">
        <v>0.35499999999999998</v>
      </c>
      <c r="P150" s="886">
        <f>O150*H150</f>
        <v>1.3774</v>
      </c>
      <c r="Q150" s="886">
        <v>0</v>
      </c>
      <c r="R150" s="886">
        <f>Q150*H150</f>
        <v>0</v>
      </c>
      <c r="S150" s="886">
        <v>0.18099999999999999</v>
      </c>
      <c r="T150" s="158">
        <f>S150*H150</f>
        <v>0.7022799999999999</v>
      </c>
      <c r="AR150" s="159" t="s">
        <v>176</v>
      </c>
      <c r="AT150" s="159" t="s">
        <v>172</v>
      </c>
      <c r="AU150" s="159" t="s">
        <v>177</v>
      </c>
      <c r="AY150" s="863" t="s">
        <v>170</v>
      </c>
      <c r="BE150" s="887">
        <f>IF(N150="základná",J150,0)</f>
        <v>0</v>
      </c>
      <c r="BF150" s="887">
        <f>IF(N150="znížená",J150,0)</f>
        <v>0</v>
      </c>
      <c r="BG150" s="887">
        <f>IF(N150="zákl. prenesená",J150,0)</f>
        <v>0</v>
      </c>
      <c r="BH150" s="887">
        <f>IF(N150="zníž. prenesená",J150,0)</f>
        <v>0</v>
      </c>
      <c r="BI150" s="887">
        <f>IF(N150="nulová",J150,0)</f>
        <v>0</v>
      </c>
      <c r="BJ150" s="863" t="s">
        <v>177</v>
      </c>
      <c r="BK150" s="887">
        <f>ROUND(I150*H150,2)</f>
        <v>0</v>
      </c>
      <c r="BL150" s="863" t="s">
        <v>176</v>
      </c>
      <c r="BM150" s="159" t="s">
        <v>181</v>
      </c>
    </row>
    <row r="151" spans="2:65" s="888" customFormat="1">
      <c r="B151" s="889"/>
      <c r="D151" s="890" t="s">
        <v>3027</v>
      </c>
      <c r="E151" s="891" t="s">
        <v>1</v>
      </c>
      <c r="F151" s="892" t="s">
        <v>3031</v>
      </c>
      <c r="H151" s="891" t="s">
        <v>1</v>
      </c>
      <c r="L151" s="889"/>
      <c r="M151" s="893"/>
      <c r="T151" s="894"/>
      <c r="AT151" s="891" t="s">
        <v>3027</v>
      </c>
      <c r="AU151" s="891" t="s">
        <v>177</v>
      </c>
      <c r="AV151" s="888" t="s">
        <v>78</v>
      </c>
      <c r="AW151" s="888" t="s">
        <v>27</v>
      </c>
      <c r="AX151" s="888" t="s">
        <v>70</v>
      </c>
      <c r="AY151" s="891" t="s">
        <v>170</v>
      </c>
    </row>
    <row r="152" spans="2:65" s="895" customFormat="1">
      <c r="B152" s="896"/>
      <c r="D152" s="890" t="s">
        <v>3027</v>
      </c>
      <c r="E152" s="897" t="s">
        <v>1</v>
      </c>
      <c r="F152" s="898" t="s">
        <v>3032</v>
      </c>
      <c r="H152" s="899">
        <v>3.88</v>
      </c>
      <c r="L152" s="896"/>
      <c r="M152" s="900"/>
      <c r="T152" s="901"/>
      <c r="AT152" s="897" t="s">
        <v>3027</v>
      </c>
      <c r="AU152" s="897" t="s">
        <v>177</v>
      </c>
      <c r="AV152" s="895" t="s">
        <v>177</v>
      </c>
      <c r="AW152" s="895" t="s">
        <v>27</v>
      </c>
      <c r="AX152" s="895" t="s">
        <v>70</v>
      </c>
      <c r="AY152" s="897" t="s">
        <v>170</v>
      </c>
    </row>
    <row r="153" spans="2:65" s="902" customFormat="1">
      <c r="B153" s="903"/>
      <c r="D153" s="890" t="s">
        <v>3027</v>
      </c>
      <c r="E153" s="904" t="s">
        <v>1</v>
      </c>
      <c r="F153" s="905" t="s">
        <v>3030</v>
      </c>
      <c r="H153" s="906">
        <v>3.88</v>
      </c>
      <c r="L153" s="903"/>
      <c r="M153" s="907"/>
      <c r="T153" s="908"/>
      <c r="AT153" s="904" t="s">
        <v>3027</v>
      </c>
      <c r="AU153" s="904" t="s">
        <v>177</v>
      </c>
      <c r="AV153" s="902" t="s">
        <v>176</v>
      </c>
      <c r="AW153" s="902" t="s">
        <v>27</v>
      </c>
      <c r="AX153" s="902" t="s">
        <v>78</v>
      </c>
      <c r="AY153" s="904" t="s">
        <v>170</v>
      </c>
    </row>
    <row r="154" spans="2:65" s="2" customFormat="1" ht="33" customHeight="1">
      <c r="B154" s="883"/>
      <c r="C154" s="148" t="s">
        <v>182</v>
      </c>
      <c r="D154" s="148" t="s">
        <v>172</v>
      </c>
      <c r="E154" s="149" t="s">
        <v>183</v>
      </c>
      <c r="F154" s="150" t="s">
        <v>184</v>
      </c>
      <c r="G154" s="151" t="s">
        <v>175</v>
      </c>
      <c r="H154" s="152">
        <v>143.43</v>
      </c>
      <c r="I154" s="1091"/>
      <c r="J154" s="153">
        <f>ROUND(I154*H154,2)</f>
        <v>0</v>
      </c>
      <c r="K154" s="884"/>
      <c r="L154" s="40"/>
      <c r="M154" s="155" t="s">
        <v>1</v>
      </c>
      <c r="N154" s="885" t="s">
        <v>38</v>
      </c>
      <c r="O154" s="886">
        <v>0.60299999999999998</v>
      </c>
      <c r="P154" s="886">
        <f>O154*H154</f>
        <v>86.488290000000006</v>
      </c>
      <c r="Q154" s="886">
        <v>0</v>
      </c>
      <c r="R154" s="886">
        <f>Q154*H154</f>
        <v>0</v>
      </c>
      <c r="S154" s="886">
        <v>0.23499999999999999</v>
      </c>
      <c r="T154" s="158">
        <f>S154*H154</f>
        <v>33.706049999999998</v>
      </c>
      <c r="AR154" s="159" t="s">
        <v>176</v>
      </c>
      <c r="AT154" s="159" t="s">
        <v>172</v>
      </c>
      <c r="AU154" s="159" t="s">
        <v>177</v>
      </c>
      <c r="AY154" s="863" t="s">
        <v>170</v>
      </c>
      <c r="BE154" s="887">
        <f>IF(N154="základná",J154,0)</f>
        <v>0</v>
      </c>
      <c r="BF154" s="887">
        <f>IF(N154="znížená",J154,0)</f>
        <v>0</v>
      </c>
      <c r="BG154" s="887">
        <f>IF(N154="zákl. prenesená",J154,0)</f>
        <v>0</v>
      </c>
      <c r="BH154" s="887">
        <f>IF(N154="zníž. prenesená",J154,0)</f>
        <v>0</v>
      </c>
      <c r="BI154" s="887">
        <f>IF(N154="nulová",J154,0)</f>
        <v>0</v>
      </c>
      <c r="BJ154" s="863" t="s">
        <v>177</v>
      </c>
      <c r="BK154" s="887">
        <f>ROUND(I154*H154,2)</f>
        <v>0</v>
      </c>
      <c r="BL154" s="863" t="s">
        <v>176</v>
      </c>
      <c r="BM154" s="159" t="s">
        <v>185</v>
      </c>
    </row>
    <row r="155" spans="2:65" s="888" customFormat="1">
      <c r="B155" s="889"/>
      <c r="D155" s="890" t="s">
        <v>3027</v>
      </c>
      <c r="E155" s="891" t="s">
        <v>1</v>
      </c>
      <c r="F155" s="892" t="s">
        <v>3033</v>
      </c>
      <c r="H155" s="891" t="s">
        <v>1</v>
      </c>
      <c r="L155" s="889"/>
      <c r="M155" s="893"/>
      <c r="T155" s="894"/>
      <c r="AT155" s="891" t="s">
        <v>3027</v>
      </c>
      <c r="AU155" s="891" t="s">
        <v>177</v>
      </c>
      <c r="AV155" s="888" t="s">
        <v>78</v>
      </c>
      <c r="AW155" s="888" t="s">
        <v>27</v>
      </c>
      <c r="AX155" s="888" t="s">
        <v>70</v>
      </c>
      <c r="AY155" s="891" t="s">
        <v>170</v>
      </c>
    </row>
    <row r="156" spans="2:65" s="895" customFormat="1">
      <c r="B156" s="896"/>
      <c r="D156" s="890" t="s">
        <v>3027</v>
      </c>
      <c r="E156" s="897" t="s">
        <v>1</v>
      </c>
      <c r="F156" s="898" t="s">
        <v>3029</v>
      </c>
      <c r="H156" s="899">
        <v>143.43</v>
      </c>
      <c r="L156" s="896"/>
      <c r="M156" s="900"/>
      <c r="T156" s="901"/>
      <c r="AT156" s="897" t="s">
        <v>3027</v>
      </c>
      <c r="AU156" s="897" t="s">
        <v>177</v>
      </c>
      <c r="AV156" s="895" t="s">
        <v>177</v>
      </c>
      <c r="AW156" s="895" t="s">
        <v>27</v>
      </c>
      <c r="AX156" s="895" t="s">
        <v>70</v>
      </c>
      <c r="AY156" s="897" t="s">
        <v>170</v>
      </c>
    </row>
    <row r="157" spans="2:65" s="902" customFormat="1">
      <c r="B157" s="903"/>
      <c r="D157" s="890" t="s">
        <v>3027</v>
      </c>
      <c r="E157" s="904" t="s">
        <v>1</v>
      </c>
      <c r="F157" s="905" t="s">
        <v>3030</v>
      </c>
      <c r="H157" s="906">
        <v>143.43</v>
      </c>
      <c r="L157" s="903"/>
      <c r="M157" s="907"/>
      <c r="T157" s="908"/>
      <c r="AT157" s="904" t="s">
        <v>3027</v>
      </c>
      <c r="AU157" s="904" t="s">
        <v>177</v>
      </c>
      <c r="AV157" s="902" t="s">
        <v>176</v>
      </c>
      <c r="AW157" s="902" t="s">
        <v>27</v>
      </c>
      <c r="AX157" s="902" t="s">
        <v>78</v>
      </c>
      <c r="AY157" s="904" t="s">
        <v>170</v>
      </c>
    </row>
    <row r="158" spans="2:65" s="2" customFormat="1" ht="33" customHeight="1">
      <c r="B158" s="883"/>
      <c r="C158" s="148" t="s">
        <v>176</v>
      </c>
      <c r="D158" s="148" t="s">
        <v>172</v>
      </c>
      <c r="E158" s="149" t="s">
        <v>186</v>
      </c>
      <c r="F158" s="150" t="s">
        <v>187</v>
      </c>
      <c r="G158" s="151" t="s">
        <v>175</v>
      </c>
      <c r="H158" s="152">
        <v>3.88</v>
      </c>
      <c r="I158" s="1091"/>
      <c r="J158" s="153">
        <f>ROUND(I158*H158,2)</f>
        <v>0</v>
      </c>
      <c r="K158" s="884"/>
      <c r="L158" s="40"/>
      <c r="M158" s="155" t="s">
        <v>1</v>
      </c>
      <c r="N158" s="885" t="s">
        <v>38</v>
      </c>
      <c r="O158" s="886">
        <v>1.169</v>
      </c>
      <c r="P158" s="886">
        <f>O158*H158</f>
        <v>4.5357200000000004</v>
      </c>
      <c r="Q158" s="886">
        <v>0</v>
      </c>
      <c r="R158" s="886">
        <f>Q158*H158</f>
        <v>0</v>
      </c>
      <c r="S158" s="886">
        <v>0.22500000000000001</v>
      </c>
      <c r="T158" s="158">
        <f>S158*H158</f>
        <v>0.873</v>
      </c>
      <c r="AR158" s="159" t="s">
        <v>176</v>
      </c>
      <c r="AT158" s="159" t="s">
        <v>172</v>
      </c>
      <c r="AU158" s="159" t="s">
        <v>177</v>
      </c>
      <c r="AY158" s="863" t="s">
        <v>170</v>
      </c>
      <c r="BE158" s="887">
        <f>IF(N158="základná",J158,0)</f>
        <v>0</v>
      </c>
      <c r="BF158" s="887">
        <f>IF(N158="znížená",J158,0)</f>
        <v>0</v>
      </c>
      <c r="BG158" s="887">
        <f>IF(N158="zákl. prenesená",J158,0)</f>
        <v>0</v>
      </c>
      <c r="BH158" s="887">
        <f>IF(N158="zníž. prenesená",J158,0)</f>
        <v>0</v>
      </c>
      <c r="BI158" s="887">
        <f>IF(N158="nulová",J158,0)</f>
        <v>0</v>
      </c>
      <c r="BJ158" s="863" t="s">
        <v>177</v>
      </c>
      <c r="BK158" s="887">
        <f>ROUND(I158*H158,2)</f>
        <v>0</v>
      </c>
      <c r="BL158" s="863" t="s">
        <v>176</v>
      </c>
      <c r="BM158" s="159" t="s">
        <v>188</v>
      </c>
    </row>
    <row r="159" spans="2:65" s="888" customFormat="1">
      <c r="B159" s="889"/>
      <c r="D159" s="890" t="s">
        <v>3027</v>
      </c>
      <c r="E159" s="891" t="s">
        <v>1</v>
      </c>
      <c r="F159" s="892" t="s">
        <v>3034</v>
      </c>
      <c r="H159" s="891" t="s">
        <v>1</v>
      </c>
      <c r="L159" s="889"/>
      <c r="M159" s="893"/>
      <c r="T159" s="894"/>
      <c r="AT159" s="891" t="s">
        <v>3027</v>
      </c>
      <c r="AU159" s="891" t="s">
        <v>177</v>
      </c>
      <c r="AV159" s="888" t="s">
        <v>78</v>
      </c>
      <c r="AW159" s="888" t="s">
        <v>27</v>
      </c>
      <c r="AX159" s="888" t="s">
        <v>70</v>
      </c>
      <c r="AY159" s="891" t="s">
        <v>170</v>
      </c>
    </row>
    <row r="160" spans="2:65" s="895" customFormat="1">
      <c r="B160" s="896"/>
      <c r="D160" s="890" t="s">
        <v>3027</v>
      </c>
      <c r="E160" s="897" t="s">
        <v>1</v>
      </c>
      <c r="F160" s="898" t="s">
        <v>3032</v>
      </c>
      <c r="H160" s="899">
        <v>3.88</v>
      </c>
      <c r="L160" s="896"/>
      <c r="M160" s="900"/>
      <c r="T160" s="901"/>
      <c r="AT160" s="897" t="s">
        <v>3027</v>
      </c>
      <c r="AU160" s="897" t="s">
        <v>177</v>
      </c>
      <c r="AV160" s="895" t="s">
        <v>177</v>
      </c>
      <c r="AW160" s="895" t="s">
        <v>27</v>
      </c>
      <c r="AX160" s="895" t="s">
        <v>70</v>
      </c>
      <c r="AY160" s="897" t="s">
        <v>170</v>
      </c>
    </row>
    <row r="161" spans="2:65" s="902" customFormat="1">
      <c r="B161" s="903"/>
      <c r="D161" s="890" t="s">
        <v>3027</v>
      </c>
      <c r="E161" s="904" t="s">
        <v>1</v>
      </c>
      <c r="F161" s="905" t="s">
        <v>3030</v>
      </c>
      <c r="H161" s="906">
        <v>3.88</v>
      </c>
      <c r="L161" s="903"/>
      <c r="M161" s="907"/>
      <c r="T161" s="908"/>
      <c r="AT161" s="904" t="s">
        <v>3027</v>
      </c>
      <c r="AU161" s="904" t="s">
        <v>177</v>
      </c>
      <c r="AV161" s="902" t="s">
        <v>176</v>
      </c>
      <c r="AW161" s="902" t="s">
        <v>27</v>
      </c>
      <c r="AX161" s="902" t="s">
        <v>78</v>
      </c>
      <c r="AY161" s="904" t="s">
        <v>170</v>
      </c>
    </row>
    <row r="162" spans="2:65" s="2" customFormat="1" ht="24.25" customHeight="1">
      <c r="B162" s="883"/>
      <c r="C162" s="148" t="s">
        <v>189</v>
      </c>
      <c r="D162" s="148" t="s">
        <v>172</v>
      </c>
      <c r="E162" s="149" t="s">
        <v>190</v>
      </c>
      <c r="F162" s="150" t="s">
        <v>191</v>
      </c>
      <c r="G162" s="151" t="s">
        <v>192</v>
      </c>
      <c r="H162" s="152">
        <v>121.2</v>
      </c>
      <c r="I162" s="1091"/>
      <c r="J162" s="153">
        <f>ROUND(I162*H162,2)</f>
        <v>0</v>
      </c>
      <c r="K162" s="884"/>
      <c r="L162" s="40"/>
      <c r="M162" s="155" t="s">
        <v>1</v>
      </c>
      <c r="N162" s="885" t="s">
        <v>38</v>
      </c>
      <c r="O162" s="886">
        <v>0.24299999999999999</v>
      </c>
      <c r="P162" s="886">
        <f>O162*H162</f>
        <v>29.451599999999999</v>
      </c>
      <c r="Q162" s="886">
        <v>0</v>
      </c>
      <c r="R162" s="886">
        <f>Q162*H162</f>
        <v>0</v>
      </c>
      <c r="S162" s="886">
        <v>0</v>
      </c>
      <c r="T162" s="158">
        <f>S162*H162</f>
        <v>0</v>
      </c>
      <c r="AR162" s="159" t="s">
        <v>176</v>
      </c>
      <c r="AT162" s="159" t="s">
        <v>172</v>
      </c>
      <c r="AU162" s="159" t="s">
        <v>177</v>
      </c>
      <c r="AY162" s="863" t="s">
        <v>170</v>
      </c>
      <c r="BE162" s="887">
        <f>IF(N162="základná",J162,0)</f>
        <v>0</v>
      </c>
      <c r="BF162" s="887">
        <f>IF(N162="znížená",J162,0)</f>
        <v>0</v>
      </c>
      <c r="BG162" s="887">
        <f>IF(N162="zákl. prenesená",J162,0)</f>
        <v>0</v>
      </c>
      <c r="BH162" s="887">
        <f>IF(N162="zníž. prenesená",J162,0)</f>
        <v>0</v>
      </c>
      <c r="BI162" s="887">
        <f>IF(N162="nulová",J162,0)</f>
        <v>0</v>
      </c>
      <c r="BJ162" s="863" t="s">
        <v>177</v>
      </c>
      <c r="BK162" s="887">
        <f>ROUND(I162*H162,2)</f>
        <v>0</v>
      </c>
      <c r="BL162" s="863" t="s">
        <v>176</v>
      </c>
      <c r="BM162" s="159" t="s">
        <v>193</v>
      </c>
    </row>
    <row r="163" spans="2:65" s="888" customFormat="1">
      <c r="B163" s="889"/>
      <c r="D163" s="890" t="s">
        <v>3027</v>
      </c>
      <c r="E163" s="891" t="s">
        <v>1</v>
      </c>
      <c r="F163" s="892" t="s">
        <v>3035</v>
      </c>
      <c r="H163" s="891" t="s">
        <v>1</v>
      </c>
      <c r="L163" s="889"/>
      <c r="M163" s="893"/>
      <c r="T163" s="894"/>
      <c r="AT163" s="891" t="s">
        <v>3027</v>
      </c>
      <c r="AU163" s="891" t="s">
        <v>177</v>
      </c>
      <c r="AV163" s="888" t="s">
        <v>78</v>
      </c>
      <c r="AW163" s="888" t="s">
        <v>27</v>
      </c>
      <c r="AX163" s="888" t="s">
        <v>70</v>
      </c>
      <c r="AY163" s="891" t="s">
        <v>170</v>
      </c>
    </row>
    <row r="164" spans="2:65" s="895" customFormat="1">
      <c r="B164" s="896"/>
      <c r="D164" s="890" t="s">
        <v>3027</v>
      </c>
      <c r="E164" s="897" t="s">
        <v>1</v>
      </c>
      <c r="F164" s="898" t="s">
        <v>3036</v>
      </c>
      <c r="H164" s="899">
        <v>23.4</v>
      </c>
      <c r="L164" s="896"/>
      <c r="M164" s="900"/>
      <c r="T164" s="901"/>
      <c r="AT164" s="897" t="s">
        <v>3027</v>
      </c>
      <c r="AU164" s="897" t="s">
        <v>177</v>
      </c>
      <c r="AV164" s="895" t="s">
        <v>177</v>
      </c>
      <c r="AW164" s="895" t="s">
        <v>27</v>
      </c>
      <c r="AX164" s="895" t="s">
        <v>70</v>
      </c>
      <c r="AY164" s="897" t="s">
        <v>170</v>
      </c>
    </row>
    <row r="165" spans="2:65" s="895" customFormat="1">
      <c r="B165" s="896"/>
      <c r="D165" s="890" t="s">
        <v>3027</v>
      </c>
      <c r="E165" s="897" t="s">
        <v>1</v>
      </c>
      <c r="F165" s="898" t="s">
        <v>3037</v>
      </c>
      <c r="H165" s="899">
        <v>5.8</v>
      </c>
      <c r="L165" s="896"/>
      <c r="M165" s="900"/>
      <c r="T165" s="901"/>
      <c r="AT165" s="897" t="s">
        <v>3027</v>
      </c>
      <c r="AU165" s="897" t="s">
        <v>177</v>
      </c>
      <c r="AV165" s="895" t="s">
        <v>177</v>
      </c>
      <c r="AW165" s="895" t="s">
        <v>27</v>
      </c>
      <c r="AX165" s="895" t="s">
        <v>70</v>
      </c>
      <c r="AY165" s="897" t="s">
        <v>170</v>
      </c>
    </row>
    <row r="166" spans="2:65" s="895" customFormat="1">
      <c r="B166" s="896"/>
      <c r="D166" s="890" t="s">
        <v>3027</v>
      </c>
      <c r="E166" s="897" t="s">
        <v>1</v>
      </c>
      <c r="F166" s="898" t="s">
        <v>3038</v>
      </c>
      <c r="H166" s="899">
        <v>92</v>
      </c>
      <c r="L166" s="896"/>
      <c r="M166" s="900"/>
      <c r="T166" s="901"/>
      <c r="AT166" s="897" t="s">
        <v>3027</v>
      </c>
      <c r="AU166" s="897" t="s">
        <v>177</v>
      </c>
      <c r="AV166" s="895" t="s">
        <v>177</v>
      </c>
      <c r="AW166" s="895" t="s">
        <v>27</v>
      </c>
      <c r="AX166" s="895" t="s">
        <v>70</v>
      </c>
      <c r="AY166" s="897" t="s">
        <v>170</v>
      </c>
    </row>
    <row r="167" spans="2:65" s="902" customFormat="1">
      <c r="B167" s="903"/>
      <c r="D167" s="890" t="s">
        <v>3027</v>
      </c>
      <c r="E167" s="904" t="s">
        <v>1</v>
      </c>
      <c r="F167" s="905" t="s">
        <v>3030</v>
      </c>
      <c r="H167" s="906">
        <v>121.2</v>
      </c>
      <c r="L167" s="903"/>
      <c r="M167" s="907"/>
      <c r="T167" s="908"/>
      <c r="AT167" s="904" t="s">
        <v>3027</v>
      </c>
      <c r="AU167" s="904" t="s">
        <v>177</v>
      </c>
      <c r="AV167" s="902" t="s">
        <v>176</v>
      </c>
      <c r="AW167" s="902" t="s">
        <v>27</v>
      </c>
      <c r="AX167" s="902" t="s">
        <v>78</v>
      </c>
      <c r="AY167" s="904" t="s">
        <v>170</v>
      </c>
    </row>
    <row r="168" spans="2:65" s="2" customFormat="1" ht="24.25" customHeight="1">
      <c r="B168" s="883"/>
      <c r="C168" s="148" t="s">
        <v>194</v>
      </c>
      <c r="D168" s="148" t="s">
        <v>172</v>
      </c>
      <c r="E168" s="149" t="s">
        <v>195</v>
      </c>
      <c r="F168" s="150" t="s">
        <v>196</v>
      </c>
      <c r="G168" s="151" t="s">
        <v>192</v>
      </c>
      <c r="H168" s="152">
        <v>121.2</v>
      </c>
      <c r="I168" s="1091"/>
      <c r="J168" s="153">
        <f>ROUND(I168*H168,2)</f>
        <v>0</v>
      </c>
      <c r="K168" s="884"/>
      <c r="L168" s="40"/>
      <c r="M168" s="155" t="s">
        <v>1</v>
      </c>
      <c r="N168" s="885" t="s">
        <v>38</v>
      </c>
      <c r="O168" s="886">
        <v>5.6000000000000001E-2</v>
      </c>
      <c r="P168" s="886">
        <f>O168*H168</f>
        <v>6.7872000000000003</v>
      </c>
      <c r="Q168" s="886">
        <v>0</v>
      </c>
      <c r="R168" s="886">
        <f>Q168*H168</f>
        <v>0</v>
      </c>
      <c r="S168" s="886">
        <v>0</v>
      </c>
      <c r="T168" s="158">
        <f>S168*H168</f>
        <v>0</v>
      </c>
      <c r="AR168" s="159" t="s">
        <v>176</v>
      </c>
      <c r="AT168" s="159" t="s">
        <v>172</v>
      </c>
      <c r="AU168" s="159" t="s">
        <v>177</v>
      </c>
      <c r="AY168" s="863" t="s">
        <v>170</v>
      </c>
      <c r="BE168" s="887">
        <f>IF(N168="základná",J168,0)</f>
        <v>0</v>
      </c>
      <c r="BF168" s="887">
        <f>IF(N168="znížená",J168,0)</f>
        <v>0</v>
      </c>
      <c r="BG168" s="887">
        <f>IF(N168="zákl. prenesená",J168,0)</f>
        <v>0</v>
      </c>
      <c r="BH168" s="887">
        <f>IF(N168="zníž. prenesená",J168,0)</f>
        <v>0</v>
      </c>
      <c r="BI168" s="887">
        <f>IF(N168="nulová",J168,0)</f>
        <v>0</v>
      </c>
      <c r="BJ168" s="863" t="s">
        <v>177</v>
      </c>
      <c r="BK168" s="887">
        <f>ROUND(I168*H168,2)</f>
        <v>0</v>
      </c>
      <c r="BL168" s="863" t="s">
        <v>176</v>
      </c>
      <c r="BM168" s="159" t="s">
        <v>197</v>
      </c>
    </row>
    <row r="169" spans="2:65" s="888" customFormat="1">
      <c r="B169" s="889"/>
      <c r="D169" s="890" t="s">
        <v>3027</v>
      </c>
      <c r="E169" s="891" t="s">
        <v>1</v>
      </c>
      <c r="F169" s="892" t="s">
        <v>3035</v>
      </c>
      <c r="H169" s="891" t="s">
        <v>1</v>
      </c>
      <c r="L169" s="889"/>
      <c r="M169" s="893"/>
      <c r="T169" s="894"/>
      <c r="AT169" s="891" t="s">
        <v>3027</v>
      </c>
      <c r="AU169" s="891" t="s">
        <v>177</v>
      </c>
      <c r="AV169" s="888" t="s">
        <v>78</v>
      </c>
      <c r="AW169" s="888" t="s">
        <v>27</v>
      </c>
      <c r="AX169" s="888" t="s">
        <v>70</v>
      </c>
      <c r="AY169" s="891" t="s">
        <v>170</v>
      </c>
    </row>
    <row r="170" spans="2:65" s="895" customFormat="1">
      <c r="B170" s="896"/>
      <c r="D170" s="890" t="s">
        <v>3027</v>
      </c>
      <c r="E170" s="897" t="s">
        <v>1</v>
      </c>
      <c r="F170" s="898" t="s">
        <v>3036</v>
      </c>
      <c r="H170" s="899">
        <v>23.4</v>
      </c>
      <c r="L170" s="896"/>
      <c r="M170" s="900"/>
      <c r="T170" s="901"/>
      <c r="AT170" s="897" t="s">
        <v>3027</v>
      </c>
      <c r="AU170" s="897" t="s">
        <v>177</v>
      </c>
      <c r="AV170" s="895" t="s">
        <v>177</v>
      </c>
      <c r="AW170" s="895" t="s">
        <v>27</v>
      </c>
      <c r="AX170" s="895" t="s">
        <v>70</v>
      </c>
      <c r="AY170" s="897" t="s">
        <v>170</v>
      </c>
    </row>
    <row r="171" spans="2:65" s="895" customFormat="1">
      <c r="B171" s="896"/>
      <c r="D171" s="890" t="s">
        <v>3027</v>
      </c>
      <c r="E171" s="897" t="s">
        <v>1</v>
      </c>
      <c r="F171" s="898" t="s">
        <v>3037</v>
      </c>
      <c r="H171" s="899">
        <v>5.8</v>
      </c>
      <c r="L171" s="896"/>
      <c r="M171" s="900"/>
      <c r="T171" s="901"/>
      <c r="AT171" s="897" t="s">
        <v>3027</v>
      </c>
      <c r="AU171" s="897" t="s">
        <v>177</v>
      </c>
      <c r="AV171" s="895" t="s">
        <v>177</v>
      </c>
      <c r="AW171" s="895" t="s">
        <v>27</v>
      </c>
      <c r="AX171" s="895" t="s">
        <v>70</v>
      </c>
      <c r="AY171" s="897" t="s">
        <v>170</v>
      </c>
    </row>
    <row r="172" spans="2:65" s="895" customFormat="1">
      <c r="B172" s="896"/>
      <c r="D172" s="890" t="s">
        <v>3027</v>
      </c>
      <c r="E172" s="897" t="s">
        <v>1</v>
      </c>
      <c r="F172" s="898" t="s">
        <v>3038</v>
      </c>
      <c r="H172" s="899">
        <v>92</v>
      </c>
      <c r="L172" s="896"/>
      <c r="M172" s="900"/>
      <c r="T172" s="901"/>
      <c r="AT172" s="897" t="s">
        <v>3027</v>
      </c>
      <c r="AU172" s="897" t="s">
        <v>177</v>
      </c>
      <c r="AV172" s="895" t="s">
        <v>177</v>
      </c>
      <c r="AW172" s="895" t="s">
        <v>27</v>
      </c>
      <c r="AX172" s="895" t="s">
        <v>70</v>
      </c>
      <c r="AY172" s="897" t="s">
        <v>170</v>
      </c>
    </row>
    <row r="173" spans="2:65" s="902" customFormat="1">
      <c r="B173" s="903"/>
      <c r="D173" s="890" t="s">
        <v>3027</v>
      </c>
      <c r="E173" s="904" t="s">
        <v>1</v>
      </c>
      <c r="F173" s="905" t="s">
        <v>3030</v>
      </c>
      <c r="H173" s="906">
        <v>121.2</v>
      </c>
      <c r="L173" s="903"/>
      <c r="M173" s="907"/>
      <c r="T173" s="908"/>
      <c r="AT173" s="904" t="s">
        <v>3027</v>
      </c>
      <c r="AU173" s="904" t="s">
        <v>177</v>
      </c>
      <c r="AV173" s="902" t="s">
        <v>176</v>
      </c>
      <c r="AW173" s="902" t="s">
        <v>27</v>
      </c>
      <c r="AX173" s="902" t="s">
        <v>78</v>
      </c>
      <c r="AY173" s="904" t="s">
        <v>170</v>
      </c>
    </row>
    <row r="174" spans="2:65" s="2" customFormat="1" ht="24.25" customHeight="1">
      <c r="B174" s="883"/>
      <c r="C174" s="148" t="s">
        <v>198</v>
      </c>
      <c r="D174" s="148" t="s">
        <v>172</v>
      </c>
      <c r="E174" s="149" t="s">
        <v>199</v>
      </c>
      <c r="F174" s="150" t="s">
        <v>200</v>
      </c>
      <c r="G174" s="151" t="s">
        <v>192</v>
      </c>
      <c r="H174" s="152">
        <v>723.24300000000005</v>
      </c>
      <c r="I174" s="1091"/>
      <c r="J174" s="153">
        <f>ROUND(I174*H174,2)</f>
        <v>0</v>
      </c>
      <c r="K174" s="884"/>
      <c r="L174" s="40"/>
      <c r="M174" s="155" t="s">
        <v>1</v>
      </c>
      <c r="N174" s="885" t="s">
        <v>38</v>
      </c>
      <c r="O174" s="886">
        <v>0.433</v>
      </c>
      <c r="P174" s="886">
        <f>O174*H174</f>
        <v>313.164219</v>
      </c>
      <c r="Q174" s="886">
        <v>0</v>
      </c>
      <c r="R174" s="886">
        <f>Q174*H174</f>
        <v>0</v>
      </c>
      <c r="S174" s="886">
        <v>0</v>
      </c>
      <c r="T174" s="158">
        <f>S174*H174</f>
        <v>0</v>
      </c>
      <c r="AR174" s="159" t="s">
        <v>176</v>
      </c>
      <c r="AT174" s="159" t="s">
        <v>172</v>
      </c>
      <c r="AU174" s="159" t="s">
        <v>177</v>
      </c>
      <c r="AY174" s="863" t="s">
        <v>170</v>
      </c>
      <c r="BE174" s="887">
        <f>IF(N174="základná",J174,0)</f>
        <v>0</v>
      </c>
      <c r="BF174" s="887">
        <f>IF(N174="znížená",J174,0)</f>
        <v>0</v>
      </c>
      <c r="BG174" s="887">
        <f>IF(N174="zákl. prenesená",J174,0)</f>
        <v>0</v>
      </c>
      <c r="BH174" s="887">
        <f>IF(N174="zníž. prenesená",J174,0)</f>
        <v>0</v>
      </c>
      <c r="BI174" s="887">
        <f>IF(N174="nulová",J174,0)</f>
        <v>0</v>
      </c>
      <c r="BJ174" s="863" t="s">
        <v>177</v>
      </c>
      <c r="BK174" s="887">
        <f>ROUND(I174*H174,2)</f>
        <v>0</v>
      </c>
      <c r="BL174" s="863" t="s">
        <v>176</v>
      </c>
      <c r="BM174" s="159" t="s">
        <v>201</v>
      </c>
    </row>
    <row r="175" spans="2:65" s="888" customFormat="1">
      <c r="B175" s="889"/>
      <c r="D175" s="890" t="s">
        <v>3027</v>
      </c>
      <c r="E175" s="891" t="s">
        <v>1</v>
      </c>
      <c r="F175" s="892" t="s">
        <v>3039</v>
      </c>
      <c r="H175" s="891" t="s">
        <v>1</v>
      </c>
      <c r="L175" s="889"/>
      <c r="M175" s="893"/>
      <c r="T175" s="894"/>
      <c r="AT175" s="891" t="s">
        <v>3027</v>
      </c>
      <c r="AU175" s="891" t="s">
        <v>177</v>
      </c>
      <c r="AV175" s="888" t="s">
        <v>78</v>
      </c>
      <c r="AW175" s="888" t="s">
        <v>27</v>
      </c>
      <c r="AX175" s="888" t="s">
        <v>70</v>
      </c>
      <c r="AY175" s="891" t="s">
        <v>170</v>
      </c>
    </row>
    <row r="176" spans="2:65" s="895" customFormat="1">
      <c r="B176" s="896"/>
      <c r="D176" s="890" t="s">
        <v>3027</v>
      </c>
      <c r="E176" s="897" t="s">
        <v>1</v>
      </c>
      <c r="F176" s="898" t="s">
        <v>3040</v>
      </c>
      <c r="H176" s="899">
        <v>164.46199999999999</v>
      </c>
      <c r="L176" s="896"/>
      <c r="M176" s="900"/>
      <c r="T176" s="901"/>
      <c r="AT176" s="897" t="s">
        <v>3027</v>
      </c>
      <c r="AU176" s="897" t="s">
        <v>177</v>
      </c>
      <c r="AV176" s="895" t="s">
        <v>177</v>
      </c>
      <c r="AW176" s="895" t="s">
        <v>27</v>
      </c>
      <c r="AX176" s="895" t="s">
        <v>70</v>
      </c>
      <c r="AY176" s="897" t="s">
        <v>170</v>
      </c>
    </row>
    <row r="177" spans="2:65" s="895" customFormat="1">
      <c r="B177" s="896"/>
      <c r="D177" s="890" t="s">
        <v>3027</v>
      </c>
      <c r="E177" s="897" t="s">
        <v>1</v>
      </c>
      <c r="F177" s="898" t="s">
        <v>3041</v>
      </c>
      <c r="H177" s="899">
        <v>45.09</v>
      </c>
      <c r="L177" s="896"/>
      <c r="M177" s="900"/>
      <c r="T177" s="901"/>
      <c r="AT177" s="897" t="s">
        <v>3027</v>
      </c>
      <c r="AU177" s="897" t="s">
        <v>177</v>
      </c>
      <c r="AV177" s="895" t="s">
        <v>177</v>
      </c>
      <c r="AW177" s="895" t="s">
        <v>27</v>
      </c>
      <c r="AX177" s="895" t="s">
        <v>70</v>
      </c>
      <c r="AY177" s="897" t="s">
        <v>170</v>
      </c>
    </row>
    <row r="178" spans="2:65" s="895" customFormat="1">
      <c r="B178" s="896"/>
      <c r="D178" s="890" t="s">
        <v>3027</v>
      </c>
      <c r="E178" s="897" t="s">
        <v>1</v>
      </c>
      <c r="F178" s="898" t="s">
        <v>3042</v>
      </c>
      <c r="H178" s="899">
        <v>8.3209999999999997</v>
      </c>
      <c r="L178" s="896"/>
      <c r="M178" s="900"/>
      <c r="T178" s="901"/>
      <c r="AT178" s="897" t="s">
        <v>3027</v>
      </c>
      <c r="AU178" s="897" t="s">
        <v>177</v>
      </c>
      <c r="AV178" s="895" t="s">
        <v>177</v>
      </c>
      <c r="AW178" s="895" t="s">
        <v>27</v>
      </c>
      <c r="AX178" s="895" t="s">
        <v>70</v>
      </c>
      <c r="AY178" s="897" t="s">
        <v>170</v>
      </c>
    </row>
    <row r="179" spans="2:65" s="895" customFormat="1">
      <c r="B179" s="896"/>
      <c r="D179" s="890" t="s">
        <v>3027</v>
      </c>
      <c r="E179" s="897" t="s">
        <v>1</v>
      </c>
      <c r="F179" s="898" t="s">
        <v>3043</v>
      </c>
      <c r="H179" s="899">
        <v>468.26600000000002</v>
      </c>
      <c r="L179" s="896"/>
      <c r="M179" s="900"/>
      <c r="T179" s="901"/>
      <c r="AT179" s="897" t="s">
        <v>3027</v>
      </c>
      <c r="AU179" s="897" t="s">
        <v>177</v>
      </c>
      <c r="AV179" s="895" t="s">
        <v>177</v>
      </c>
      <c r="AW179" s="895" t="s">
        <v>27</v>
      </c>
      <c r="AX179" s="895" t="s">
        <v>70</v>
      </c>
      <c r="AY179" s="897" t="s">
        <v>170</v>
      </c>
    </row>
    <row r="180" spans="2:65" s="895" customFormat="1">
      <c r="B180" s="896"/>
      <c r="D180" s="890" t="s">
        <v>3027</v>
      </c>
      <c r="E180" s="897" t="s">
        <v>1</v>
      </c>
      <c r="F180" s="898" t="s">
        <v>3044</v>
      </c>
      <c r="H180" s="899">
        <v>37.103999999999999</v>
      </c>
      <c r="L180" s="896"/>
      <c r="M180" s="900"/>
      <c r="T180" s="901"/>
      <c r="AT180" s="897" t="s">
        <v>3027</v>
      </c>
      <c r="AU180" s="897" t="s">
        <v>177</v>
      </c>
      <c r="AV180" s="895" t="s">
        <v>177</v>
      </c>
      <c r="AW180" s="895" t="s">
        <v>27</v>
      </c>
      <c r="AX180" s="895" t="s">
        <v>70</v>
      </c>
      <c r="AY180" s="897" t="s">
        <v>170</v>
      </c>
    </row>
    <row r="181" spans="2:65" s="902" customFormat="1">
      <c r="B181" s="903"/>
      <c r="D181" s="890" t="s">
        <v>3027</v>
      </c>
      <c r="E181" s="904" t="s">
        <v>1</v>
      </c>
      <c r="F181" s="905" t="s">
        <v>3030</v>
      </c>
      <c r="H181" s="906">
        <v>723.24300000000005</v>
      </c>
      <c r="L181" s="903"/>
      <c r="M181" s="907"/>
      <c r="T181" s="908"/>
      <c r="AT181" s="904" t="s">
        <v>3027</v>
      </c>
      <c r="AU181" s="904" t="s">
        <v>177</v>
      </c>
      <c r="AV181" s="902" t="s">
        <v>176</v>
      </c>
      <c r="AW181" s="902" t="s">
        <v>27</v>
      </c>
      <c r="AX181" s="902" t="s">
        <v>78</v>
      </c>
      <c r="AY181" s="904" t="s">
        <v>170</v>
      </c>
    </row>
    <row r="182" spans="2:65" s="2" customFormat="1" ht="24.25" customHeight="1">
      <c r="B182" s="883"/>
      <c r="C182" s="148" t="s">
        <v>202</v>
      </c>
      <c r="D182" s="148" t="s">
        <v>172</v>
      </c>
      <c r="E182" s="149" t="s">
        <v>203</v>
      </c>
      <c r="F182" s="150" t="s">
        <v>204</v>
      </c>
      <c r="G182" s="151" t="s">
        <v>192</v>
      </c>
      <c r="H182" s="152">
        <v>723.24300000000005</v>
      </c>
      <c r="I182" s="1091"/>
      <c r="J182" s="153">
        <f>ROUND(I182*H182,2)</f>
        <v>0</v>
      </c>
      <c r="K182" s="884"/>
      <c r="L182" s="40"/>
      <c r="M182" s="155" t="s">
        <v>1</v>
      </c>
      <c r="N182" s="885" t="s">
        <v>38</v>
      </c>
      <c r="O182" s="886">
        <v>4.2000000000000003E-2</v>
      </c>
      <c r="P182" s="886">
        <f>O182*H182</f>
        <v>30.376206000000003</v>
      </c>
      <c r="Q182" s="886">
        <v>0</v>
      </c>
      <c r="R182" s="886">
        <f>Q182*H182</f>
        <v>0</v>
      </c>
      <c r="S182" s="886">
        <v>0</v>
      </c>
      <c r="T182" s="158">
        <f>S182*H182</f>
        <v>0</v>
      </c>
      <c r="AR182" s="159" t="s">
        <v>176</v>
      </c>
      <c r="AT182" s="159" t="s">
        <v>172</v>
      </c>
      <c r="AU182" s="159" t="s">
        <v>177</v>
      </c>
      <c r="AY182" s="863" t="s">
        <v>170</v>
      </c>
      <c r="BE182" s="887">
        <f>IF(N182="základná",J182,0)</f>
        <v>0</v>
      </c>
      <c r="BF182" s="887">
        <f>IF(N182="znížená",J182,0)</f>
        <v>0</v>
      </c>
      <c r="BG182" s="887">
        <f>IF(N182="zákl. prenesená",J182,0)</f>
        <v>0</v>
      </c>
      <c r="BH182" s="887">
        <f>IF(N182="zníž. prenesená",J182,0)</f>
        <v>0</v>
      </c>
      <c r="BI182" s="887">
        <f>IF(N182="nulová",J182,0)</f>
        <v>0</v>
      </c>
      <c r="BJ182" s="863" t="s">
        <v>177</v>
      </c>
      <c r="BK182" s="887">
        <f>ROUND(I182*H182,2)</f>
        <v>0</v>
      </c>
      <c r="BL182" s="863" t="s">
        <v>176</v>
      </c>
      <c r="BM182" s="159" t="s">
        <v>205</v>
      </c>
    </row>
    <row r="183" spans="2:65" s="888" customFormat="1">
      <c r="B183" s="889"/>
      <c r="D183" s="890" t="s">
        <v>3027</v>
      </c>
      <c r="E183" s="891" t="s">
        <v>1</v>
      </c>
      <c r="F183" s="892" t="s">
        <v>3039</v>
      </c>
      <c r="H183" s="891" t="s">
        <v>1</v>
      </c>
      <c r="L183" s="889"/>
      <c r="M183" s="893"/>
      <c r="T183" s="894"/>
      <c r="AT183" s="891" t="s">
        <v>3027</v>
      </c>
      <c r="AU183" s="891" t="s">
        <v>177</v>
      </c>
      <c r="AV183" s="888" t="s">
        <v>78</v>
      </c>
      <c r="AW183" s="888" t="s">
        <v>27</v>
      </c>
      <c r="AX183" s="888" t="s">
        <v>70</v>
      </c>
      <c r="AY183" s="891" t="s">
        <v>170</v>
      </c>
    </row>
    <row r="184" spans="2:65" s="895" customFormat="1">
      <c r="B184" s="896"/>
      <c r="D184" s="890" t="s">
        <v>3027</v>
      </c>
      <c r="E184" s="897" t="s">
        <v>1</v>
      </c>
      <c r="F184" s="898" t="s">
        <v>3040</v>
      </c>
      <c r="H184" s="899">
        <v>164.46199999999999</v>
      </c>
      <c r="L184" s="896"/>
      <c r="M184" s="900"/>
      <c r="T184" s="901"/>
      <c r="AT184" s="897" t="s">
        <v>3027</v>
      </c>
      <c r="AU184" s="897" t="s">
        <v>177</v>
      </c>
      <c r="AV184" s="895" t="s">
        <v>177</v>
      </c>
      <c r="AW184" s="895" t="s">
        <v>27</v>
      </c>
      <c r="AX184" s="895" t="s">
        <v>70</v>
      </c>
      <c r="AY184" s="897" t="s">
        <v>170</v>
      </c>
    </row>
    <row r="185" spans="2:65" s="895" customFormat="1">
      <c r="B185" s="896"/>
      <c r="D185" s="890" t="s">
        <v>3027</v>
      </c>
      <c r="E185" s="897" t="s">
        <v>1</v>
      </c>
      <c r="F185" s="898" t="s">
        <v>3041</v>
      </c>
      <c r="H185" s="899">
        <v>45.09</v>
      </c>
      <c r="L185" s="896"/>
      <c r="M185" s="900"/>
      <c r="T185" s="901"/>
      <c r="AT185" s="897" t="s">
        <v>3027</v>
      </c>
      <c r="AU185" s="897" t="s">
        <v>177</v>
      </c>
      <c r="AV185" s="895" t="s">
        <v>177</v>
      </c>
      <c r="AW185" s="895" t="s">
        <v>27</v>
      </c>
      <c r="AX185" s="895" t="s">
        <v>70</v>
      </c>
      <c r="AY185" s="897" t="s">
        <v>170</v>
      </c>
    </row>
    <row r="186" spans="2:65" s="895" customFormat="1">
      <c r="B186" s="896"/>
      <c r="D186" s="890" t="s">
        <v>3027</v>
      </c>
      <c r="E186" s="897" t="s">
        <v>1</v>
      </c>
      <c r="F186" s="898" t="s">
        <v>3042</v>
      </c>
      <c r="H186" s="899">
        <v>8.3209999999999997</v>
      </c>
      <c r="L186" s="896"/>
      <c r="M186" s="900"/>
      <c r="T186" s="901"/>
      <c r="AT186" s="897" t="s">
        <v>3027</v>
      </c>
      <c r="AU186" s="897" t="s">
        <v>177</v>
      </c>
      <c r="AV186" s="895" t="s">
        <v>177</v>
      </c>
      <c r="AW186" s="895" t="s">
        <v>27</v>
      </c>
      <c r="AX186" s="895" t="s">
        <v>70</v>
      </c>
      <c r="AY186" s="897" t="s">
        <v>170</v>
      </c>
    </row>
    <row r="187" spans="2:65" s="895" customFormat="1">
      <c r="B187" s="896"/>
      <c r="D187" s="890" t="s">
        <v>3027</v>
      </c>
      <c r="E187" s="897" t="s">
        <v>1</v>
      </c>
      <c r="F187" s="898" t="s">
        <v>3043</v>
      </c>
      <c r="H187" s="899">
        <v>468.26600000000002</v>
      </c>
      <c r="L187" s="896"/>
      <c r="M187" s="900"/>
      <c r="T187" s="901"/>
      <c r="AT187" s="897" t="s">
        <v>3027</v>
      </c>
      <c r="AU187" s="897" t="s">
        <v>177</v>
      </c>
      <c r="AV187" s="895" t="s">
        <v>177</v>
      </c>
      <c r="AW187" s="895" t="s">
        <v>27</v>
      </c>
      <c r="AX187" s="895" t="s">
        <v>70</v>
      </c>
      <c r="AY187" s="897" t="s">
        <v>170</v>
      </c>
    </row>
    <row r="188" spans="2:65" s="895" customFormat="1">
      <c r="B188" s="896"/>
      <c r="D188" s="890" t="s">
        <v>3027</v>
      </c>
      <c r="E188" s="897" t="s">
        <v>1</v>
      </c>
      <c r="F188" s="898" t="s">
        <v>3044</v>
      </c>
      <c r="H188" s="899">
        <v>37.103999999999999</v>
      </c>
      <c r="L188" s="896"/>
      <c r="M188" s="900"/>
      <c r="T188" s="901"/>
      <c r="AT188" s="897" t="s">
        <v>3027</v>
      </c>
      <c r="AU188" s="897" t="s">
        <v>177</v>
      </c>
      <c r="AV188" s="895" t="s">
        <v>177</v>
      </c>
      <c r="AW188" s="895" t="s">
        <v>27</v>
      </c>
      <c r="AX188" s="895" t="s">
        <v>70</v>
      </c>
      <c r="AY188" s="897" t="s">
        <v>170</v>
      </c>
    </row>
    <row r="189" spans="2:65" s="902" customFormat="1">
      <c r="B189" s="903"/>
      <c r="D189" s="890" t="s">
        <v>3027</v>
      </c>
      <c r="E189" s="904" t="s">
        <v>1</v>
      </c>
      <c r="F189" s="905" t="s">
        <v>3030</v>
      </c>
      <c r="H189" s="906">
        <v>723.24300000000005</v>
      </c>
      <c r="L189" s="903"/>
      <c r="M189" s="907"/>
      <c r="T189" s="908"/>
      <c r="AT189" s="904" t="s">
        <v>3027</v>
      </c>
      <c r="AU189" s="904" t="s">
        <v>177</v>
      </c>
      <c r="AV189" s="902" t="s">
        <v>176</v>
      </c>
      <c r="AW189" s="902" t="s">
        <v>27</v>
      </c>
      <c r="AX189" s="902" t="s">
        <v>78</v>
      </c>
      <c r="AY189" s="904" t="s">
        <v>170</v>
      </c>
    </row>
    <row r="190" spans="2:65" s="2" customFormat="1" ht="21.75" customHeight="1">
      <c r="B190" s="883"/>
      <c r="C190" s="148" t="s">
        <v>206</v>
      </c>
      <c r="D190" s="148" t="s">
        <v>172</v>
      </c>
      <c r="E190" s="149" t="s">
        <v>207</v>
      </c>
      <c r="F190" s="150" t="s">
        <v>208</v>
      </c>
      <c r="G190" s="151" t="s">
        <v>192</v>
      </c>
      <c r="H190" s="152">
        <v>82.201999999999998</v>
      </c>
      <c r="I190" s="1091"/>
      <c r="J190" s="153">
        <f>ROUND(I190*H190,2)</f>
        <v>0</v>
      </c>
      <c r="K190" s="884"/>
      <c r="L190" s="40"/>
      <c r="M190" s="155" t="s">
        <v>1</v>
      </c>
      <c r="N190" s="885" t="s">
        <v>38</v>
      </c>
      <c r="O190" s="886">
        <v>2.5139999999999998</v>
      </c>
      <c r="P190" s="886">
        <f>O190*H190</f>
        <v>206.65582799999999</v>
      </c>
      <c r="Q190" s="886">
        <v>0</v>
      </c>
      <c r="R190" s="886">
        <f>Q190*H190</f>
        <v>0</v>
      </c>
      <c r="S190" s="886">
        <v>0</v>
      </c>
      <c r="T190" s="158">
        <f>S190*H190</f>
        <v>0</v>
      </c>
      <c r="AR190" s="159" t="s">
        <v>176</v>
      </c>
      <c r="AT190" s="159" t="s">
        <v>172</v>
      </c>
      <c r="AU190" s="159" t="s">
        <v>177</v>
      </c>
      <c r="AY190" s="863" t="s">
        <v>170</v>
      </c>
      <c r="BE190" s="887">
        <f>IF(N190="základná",J190,0)</f>
        <v>0</v>
      </c>
      <c r="BF190" s="887">
        <f>IF(N190="znížená",J190,0)</f>
        <v>0</v>
      </c>
      <c r="BG190" s="887">
        <f>IF(N190="zákl. prenesená",J190,0)</f>
        <v>0</v>
      </c>
      <c r="BH190" s="887">
        <f>IF(N190="zníž. prenesená",J190,0)</f>
        <v>0</v>
      </c>
      <c r="BI190" s="887">
        <f>IF(N190="nulová",J190,0)</f>
        <v>0</v>
      </c>
      <c r="BJ190" s="863" t="s">
        <v>177</v>
      </c>
      <c r="BK190" s="887">
        <f>ROUND(I190*H190,2)</f>
        <v>0</v>
      </c>
      <c r="BL190" s="863" t="s">
        <v>176</v>
      </c>
      <c r="BM190" s="159" t="s">
        <v>209</v>
      </c>
    </row>
    <row r="191" spans="2:65" s="888" customFormat="1">
      <c r="B191" s="889"/>
      <c r="D191" s="890" t="s">
        <v>3027</v>
      </c>
      <c r="E191" s="891" t="s">
        <v>1</v>
      </c>
      <c r="F191" s="892" t="s">
        <v>3045</v>
      </c>
      <c r="H191" s="891" t="s">
        <v>1</v>
      </c>
      <c r="L191" s="889"/>
      <c r="M191" s="893"/>
      <c r="T191" s="894"/>
      <c r="AT191" s="891" t="s">
        <v>3027</v>
      </c>
      <c r="AU191" s="891" t="s">
        <v>177</v>
      </c>
      <c r="AV191" s="888" t="s">
        <v>78</v>
      </c>
      <c r="AW191" s="888" t="s">
        <v>27</v>
      </c>
      <c r="AX191" s="888" t="s">
        <v>70</v>
      </c>
      <c r="AY191" s="891" t="s">
        <v>170</v>
      </c>
    </row>
    <row r="192" spans="2:65" s="895" customFormat="1">
      <c r="B192" s="896"/>
      <c r="D192" s="890" t="s">
        <v>3027</v>
      </c>
      <c r="E192" s="897" t="s">
        <v>1</v>
      </c>
      <c r="F192" s="898" t="s">
        <v>3046</v>
      </c>
      <c r="H192" s="899">
        <v>82.201999999999998</v>
      </c>
      <c r="L192" s="896"/>
      <c r="M192" s="900"/>
      <c r="T192" s="901"/>
      <c r="AT192" s="897" t="s">
        <v>3027</v>
      </c>
      <c r="AU192" s="897" t="s">
        <v>177</v>
      </c>
      <c r="AV192" s="895" t="s">
        <v>177</v>
      </c>
      <c r="AW192" s="895" t="s">
        <v>27</v>
      </c>
      <c r="AX192" s="895" t="s">
        <v>70</v>
      </c>
      <c r="AY192" s="897" t="s">
        <v>170</v>
      </c>
    </row>
    <row r="193" spans="2:65" s="902" customFormat="1">
      <c r="B193" s="903"/>
      <c r="D193" s="890" t="s">
        <v>3027</v>
      </c>
      <c r="E193" s="904" t="s">
        <v>1</v>
      </c>
      <c r="F193" s="905" t="s">
        <v>3030</v>
      </c>
      <c r="H193" s="906">
        <v>82.201999999999998</v>
      </c>
      <c r="L193" s="903"/>
      <c r="M193" s="907"/>
      <c r="T193" s="908"/>
      <c r="AT193" s="904" t="s">
        <v>3027</v>
      </c>
      <c r="AU193" s="904" t="s">
        <v>177</v>
      </c>
      <c r="AV193" s="902" t="s">
        <v>176</v>
      </c>
      <c r="AW193" s="902" t="s">
        <v>27</v>
      </c>
      <c r="AX193" s="902" t="s">
        <v>78</v>
      </c>
      <c r="AY193" s="904" t="s">
        <v>170</v>
      </c>
    </row>
    <row r="194" spans="2:65" s="2" customFormat="1" ht="37.9" customHeight="1">
      <c r="B194" s="883"/>
      <c r="C194" s="148" t="s">
        <v>210</v>
      </c>
      <c r="D194" s="148" t="s">
        <v>172</v>
      </c>
      <c r="E194" s="149" t="s">
        <v>211</v>
      </c>
      <c r="F194" s="150" t="s">
        <v>212</v>
      </c>
      <c r="G194" s="151" t="s">
        <v>192</v>
      </c>
      <c r="H194" s="152">
        <v>82.201999999999998</v>
      </c>
      <c r="I194" s="1091"/>
      <c r="J194" s="153">
        <f>ROUND(I194*H194,2)</f>
        <v>0</v>
      </c>
      <c r="K194" s="884"/>
      <c r="L194" s="40"/>
      <c r="M194" s="155" t="s">
        <v>1</v>
      </c>
      <c r="N194" s="885" t="s">
        <v>38</v>
      </c>
      <c r="O194" s="886">
        <v>0.61299999999999999</v>
      </c>
      <c r="P194" s="886">
        <f>O194*H194</f>
        <v>50.389825999999999</v>
      </c>
      <c r="Q194" s="886">
        <v>0</v>
      </c>
      <c r="R194" s="886">
        <f>Q194*H194</f>
        <v>0</v>
      </c>
      <c r="S194" s="886">
        <v>0</v>
      </c>
      <c r="T194" s="158">
        <f>S194*H194</f>
        <v>0</v>
      </c>
      <c r="AR194" s="159" t="s">
        <v>176</v>
      </c>
      <c r="AT194" s="159" t="s">
        <v>172</v>
      </c>
      <c r="AU194" s="159" t="s">
        <v>177</v>
      </c>
      <c r="AY194" s="863" t="s">
        <v>170</v>
      </c>
      <c r="BE194" s="887">
        <f>IF(N194="základná",J194,0)</f>
        <v>0</v>
      </c>
      <c r="BF194" s="887">
        <f>IF(N194="znížená",J194,0)</f>
        <v>0</v>
      </c>
      <c r="BG194" s="887">
        <f>IF(N194="zákl. prenesená",J194,0)</f>
        <v>0</v>
      </c>
      <c r="BH194" s="887">
        <f>IF(N194="zníž. prenesená",J194,0)</f>
        <v>0</v>
      </c>
      <c r="BI194" s="887">
        <f>IF(N194="nulová",J194,0)</f>
        <v>0</v>
      </c>
      <c r="BJ194" s="863" t="s">
        <v>177</v>
      </c>
      <c r="BK194" s="887">
        <f>ROUND(I194*H194,2)</f>
        <v>0</v>
      </c>
      <c r="BL194" s="863" t="s">
        <v>176</v>
      </c>
      <c r="BM194" s="159" t="s">
        <v>213</v>
      </c>
    </row>
    <row r="195" spans="2:65" s="888" customFormat="1">
      <c r="B195" s="889"/>
      <c r="D195" s="890" t="s">
        <v>3027</v>
      </c>
      <c r="E195" s="891" t="s">
        <v>1</v>
      </c>
      <c r="F195" s="892" t="s">
        <v>3045</v>
      </c>
      <c r="H195" s="891" t="s">
        <v>1</v>
      </c>
      <c r="L195" s="889"/>
      <c r="M195" s="893"/>
      <c r="T195" s="894"/>
      <c r="AT195" s="891" t="s">
        <v>3027</v>
      </c>
      <c r="AU195" s="891" t="s">
        <v>177</v>
      </c>
      <c r="AV195" s="888" t="s">
        <v>78</v>
      </c>
      <c r="AW195" s="888" t="s">
        <v>27</v>
      </c>
      <c r="AX195" s="888" t="s">
        <v>70</v>
      </c>
      <c r="AY195" s="891" t="s">
        <v>170</v>
      </c>
    </row>
    <row r="196" spans="2:65" s="895" customFormat="1">
      <c r="B196" s="896"/>
      <c r="D196" s="890" t="s">
        <v>3027</v>
      </c>
      <c r="E196" s="897" t="s">
        <v>1</v>
      </c>
      <c r="F196" s="898" t="s">
        <v>3046</v>
      </c>
      <c r="H196" s="899">
        <v>82.201999999999998</v>
      </c>
      <c r="L196" s="896"/>
      <c r="M196" s="900"/>
      <c r="T196" s="901"/>
      <c r="AT196" s="897" t="s">
        <v>3027</v>
      </c>
      <c r="AU196" s="897" t="s">
        <v>177</v>
      </c>
      <c r="AV196" s="895" t="s">
        <v>177</v>
      </c>
      <c r="AW196" s="895" t="s">
        <v>27</v>
      </c>
      <c r="AX196" s="895" t="s">
        <v>70</v>
      </c>
      <c r="AY196" s="897" t="s">
        <v>170</v>
      </c>
    </row>
    <row r="197" spans="2:65" s="902" customFormat="1">
      <c r="B197" s="903"/>
      <c r="D197" s="890" t="s">
        <v>3027</v>
      </c>
      <c r="E197" s="904" t="s">
        <v>1</v>
      </c>
      <c r="F197" s="905" t="s">
        <v>3030</v>
      </c>
      <c r="H197" s="906">
        <v>82.201999999999998</v>
      </c>
      <c r="L197" s="903"/>
      <c r="M197" s="907"/>
      <c r="T197" s="908"/>
      <c r="AT197" s="904" t="s">
        <v>3027</v>
      </c>
      <c r="AU197" s="904" t="s">
        <v>177</v>
      </c>
      <c r="AV197" s="902" t="s">
        <v>176</v>
      </c>
      <c r="AW197" s="902" t="s">
        <v>27</v>
      </c>
      <c r="AX197" s="902" t="s">
        <v>78</v>
      </c>
      <c r="AY197" s="904" t="s">
        <v>170</v>
      </c>
    </row>
    <row r="198" spans="2:65" s="2" customFormat="1" ht="33" customHeight="1">
      <c r="B198" s="883"/>
      <c r="C198" s="148" t="s">
        <v>214</v>
      </c>
      <c r="D198" s="148" t="s">
        <v>172</v>
      </c>
      <c r="E198" s="149" t="s">
        <v>215</v>
      </c>
      <c r="F198" s="150" t="s">
        <v>216</v>
      </c>
      <c r="G198" s="151" t="s">
        <v>192</v>
      </c>
      <c r="H198" s="152">
        <v>30.975000000000001</v>
      </c>
      <c r="I198" s="1091"/>
      <c r="J198" s="153">
        <f>ROUND(I198*H198,2)</f>
        <v>0</v>
      </c>
      <c r="K198" s="884"/>
      <c r="L198" s="40"/>
      <c r="M198" s="155" t="s">
        <v>1</v>
      </c>
      <c r="N198" s="885" t="s">
        <v>38</v>
      </c>
      <c r="O198" s="886">
        <v>5.6040000000000001</v>
      </c>
      <c r="P198" s="886">
        <f>O198*H198</f>
        <v>173.5839</v>
      </c>
      <c r="Q198" s="886">
        <v>0</v>
      </c>
      <c r="R198" s="886">
        <f>Q198*H198</f>
        <v>0</v>
      </c>
      <c r="S198" s="886">
        <v>0</v>
      </c>
      <c r="T198" s="158">
        <f>S198*H198</f>
        <v>0</v>
      </c>
      <c r="AR198" s="159" t="s">
        <v>176</v>
      </c>
      <c r="AT198" s="159" t="s">
        <v>172</v>
      </c>
      <c r="AU198" s="159" t="s">
        <v>177</v>
      </c>
      <c r="AY198" s="863" t="s">
        <v>170</v>
      </c>
      <c r="BE198" s="887">
        <f>IF(N198="základná",J198,0)</f>
        <v>0</v>
      </c>
      <c r="BF198" s="887">
        <f>IF(N198="znížená",J198,0)</f>
        <v>0</v>
      </c>
      <c r="BG198" s="887">
        <f>IF(N198="zákl. prenesená",J198,0)</f>
        <v>0</v>
      </c>
      <c r="BH198" s="887">
        <f>IF(N198="zníž. prenesená",J198,0)</f>
        <v>0</v>
      </c>
      <c r="BI198" s="887">
        <f>IF(N198="nulová",J198,0)</f>
        <v>0</v>
      </c>
      <c r="BJ198" s="863" t="s">
        <v>177</v>
      </c>
      <c r="BK198" s="887">
        <f>ROUND(I198*H198,2)</f>
        <v>0</v>
      </c>
      <c r="BL198" s="863" t="s">
        <v>176</v>
      </c>
      <c r="BM198" s="159" t="s">
        <v>217</v>
      </c>
    </row>
    <row r="199" spans="2:65" s="888" customFormat="1">
      <c r="B199" s="889"/>
      <c r="D199" s="890" t="s">
        <v>3027</v>
      </c>
      <c r="E199" s="891" t="s">
        <v>1</v>
      </c>
      <c r="F199" s="892" t="s">
        <v>3047</v>
      </c>
      <c r="H199" s="891" t="s">
        <v>1</v>
      </c>
      <c r="L199" s="889"/>
      <c r="M199" s="893"/>
      <c r="T199" s="894"/>
      <c r="AT199" s="891" t="s">
        <v>3027</v>
      </c>
      <c r="AU199" s="891" t="s">
        <v>177</v>
      </c>
      <c r="AV199" s="888" t="s">
        <v>78</v>
      </c>
      <c r="AW199" s="888" t="s">
        <v>27</v>
      </c>
      <c r="AX199" s="888" t="s">
        <v>70</v>
      </c>
      <c r="AY199" s="891" t="s">
        <v>170</v>
      </c>
    </row>
    <row r="200" spans="2:65" s="895" customFormat="1">
      <c r="B200" s="896"/>
      <c r="D200" s="890" t="s">
        <v>3027</v>
      </c>
      <c r="E200" s="897" t="s">
        <v>1</v>
      </c>
      <c r="F200" s="898" t="s">
        <v>3048</v>
      </c>
      <c r="H200" s="899">
        <v>15.516</v>
      </c>
      <c r="L200" s="896"/>
      <c r="M200" s="900"/>
      <c r="T200" s="901"/>
      <c r="AT200" s="897" t="s">
        <v>3027</v>
      </c>
      <c r="AU200" s="897" t="s">
        <v>177</v>
      </c>
      <c r="AV200" s="895" t="s">
        <v>177</v>
      </c>
      <c r="AW200" s="895" t="s">
        <v>27</v>
      </c>
      <c r="AX200" s="895" t="s">
        <v>70</v>
      </c>
      <c r="AY200" s="897" t="s">
        <v>170</v>
      </c>
    </row>
    <row r="201" spans="2:65" s="895" customFormat="1">
      <c r="B201" s="896"/>
      <c r="D201" s="890" t="s">
        <v>3027</v>
      </c>
      <c r="E201" s="897" t="s">
        <v>1</v>
      </c>
      <c r="F201" s="898" t="s">
        <v>3049</v>
      </c>
      <c r="H201" s="899">
        <v>15.459</v>
      </c>
      <c r="L201" s="896"/>
      <c r="M201" s="900"/>
      <c r="T201" s="901"/>
      <c r="AT201" s="897" t="s">
        <v>3027</v>
      </c>
      <c r="AU201" s="897" t="s">
        <v>177</v>
      </c>
      <c r="AV201" s="895" t="s">
        <v>177</v>
      </c>
      <c r="AW201" s="895" t="s">
        <v>27</v>
      </c>
      <c r="AX201" s="895" t="s">
        <v>70</v>
      </c>
      <c r="AY201" s="897" t="s">
        <v>170</v>
      </c>
    </row>
    <row r="202" spans="2:65" s="902" customFormat="1">
      <c r="B202" s="903"/>
      <c r="D202" s="890" t="s">
        <v>3027</v>
      </c>
      <c r="E202" s="904" t="s">
        <v>1</v>
      </c>
      <c r="F202" s="905" t="s">
        <v>3030</v>
      </c>
      <c r="H202" s="906">
        <v>30.975000000000001</v>
      </c>
      <c r="L202" s="903"/>
      <c r="M202" s="907"/>
      <c r="T202" s="908"/>
      <c r="AT202" s="904" t="s">
        <v>3027</v>
      </c>
      <c r="AU202" s="904" t="s">
        <v>177</v>
      </c>
      <c r="AV202" s="902" t="s">
        <v>176</v>
      </c>
      <c r="AW202" s="902" t="s">
        <v>27</v>
      </c>
      <c r="AX202" s="902" t="s">
        <v>78</v>
      </c>
      <c r="AY202" s="904" t="s">
        <v>170</v>
      </c>
    </row>
    <row r="203" spans="2:65" s="2" customFormat="1" ht="24.25" customHeight="1">
      <c r="B203" s="883"/>
      <c r="C203" s="148" t="s">
        <v>218</v>
      </c>
      <c r="D203" s="148" t="s">
        <v>172</v>
      </c>
      <c r="E203" s="149" t="s">
        <v>219</v>
      </c>
      <c r="F203" s="150" t="s">
        <v>220</v>
      </c>
      <c r="G203" s="151" t="s">
        <v>192</v>
      </c>
      <c r="H203" s="152">
        <v>144.649</v>
      </c>
      <c r="I203" s="1091"/>
      <c r="J203" s="153">
        <f>ROUND(I203*H203,2)</f>
        <v>0</v>
      </c>
      <c r="K203" s="884"/>
      <c r="L203" s="40"/>
      <c r="M203" s="155" t="s">
        <v>1</v>
      </c>
      <c r="N203" s="885" t="s">
        <v>38</v>
      </c>
      <c r="O203" s="886">
        <v>3.6030000000000002</v>
      </c>
      <c r="P203" s="886">
        <f>O203*H203</f>
        <v>521.17034699999999</v>
      </c>
      <c r="Q203" s="886">
        <v>0</v>
      </c>
      <c r="R203" s="886">
        <f>Q203*H203</f>
        <v>0</v>
      </c>
      <c r="S203" s="886">
        <v>0</v>
      </c>
      <c r="T203" s="158">
        <f>S203*H203</f>
        <v>0</v>
      </c>
      <c r="AR203" s="159" t="s">
        <v>176</v>
      </c>
      <c r="AT203" s="159" t="s">
        <v>172</v>
      </c>
      <c r="AU203" s="159" t="s">
        <v>177</v>
      </c>
      <c r="AY203" s="863" t="s">
        <v>170</v>
      </c>
      <c r="BE203" s="887">
        <f>IF(N203="základná",J203,0)</f>
        <v>0</v>
      </c>
      <c r="BF203" s="887">
        <f>IF(N203="znížená",J203,0)</f>
        <v>0</v>
      </c>
      <c r="BG203" s="887">
        <f>IF(N203="zákl. prenesená",J203,0)</f>
        <v>0</v>
      </c>
      <c r="BH203" s="887">
        <f>IF(N203="zníž. prenesená",J203,0)</f>
        <v>0</v>
      </c>
      <c r="BI203" s="887">
        <f>IF(N203="nulová",J203,0)</f>
        <v>0</v>
      </c>
      <c r="BJ203" s="863" t="s">
        <v>177</v>
      </c>
      <c r="BK203" s="887">
        <f>ROUND(I203*H203,2)</f>
        <v>0</v>
      </c>
      <c r="BL203" s="863" t="s">
        <v>176</v>
      </c>
      <c r="BM203" s="159" t="s">
        <v>221</v>
      </c>
    </row>
    <row r="204" spans="2:65" s="888" customFormat="1">
      <c r="B204" s="889"/>
      <c r="D204" s="890" t="s">
        <v>3027</v>
      </c>
      <c r="E204" s="891" t="s">
        <v>1</v>
      </c>
      <c r="F204" s="892" t="s">
        <v>3050</v>
      </c>
      <c r="H204" s="891" t="s">
        <v>1</v>
      </c>
      <c r="L204" s="889"/>
      <c r="M204" s="893"/>
      <c r="T204" s="894"/>
      <c r="AT204" s="891" t="s">
        <v>3027</v>
      </c>
      <c r="AU204" s="891" t="s">
        <v>177</v>
      </c>
      <c r="AV204" s="888" t="s">
        <v>78</v>
      </c>
      <c r="AW204" s="888" t="s">
        <v>27</v>
      </c>
      <c r="AX204" s="888" t="s">
        <v>70</v>
      </c>
      <c r="AY204" s="891" t="s">
        <v>170</v>
      </c>
    </row>
    <row r="205" spans="2:65" s="895" customFormat="1">
      <c r="B205" s="896"/>
      <c r="D205" s="890" t="s">
        <v>3027</v>
      </c>
      <c r="E205" s="897" t="s">
        <v>1</v>
      </c>
      <c r="F205" s="898" t="s">
        <v>3040</v>
      </c>
      <c r="H205" s="899">
        <v>164.46199999999999</v>
      </c>
      <c r="L205" s="896"/>
      <c r="M205" s="900"/>
      <c r="T205" s="901"/>
      <c r="AT205" s="897" t="s">
        <v>3027</v>
      </c>
      <c r="AU205" s="897" t="s">
        <v>177</v>
      </c>
      <c r="AV205" s="895" t="s">
        <v>177</v>
      </c>
      <c r="AW205" s="895" t="s">
        <v>27</v>
      </c>
      <c r="AX205" s="895" t="s">
        <v>70</v>
      </c>
      <c r="AY205" s="897" t="s">
        <v>170</v>
      </c>
    </row>
    <row r="206" spans="2:65" s="895" customFormat="1">
      <c r="B206" s="896"/>
      <c r="D206" s="890" t="s">
        <v>3027</v>
      </c>
      <c r="E206" s="897" t="s">
        <v>1</v>
      </c>
      <c r="F206" s="898" t="s">
        <v>3041</v>
      </c>
      <c r="H206" s="899">
        <v>45.09</v>
      </c>
      <c r="L206" s="896"/>
      <c r="M206" s="900"/>
      <c r="T206" s="901"/>
      <c r="AT206" s="897" t="s">
        <v>3027</v>
      </c>
      <c r="AU206" s="897" t="s">
        <v>177</v>
      </c>
      <c r="AV206" s="895" t="s">
        <v>177</v>
      </c>
      <c r="AW206" s="895" t="s">
        <v>27</v>
      </c>
      <c r="AX206" s="895" t="s">
        <v>70</v>
      </c>
      <c r="AY206" s="897" t="s">
        <v>170</v>
      </c>
    </row>
    <row r="207" spans="2:65" s="895" customFormat="1">
      <c r="B207" s="896"/>
      <c r="D207" s="890" t="s">
        <v>3027</v>
      </c>
      <c r="E207" s="897" t="s">
        <v>1</v>
      </c>
      <c r="F207" s="898" t="s">
        <v>3042</v>
      </c>
      <c r="H207" s="899">
        <v>8.3209999999999997</v>
      </c>
      <c r="L207" s="896"/>
      <c r="M207" s="900"/>
      <c r="T207" s="901"/>
      <c r="AT207" s="897" t="s">
        <v>3027</v>
      </c>
      <c r="AU207" s="897" t="s">
        <v>177</v>
      </c>
      <c r="AV207" s="895" t="s">
        <v>177</v>
      </c>
      <c r="AW207" s="895" t="s">
        <v>27</v>
      </c>
      <c r="AX207" s="895" t="s">
        <v>70</v>
      </c>
      <c r="AY207" s="897" t="s">
        <v>170</v>
      </c>
    </row>
    <row r="208" spans="2:65" s="895" customFormat="1">
      <c r="B208" s="896"/>
      <c r="D208" s="890" t="s">
        <v>3027</v>
      </c>
      <c r="E208" s="897" t="s">
        <v>1</v>
      </c>
      <c r="F208" s="898" t="s">
        <v>3043</v>
      </c>
      <c r="H208" s="899">
        <v>468.26600000000002</v>
      </c>
      <c r="L208" s="896"/>
      <c r="M208" s="900"/>
      <c r="T208" s="901"/>
      <c r="AT208" s="897" t="s">
        <v>3027</v>
      </c>
      <c r="AU208" s="897" t="s">
        <v>177</v>
      </c>
      <c r="AV208" s="895" t="s">
        <v>177</v>
      </c>
      <c r="AW208" s="895" t="s">
        <v>27</v>
      </c>
      <c r="AX208" s="895" t="s">
        <v>70</v>
      </c>
      <c r="AY208" s="897" t="s">
        <v>170</v>
      </c>
    </row>
    <row r="209" spans="2:65" s="895" customFormat="1">
      <c r="B209" s="896"/>
      <c r="D209" s="890" t="s">
        <v>3027</v>
      </c>
      <c r="E209" s="897" t="s">
        <v>1</v>
      </c>
      <c r="F209" s="898" t="s">
        <v>3044</v>
      </c>
      <c r="H209" s="899">
        <v>37.103999999999999</v>
      </c>
      <c r="L209" s="896"/>
      <c r="M209" s="900"/>
      <c r="T209" s="901"/>
      <c r="AT209" s="897" t="s">
        <v>3027</v>
      </c>
      <c r="AU209" s="897" t="s">
        <v>177</v>
      </c>
      <c r="AV209" s="895" t="s">
        <v>177</v>
      </c>
      <c r="AW209" s="895" t="s">
        <v>27</v>
      </c>
      <c r="AX209" s="895" t="s">
        <v>70</v>
      </c>
      <c r="AY209" s="897" t="s">
        <v>170</v>
      </c>
    </row>
    <row r="210" spans="2:65" s="902" customFormat="1">
      <c r="B210" s="903"/>
      <c r="D210" s="890" t="s">
        <v>3027</v>
      </c>
      <c r="E210" s="904" t="s">
        <v>1</v>
      </c>
      <c r="F210" s="905" t="s">
        <v>3030</v>
      </c>
      <c r="H210" s="906">
        <v>723.24300000000005</v>
      </c>
      <c r="L210" s="903"/>
      <c r="M210" s="907"/>
      <c r="T210" s="908"/>
      <c r="AT210" s="904" t="s">
        <v>3027</v>
      </c>
      <c r="AU210" s="904" t="s">
        <v>177</v>
      </c>
      <c r="AV210" s="902" t="s">
        <v>176</v>
      </c>
      <c r="AW210" s="902" t="s">
        <v>27</v>
      </c>
      <c r="AX210" s="902" t="s">
        <v>78</v>
      </c>
      <c r="AY210" s="904" t="s">
        <v>170</v>
      </c>
    </row>
    <row r="211" spans="2:65" s="895" customFormat="1">
      <c r="B211" s="896"/>
      <c r="D211" s="890" t="s">
        <v>3027</v>
      </c>
      <c r="F211" s="898" t="s">
        <v>3051</v>
      </c>
      <c r="H211" s="899">
        <v>144.649</v>
      </c>
      <c r="L211" s="896"/>
      <c r="M211" s="900"/>
      <c r="T211" s="901"/>
      <c r="AT211" s="897" t="s">
        <v>3027</v>
      </c>
      <c r="AU211" s="897" t="s">
        <v>177</v>
      </c>
      <c r="AV211" s="895" t="s">
        <v>177</v>
      </c>
      <c r="AW211" s="895" t="s">
        <v>3</v>
      </c>
      <c r="AX211" s="895" t="s">
        <v>78</v>
      </c>
      <c r="AY211" s="897" t="s">
        <v>170</v>
      </c>
    </row>
    <row r="212" spans="2:65" s="2" customFormat="1" ht="24.25" customHeight="1">
      <c r="B212" s="883"/>
      <c r="C212" s="148" t="s">
        <v>222</v>
      </c>
      <c r="D212" s="148" t="s">
        <v>172</v>
      </c>
      <c r="E212" s="149" t="s">
        <v>223</v>
      </c>
      <c r="F212" s="150" t="s">
        <v>224</v>
      </c>
      <c r="G212" s="151" t="s">
        <v>192</v>
      </c>
      <c r="H212" s="152">
        <v>30.975000000000001</v>
      </c>
      <c r="I212" s="1091"/>
      <c r="J212" s="153">
        <f>ROUND(I212*H212,2)</f>
        <v>0</v>
      </c>
      <c r="K212" s="884"/>
      <c r="L212" s="40"/>
      <c r="M212" s="155" t="s">
        <v>1</v>
      </c>
      <c r="N212" s="885" t="s">
        <v>38</v>
      </c>
      <c r="O212" s="886">
        <v>1.7330000000000001</v>
      </c>
      <c r="P212" s="886">
        <f>O212*H212</f>
        <v>53.679675000000003</v>
      </c>
      <c r="Q212" s="886">
        <v>0</v>
      </c>
      <c r="R212" s="886">
        <f>Q212*H212</f>
        <v>0</v>
      </c>
      <c r="S212" s="886">
        <v>0</v>
      </c>
      <c r="T212" s="158">
        <f>S212*H212</f>
        <v>0</v>
      </c>
      <c r="AR212" s="159" t="s">
        <v>176</v>
      </c>
      <c r="AT212" s="159" t="s">
        <v>172</v>
      </c>
      <c r="AU212" s="159" t="s">
        <v>177</v>
      </c>
      <c r="AY212" s="863" t="s">
        <v>170</v>
      </c>
      <c r="BE212" s="887">
        <f>IF(N212="základná",J212,0)</f>
        <v>0</v>
      </c>
      <c r="BF212" s="887">
        <f>IF(N212="znížená",J212,0)</f>
        <v>0</v>
      </c>
      <c r="BG212" s="887">
        <f>IF(N212="zákl. prenesená",J212,0)</f>
        <v>0</v>
      </c>
      <c r="BH212" s="887">
        <f>IF(N212="zníž. prenesená",J212,0)</f>
        <v>0</v>
      </c>
      <c r="BI212" s="887">
        <f>IF(N212="nulová",J212,0)</f>
        <v>0</v>
      </c>
      <c r="BJ212" s="863" t="s">
        <v>177</v>
      </c>
      <c r="BK212" s="887">
        <f>ROUND(I212*H212,2)</f>
        <v>0</v>
      </c>
      <c r="BL212" s="863" t="s">
        <v>176</v>
      </c>
      <c r="BM212" s="159" t="s">
        <v>225</v>
      </c>
    </row>
    <row r="213" spans="2:65" s="888" customFormat="1">
      <c r="B213" s="889"/>
      <c r="D213" s="890" t="s">
        <v>3027</v>
      </c>
      <c r="E213" s="891" t="s">
        <v>1</v>
      </c>
      <c r="F213" s="892" t="s">
        <v>3052</v>
      </c>
      <c r="H213" s="891" t="s">
        <v>1</v>
      </c>
      <c r="L213" s="889"/>
      <c r="M213" s="893"/>
      <c r="T213" s="894"/>
      <c r="AT213" s="891" t="s">
        <v>3027</v>
      </c>
      <c r="AU213" s="891" t="s">
        <v>177</v>
      </c>
      <c r="AV213" s="888" t="s">
        <v>78</v>
      </c>
      <c r="AW213" s="888" t="s">
        <v>27</v>
      </c>
      <c r="AX213" s="888" t="s">
        <v>70</v>
      </c>
      <c r="AY213" s="891" t="s">
        <v>170</v>
      </c>
    </row>
    <row r="214" spans="2:65" s="895" customFormat="1">
      <c r="B214" s="896"/>
      <c r="D214" s="890" t="s">
        <v>3027</v>
      </c>
      <c r="E214" s="897" t="s">
        <v>1</v>
      </c>
      <c r="F214" s="898" t="s">
        <v>3048</v>
      </c>
      <c r="H214" s="899">
        <v>15.516</v>
      </c>
      <c r="L214" s="896"/>
      <c r="M214" s="900"/>
      <c r="T214" s="901"/>
      <c r="AT214" s="897" t="s">
        <v>3027</v>
      </c>
      <c r="AU214" s="897" t="s">
        <v>177</v>
      </c>
      <c r="AV214" s="895" t="s">
        <v>177</v>
      </c>
      <c r="AW214" s="895" t="s">
        <v>27</v>
      </c>
      <c r="AX214" s="895" t="s">
        <v>70</v>
      </c>
      <c r="AY214" s="897" t="s">
        <v>170</v>
      </c>
    </row>
    <row r="215" spans="2:65" s="895" customFormat="1">
      <c r="B215" s="896"/>
      <c r="D215" s="890" t="s">
        <v>3027</v>
      </c>
      <c r="E215" s="897" t="s">
        <v>1</v>
      </c>
      <c r="F215" s="898" t="s">
        <v>3049</v>
      </c>
      <c r="H215" s="899">
        <v>15.459</v>
      </c>
      <c r="L215" s="896"/>
      <c r="M215" s="900"/>
      <c r="T215" s="901"/>
      <c r="AT215" s="897" t="s">
        <v>3027</v>
      </c>
      <c r="AU215" s="897" t="s">
        <v>177</v>
      </c>
      <c r="AV215" s="895" t="s">
        <v>177</v>
      </c>
      <c r="AW215" s="895" t="s">
        <v>27</v>
      </c>
      <c r="AX215" s="895" t="s">
        <v>70</v>
      </c>
      <c r="AY215" s="897" t="s">
        <v>170</v>
      </c>
    </row>
    <row r="216" spans="2:65" s="902" customFormat="1">
      <c r="B216" s="903"/>
      <c r="D216" s="890" t="s">
        <v>3027</v>
      </c>
      <c r="E216" s="904" t="s">
        <v>1</v>
      </c>
      <c r="F216" s="905" t="s">
        <v>3030</v>
      </c>
      <c r="H216" s="906">
        <v>30.975000000000001</v>
      </c>
      <c r="L216" s="903"/>
      <c r="M216" s="907"/>
      <c r="T216" s="908"/>
      <c r="AT216" s="904" t="s">
        <v>3027</v>
      </c>
      <c r="AU216" s="904" t="s">
        <v>177</v>
      </c>
      <c r="AV216" s="902" t="s">
        <v>176</v>
      </c>
      <c r="AW216" s="902" t="s">
        <v>27</v>
      </c>
      <c r="AX216" s="902" t="s">
        <v>78</v>
      </c>
      <c r="AY216" s="904" t="s">
        <v>170</v>
      </c>
    </row>
    <row r="217" spans="2:65" s="2" customFormat="1" ht="24.25" customHeight="1">
      <c r="B217" s="883"/>
      <c r="C217" s="148" t="s">
        <v>226</v>
      </c>
      <c r="D217" s="148" t="s">
        <v>172</v>
      </c>
      <c r="E217" s="149" t="s">
        <v>227</v>
      </c>
      <c r="F217" s="150" t="s">
        <v>228</v>
      </c>
      <c r="G217" s="151" t="s">
        <v>192</v>
      </c>
      <c r="H217" s="152">
        <v>926.64499999999998</v>
      </c>
      <c r="I217" s="1091"/>
      <c r="J217" s="153">
        <f>ROUND(I217*H217,2)</f>
        <v>0</v>
      </c>
      <c r="K217" s="884"/>
      <c r="L217" s="40"/>
      <c r="M217" s="155" t="s">
        <v>1</v>
      </c>
      <c r="N217" s="885" t="s">
        <v>38</v>
      </c>
      <c r="O217" s="886">
        <v>6.9000000000000006E-2</v>
      </c>
      <c r="P217" s="886">
        <f>O217*H217</f>
        <v>63.938505000000006</v>
      </c>
      <c r="Q217" s="886">
        <v>0</v>
      </c>
      <c r="R217" s="886">
        <f>Q217*H217</f>
        <v>0</v>
      </c>
      <c r="S217" s="886">
        <v>0</v>
      </c>
      <c r="T217" s="158">
        <f>S217*H217</f>
        <v>0</v>
      </c>
      <c r="AR217" s="159" t="s">
        <v>176</v>
      </c>
      <c r="AT217" s="159" t="s">
        <v>172</v>
      </c>
      <c r="AU217" s="159" t="s">
        <v>177</v>
      </c>
      <c r="AY217" s="863" t="s">
        <v>170</v>
      </c>
      <c r="BE217" s="887">
        <f>IF(N217="základná",J217,0)</f>
        <v>0</v>
      </c>
      <c r="BF217" s="887">
        <f>IF(N217="znížená",J217,0)</f>
        <v>0</v>
      </c>
      <c r="BG217" s="887">
        <f>IF(N217="zákl. prenesená",J217,0)</f>
        <v>0</v>
      </c>
      <c r="BH217" s="887">
        <f>IF(N217="zníž. prenesená",J217,0)</f>
        <v>0</v>
      </c>
      <c r="BI217" s="887">
        <f>IF(N217="nulová",J217,0)</f>
        <v>0</v>
      </c>
      <c r="BJ217" s="863" t="s">
        <v>177</v>
      </c>
      <c r="BK217" s="887">
        <f>ROUND(I217*H217,2)</f>
        <v>0</v>
      </c>
      <c r="BL217" s="863" t="s">
        <v>176</v>
      </c>
      <c r="BM217" s="159" t="s">
        <v>229</v>
      </c>
    </row>
    <row r="218" spans="2:65" s="888" customFormat="1">
      <c r="B218" s="889"/>
      <c r="D218" s="890" t="s">
        <v>3027</v>
      </c>
      <c r="E218" s="891" t="s">
        <v>1</v>
      </c>
      <c r="F218" s="892" t="s">
        <v>3039</v>
      </c>
      <c r="H218" s="891" t="s">
        <v>1</v>
      </c>
      <c r="L218" s="889"/>
      <c r="M218" s="893"/>
      <c r="T218" s="894"/>
      <c r="AT218" s="891" t="s">
        <v>3027</v>
      </c>
      <c r="AU218" s="891" t="s">
        <v>177</v>
      </c>
      <c r="AV218" s="888" t="s">
        <v>78</v>
      </c>
      <c r="AW218" s="888" t="s">
        <v>27</v>
      </c>
      <c r="AX218" s="888" t="s">
        <v>70</v>
      </c>
      <c r="AY218" s="891" t="s">
        <v>170</v>
      </c>
    </row>
    <row r="219" spans="2:65" s="895" customFormat="1">
      <c r="B219" s="896"/>
      <c r="D219" s="890" t="s">
        <v>3027</v>
      </c>
      <c r="E219" s="897" t="s">
        <v>1</v>
      </c>
      <c r="F219" s="898" t="s">
        <v>3053</v>
      </c>
      <c r="H219" s="899">
        <v>723.24300000000005</v>
      </c>
      <c r="L219" s="896"/>
      <c r="M219" s="900"/>
      <c r="T219" s="901"/>
      <c r="AT219" s="897" t="s">
        <v>3027</v>
      </c>
      <c r="AU219" s="897" t="s">
        <v>177</v>
      </c>
      <c r="AV219" s="895" t="s">
        <v>177</v>
      </c>
      <c r="AW219" s="895" t="s">
        <v>27</v>
      </c>
      <c r="AX219" s="895" t="s">
        <v>70</v>
      </c>
      <c r="AY219" s="897" t="s">
        <v>170</v>
      </c>
    </row>
    <row r="220" spans="2:65" s="888" customFormat="1">
      <c r="B220" s="889"/>
      <c r="D220" s="890" t="s">
        <v>3027</v>
      </c>
      <c r="E220" s="891" t="s">
        <v>1</v>
      </c>
      <c r="F220" s="892" t="s">
        <v>3045</v>
      </c>
      <c r="H220" s="891" t="s">
        <v>1</v>
      </c>
      <c r="L220" s="889"/>
      <c r="M220" s="893"/>
      <c r="T220" s="894"/>
      <c r="AT220" s="891" t="s">
        <v>3027</v>
      </c>
      <c r="AU220" s="891" t="s">
        <v>177</v>
      </c>
      <c r="AV220" s="888" t="s">
        <v>78</v>
      </c>
      <c r="AW220" s="888" t="s">
        <v>27</v>
      </c>
      <c r="AX220" s="888" t="s">
        <v>70</v>
      </c>
      <c r="AY220" s="891" t="s">
        <v>170</v>
      </c>
    </row>
    <row r="221" spans="2:65" s="895" customFormat="1">
      <c r="B221" s="896"/>
      <c r="D221" s="890" t="s">
        <v>3027</v>
      </c>
      <c r="E221" s="897" t="s">
        <v>1</v>
      </c>
      <c r="F221" s="898" t="s">
        <v>3046</v>
      </c>
      <c r="H221" s="899">
        <v>82.201999999999998</v>
      </c>
      <c r="L221" s="896"/>
      <c r="M221" s="900"/>
      <c r="T221" s="901"/>
      <c r="AT221" s="897" t="s">
        <v>3027</v>
      </c>
      <c r="AU221" s="897" t="s">
        <v>177</v>
      </c>
      <c r="AV221" s="895" t="s">
        <v>177</v>
      </c>
      <c r="AW221" s="895" t="s">
        <v>27</v>
      </c>
      <c r="AX221" s="895" t="s">
        <v>70</v>
      </c>
      <c r="AY221" s="897" t="s">
        <v>170</v>
      </c>
    </row>
    <row r="222" spans="2:65" s="888" customFormat="1">
      <c r="B222" s="889"/>
      <c r="D222" s="890" t="s">
        <v>3027</v>
      </c>
      <c r="E222" s="891" t="s">
        <v>1</v>
      </c>
      <c r="F222" s="892" t="s">
        <v>3035</v>
      </c>
      <c r="H222" s="891" t="s">
        <v>1</v>
      </c>
      <c r="L222" s="889"/>
      <c r="M222" s="893"/>
      <c r="T222" s="894"/>
      <c r="AT222" s="891" t="s">
        <v>3027</v>
      </c>
      <c r="AU222" s="891" t="s">
        <v>177</v>
      </c>
      <c r="AV222" s="888" t="s">
        <v>78</v>
      </c>
      <c r="AW222" s="888" t="s">
        <v>27</v>
      </c>
      <c r="AX222" s="888" t="s">
        <v>70</v>
      </c>
      <c r="AY222" s="891" t="s">
        <v>170</v>
      </c>
    </row>
    <row r="223" spans="2:65" s="895" customFormat="1">
      <c r="B223" s="896"/>
      <c r="D223" s="890" t="s">
        <v>3027</v>
      </c>
      <c r="E223" s="897" t="s">
        <v>1</v>
      </c>
      <c r="F223" s="898" t="s">
        <v>3054</v>
      </c>
      <c r="H223" s="899">
        <v>121.2</v>
      </c>
      <c r="L223" s="896"/>
      <c r="M223" s="900"/>
      <c r="T223" s="901"/>
      <c r="AT223" s="897" t="s">
        <v>3027</v>
      </c>
      <c r="AU223" s="897" t="s">
        <v>177</v>
      </c>
      <c r="AV223" s="895" t="s">
        <v>177</v>
      </c>
      <c r="AW223" s="895" t="s">
        <v>27</v>
      </c>
      <c r="AX223" s="895" t="s">
        <v>70</v>
      </c>
      <c r="AY223" s="897" t="s">
        <v>170</v>
      </c>
    </row>
    <row r="224" spans="2:65" s="902" customFormat="1">
      <c r="B224" s="903"/>
      <c r="D224" s="890" t="s">
        <v>3027</v>
      </c>
      <c r="E224" s="904" t="s">
        <v>1</v>
      </c>
      <c r="F224" s="905" t="s">
        <v>3030</v>
      </c>
      <c r="H224" s="906">
        <v>926.64499999999998</v>
      </c>
      <c r="L224" s="903"/>
      <c r="M224" s="907"/>
      <c r="T224" s="908"/>
      <c r="AT224" s="904" t="s">
        <v>3027</v>
      </c>
      <c r="AU224" s="904" t="s">
        <v>177</v>
      </c>
      <c r="AV224" s="902" t="s">
        <v>176</v>
      </c>
      <c r="AW224" s="902" t="s">
        <v>27</v>
      </c>
      <c r="AX224" s="902" t="s">
        <v>78</v>
      </c>
      <c r="AY224" s="904" t="s">
        <v>170</v>
      </c>
    </row>
    <row r="225" spans="2:65" s="2" customFormat="1" ht="37.9" customHeight="1">
      <c r="B225" s="883"/>
      <c r="C225" s="148" t="s">
        <v>230</v>
      </c>
      <c r="D225" s="148" t="s">
        <v>172</v>
      </c>
      <c r="E225" s="149" t="s">
        <v>231</v>
      </c>
      <c r="F225" s="150" t="s">
        <v>232</v>
      </c>
      <c r="G225" s="151" t="s">
        <v>192</v>
      </c>
      <c r="H225" s="152">
        <v>745.01099999999997</v>
      </c>
      <c r="I225" s="1091"/>
      <c r="J225" s="153">
        <f>ROUND(I225*H225,2)</f>
        <v>0</v>
      </c>
      <c r="K225" s="884"/>
      <c r="L225" s="40"/>
      <c r="M225" s="155" t="s">
        <v>1</v>
      </c>
      <c r="N225" s="885" t="s">
        <v>38</v>
      </c>
      <c r="O225" s="886">
        <v>3.6799999999999999E-2</v>
      </c>
      <c r="P225" s="886">
        <f>O225*H225</f>
        <v>27.416404799999999</v>
      </c>
      <c r="Q225" s="886">
        <v>0</v>
      </c>
      <c r="R225" s="886">
        <f>Q225*H225</f>
        <v>0</v>
      </c>
      <c r="S225" s="886">
        <v>0</v>
      </c>
      <c r="T225" s="158">
        <f>S225*H225</f>
        <v>0</v>
      </c>
      <c r="AR225" s="159" t="s">
        <v>176</v>
      </c>
      <c r="AT225" s="159" t="s">
        <v>172</v>
      </c>
      <c r="AU225" s="159" t="s">
        <v>177</v>
      </c>
      <c r="AY225" s="863" t="s">
        <v>170</v>
      </c>
      <c r="BE225" s="887">
        <f>IF(N225="základná",J225,0)</f>
        <v>0</v>
      </c>
      <c r="BF225" s="887">
        <f>IF(N225="znížená",J225,0)</f>
        <v>0</v>
      </c>
      <c r="BG225" s="887">
        <f>IF(N225="zákl. prenesená",J225,0)</f>
        <v>0</v>
      </c>
      <c r="BH225" s="887">
        <f>IF(N225="zníž. prenesená",J225,0)</f>
        <v>0</v>
      </c>
      <c r="BI225" s="887">
        <f>IF(N225="nulová",J225,0)</f>
        <v>0</v>
      </c>
      <c r="BJ225" s="863" t="s">
        <v>177</v>
      </c>
      <c r="BK225" s="887">
        <f>ROUND(I225*H225,2)</f>
        <v>0</v>
      </c>
      <c r="BL225" s="863" t="s">
        <v>176</v>
      </c>
      <c r="BM225" s="159" t="s">
        <v>233</v>
      </c>
    </row>
    <row r="226" spans="2:65" s="888" customFormat="1">
      <c r="B226" s="889"/>
      <c r="D226" s="890" t="s">
        <v>3027</v>
      </c>
      <c r="E226" s="891" t="s">
        <v>1</v>
      </c>
      <c r="F226" s="892" t="s">
        <v>3055</v>
      </c>
      <c r="H226" s="891" t="s">
        <v>1</v>
      </c>
      <c r="L226" s="889"/>
      <c r="M226" s="893"/>
      <c r="T226" s="894"/>
      <c r="AT226" s="891" t="s">
        <v>3027</v>
      </c>
      <c r="AU226" s="891" t="s">
        <v>177</v>
      </c>
      <c r="AV226" s="888" t="s">
        <v>78</v>
      </c>
      <c r="AW226" s="888" t="s">
        <v>27</v>
      </c>
      <c r="AX226" s="888" t="s">
        <v>70</v>
      </c>
      <c r="AY226" s="891" t="s">
        <v>170</v>
      </c>
    </row>
    <row r="227" spans="2:65" s="888" customFormat="1">
      <c r="B227" s="889"/>
      <c r="D227" s="890" t="s">
        <v>3027</v>
      </c>
      <c r="E227" s="891" t="s">
        <v>1</v>
      </c>
      <c r="F227" s="892" t="s">
        <v>3039</v>
      </c>
      <c r="H227" s="891" t="s">
        <v>1</v>
      </c>
      <c r="L227" s="889"/>
      <c r="M227" s="893"/>
      <c r="T227" s="894"/>
      <c r="AT227" s="891" t="s">
        <v>3027</v>
      </c>
      <c r="AU227" s="891" t="s">
        <v>177</v>
      </c>
      <c r="AV227" s="888" t="s">
        <v>78</v>
      </c>
      <c r="AW227" s="888" t="s">
        <v>27</v>
      </c>
      <c r="AX227" s="888" t="s">
        <v>70</v>
      </c>
      <c r="AY227" s="891" t="s">
        <v>170</v>
      </c>
    </row>
    <row r="228" spans="2:65" s="895" customFormat="1">
      <c r="B228" s="896"/>
      <c r="D228" s="890" t="s">
        <v>3027</v>
      </c>
      <c r="E228" s="897" t="s">
        <v>1</v>
      </c>
      <c r="F228" s="898" t="s">
        <v>3053</v>
      </c>
      <c r="H228" s="899">
        <v>723.24300000000005</v>
      </c>
      <c r="L228" s="896"/>
      <c r="M228" s="900"/>
      <c r="T228" s="901"/>
      <c r="AT228" s="897" t="s">
        <v>3027</v>
      </c>
      <c r="AU228" s="897" t="s">
        <v>177</v>
      </c>
      <c r="AV228" s="895" t="s">
        <v>177</v>
      </c>
      <c r="AW228" s="895" t="s">
        <v>27</v>
      </c>
      <c r="AX228" s="895" t="s">
        <v>70</v>
      </c>
      <c r="AY228" s="897" t="s">
        <v>170</v>
      </c>
    </row>
    <row r="229" spans="2:65" s="888" customFormat="1">
      <c r="B229" s="889"/>
      <c r="D229" s="890" t="s">
        <v>3027</v>
      </c>
      <c r="E229" s="891" t="s">
        <v>1</v>
      </c>
      <c r="F229" s="892" t="s">
        <v>3045</v>
      </c>
      <c r="H229" s="891" t="s">
        <v>1</v>
      </c>
      <c r="L229" s="889"/>
      <c r="M229" s="893"/>
      <c r="T229" s="894"/>
      <c r="AT229" s="891" t="s">
        <v>3027</v>
      </c>
      <c r="AU229" s="891" t="s">
        <v>177</v>
      </c>
      <c r="AV229" s="888" t="s">
        <v>78</v>
      </c>
      <c r="AW229" s="888" t="s">
        <v>27</v>
      </c>
      <c r="AX229" s="888" t="s">
        <v>70</v>
      </c>
      <c r="AY229" s="891" t="s">
        <v>170</v>
      </c>
    </row>
    <row r="230" spans="2:65" s="895" customFormat="1">
      <c r="B230" s="896"/>
      <c r="D230" s="890" t="s">
        <v>3027</v>
      </c>
      <c r="E230" s="897" t="s">
        <v>1</v>
      </c>
      <c r="F230" s="898" t="s">
        <v>3046</v>
      </c>
      <c r="H230" s="899">
        <v>82.201999999999998</v>
      </c>
      <c r="L230" s="896"/>
      <c r="M230" s="900"/>
      <c r="T230" s="901"/>
      <c r="AT230" s="897" t="s">
        <v>3027</v>
      </c>
      <c r="AU230" s="897" t="s">
        <v>177</v>
      </c>
      <c r="AV230" s="895" t="s">
        <v>177</v>
      </c>
      <c r="AW230" s="895" t="s">
        <v>27</v>
      </c>
      <c r="AX230" s="895" t="s">
        <v>70</v>
      </c>
      <c r="AY230" s="897" t="s">
        <v>170</v>
      </c>
    </row>
    <row r="231" spans="2:65" s="888" customFormat="1">
      <c r="B231" s="889"/>
      <c r="D231" s="890" t="s">
        <v>3027</v>
      </c>
      <c r="E231" s="891" t="s">
        <v>1</v>
      </c>
      <c r="F231" s="892" t="s">
        <v>3035</v>
      </c>
      <c r="H231" s="891" t="s">
        <v>1</v>
      </c>
      <c r="L231" s="889"/>
      <c r="M231" s="893"/>
      <c r="T231" s="894"/>
      <c r="AT231" s="891" t="s">
        <v>3027</v>
      </c>
      <c r="AU231" s="891" t="s">
        <v>177</v>
      </c>
      <c r="AV231" s="888" t="s">
        <v>78</v>
      </c>
      <c r="AW231" s="888" t="s">
        <v>27</v>
      </c>
      <c r="AX231" s="888" t="s">
        <v>70</v>
      </c>
      <c r="AY231" s="891" t="s">
        <v>170</v>
      </c>
    </row>
    <row r="232" spans="2:65" s="895" customFormat="1">
      <c r="B232" s="896"/>
      <c r="D232" s="890" t="s">
        <v>3027</v>
      </c>
      <c r="E232" s="897" t="s">
        <v>1</v>
      </c>
      <c r="F232" s="898" t="s">
        <v>3054</v>
      </c>
      <c r="H232" s="899">
        <v>121.2</v>
      </c>
      <c r="L232" s="896"/>
      <c r="M232" s="900"/>
      <c r="T232" s="901"/>
      <c r="AT232" s="897" t="s">
        <v>3027</v>
      </c>
      <c r="AU232" s="897" t="s">
        <v>177</v>
      </c>
      <c r="AV232" s="895" t="s">
        <v>177</v>
      </c>
      <c r="AW232" s="895" t="s">
        <v>27</v>
      </c>
      <c r="AX232" s="895" t="s">
        <v>70</v>
      </c>
      <c r="AY232" s="897" t="s">
        <v>170</v>
      </c>
    </row>
    <row r="233" spans="2:65" s="888" customFormat="1">
      <c r="B233" s="889"/>
      <c r="D233" s="890" t="s">
        <v>3027</v>
      </c>
      <c r="E233" s="891" t="s">
        <v>1</v>
      </c>
      <c r="F233" s="892" t="s">
        <v>3056</v>
      </c>
      <c r="H233" s="891" t="s">
        <v>1</v>
      </c>
      <c r="L233" s="889"/>
      <c r="M233" s="893"/>
      <c r="T233" s="894"/>
      <c r="AT233" s="891" t="s">
        <v>3027</v>
      </c>
      <c r="AU233" s="891" t="s">
        <v>177</v>
      </c>
      <c r="AV233" s="888" t="s">
        <v>78</v>
      </c>
      <c r="AW233" s="888" t="s">
        <v>27</v>
      </c>
      <c r="AX233" s="888" t="s">
        <v>70</v>
      </c>
      <c r="AY233" s="891" t="s">
        <v>170</v>
      </c>
    </row>
    <row r="234" spans="2:65" s="895" customFormat="1">
      <c r="B234" s="896"/>
      <c r="D234" s="890" t="s">
        <v>3027</v>
      </c>
      <c r="E234" s="897" t="s">
        <v>1</v>
      </c>
      <c r="F234" s="898" t="s">
        <v>3057</v>
      </c>
      <c r="H234" s="899">
        <v>-181.63399999999999</v>
      </c>
      <c r="L234" s="896"/>
      <c r="M234" s="900"/>
      <c r="T234" s="901"/>
      <c r="AT234" s="897" t="s">
        <v>3027</v>
      </c>
      <c r="AU234" s="897" t="s">
        <v>177</v>
      </c>
      <c r="AV234" s="895" t="s">
        <v>177</v>
      </c>
      <c r="AW234" s="895" t="s">
        <v>27</v>
      </c>
      <c r="AX234" s="895" t="s">
        <v>70</v>
      </c>
      <c r="AY234" s="897" t="s">
        <v>170</v>
      </c>
    </row>
    <row r="235" spans="2:65" s="902" customFormat="1">
      <c r="B235" s="903"/>
      <c r="D235" s="890" t="s">
        <v>3027</v>
      </c>
      <c r="E235" s="904" t="s">
        <v>1</v>
      </c>
      <c r="F235" s="905" t="s">
        <v>3030</v>
      </c>
      <c r="H235" s="906">
        <v>745.01099999999997</v>
      </c>
      <c r="L235" s="903"/>
      <c r="M235" s="907"/>
      <c r="T235" s="908"/>
      <c r="AT235" s="904" t="s">
        <v>3027</v>
      </c>
      <c r="AU235" s="904" t="s">
        <v>177</v>
      </c>
      <c r="AV235" s="902" t="s">
        <v>176</v>
      </c>
      <c r="AW235" s="902" t="s">
        <v>27</v>
      </c>
      <c r="AX235" s="902" t="s">
        <v>78</v>
      </c>
      <c r="AY235" s="904" t="s">
        <v>170</v>
      </c>
    </row>
    <row r="236" spans="2:65" s="2" customFormat="1" ht="44.25" customHeight="1">
      <c r="B236" s="883"/>
      <c r="C236" s="148" t="s">
        <v>234</v>
      </c>
      <c r="D236" s="148" t="s">
        <v>172</v>
      </c>
      <c r="E236" s="149" t="s">
        <v>235</v>
      </c>
      <c r="F236" s="150" t="s">
        <v>236</v>
      </c>
      <c r="G236" s="151" t="s">
        <v>192</v>
      </c>
      <c r="H236" s="152">
        <v>14900.22</v>
      </c>
      <c r="I236" s="1091"/>
      <c r="J236" s="153">
        <f>ROUND(I236*H236,2)</f>
        <v>0</v>
      </c>
      <c r="K236" s="884"/>
      <c r="L236" s="40"/>
      <c r="M236" s="155" t="s">
        <v>1</v>
      </c>
      <c r="N236" s="885" t="s">
        <v>38</v>
      </c>
      <c r="O236" s="886">
        <v>5.3899999999999998E-3</v>
      </c>
      <c r="P236" s="886">
        <f>O236*H236</f>
        <v>80.312185799999995</v>
      </c>
      <c r="Q236" s="886">
        <v>0</v>
      </c>
      <c r="R236" s="886">
        <f>Q236*H236</f>
        <v>0</v>
      </c>
      <c r="S236" s="886">
        <v>0</v>
      </c>
      <c r="T236" s="158">
        <f>S236*H236</f>
        <v>0</v>
      </c>
      <c r="AR236" s="159" t="s">
        <v>176</v>
      </c>
      <c r="AT236" s="159" t="s">
        <v>172</v>
      </c>
      <c r="AU236" s="159" t="s">
        <v>177</v>
      </c>
      <c r="AY236" s="863" t="s">
        <v>170</v>
      </c>
      <c r="BE236" s="887">
        <f>IF(N236="základná",J236,0)</f>
        <v>0</v>
      </c>
      <c r="BF236" s="887">
        <f>IF(N236="znížená",J236,0)</f>
        <v>0</v>
      </c>
      <c r="BG236" s="887">
        <f>IF(N236="zákl. prenesená",J236,0)</f>
        <v>0</v>
      </c>
      <c r="BH236" s="887">
        <f>IF(N236="zníž. prenesená",J236,0)</f>
        <v>0</v>
      </c>
      <c r="BI236" s="887">
        <f>IF(N236="nulová",J236,0)</f>
        <v>0</v>
      </c>
      <c r="BJ236" s="863" t="s">
        <v>177</v>
      </c>
      <c r="BK236" s="887">
        <f>ROUND(I236*H236,2)</f>
        <v>0</v>
      </c>
      <c r="BL236" s="863" t="s">
        <v>176</v>
      </c>
      <c r="BM236" s="159" t="s">
        <v>237</v>
      </c>
    </row>
    <row r="237" spans="2:65" s="888" customFormat="1">
      <c r="B237" s="889"/>
      <c r="D237" s="890" t="s">
        <v>3027</v>
      </c>
      <c r="E237" s="891" t="s">
        <v>1</v>
      </c>
      <c r="F237" s="892" t="s">
        <v>3058</v>
      </c>
      <c r="H237" s="891" t="s">
        <v>1</v>
      </c>
      <c r="L237" s="889"/>
      <c r="M237" s="893"/>
      <c r="T237" s="894"/>
      <c r="AT237" s="891" t="s">
        <v>3027</v>
      </c>
      <c r="AU237" s="891" t="s">
        <v>177</v>
      </c>
      <c r="AV237" s="888" t="s">
        <v>78</v>
      </c>
      <c r="AW237" s="888" t="s">
        <v>27</v>
      </c>
      <c r="AX237" s="888" t="s">
        <v>70</v>
      </c>
      <c r="AY237" s="891" t="s">
        <v>170</v>
      </c>
    </row>
    <row r="238" spans="2:65" s="888" customFormat="1">
      <c r="B238" s="889"/>
      <c r="D238" s="890" t="s">
        <v>3027</v>
      </c>
      <c r="E238" s="891" t="s">
        <v>1</v>
      </c>
      <c r="F238" s="892" t="s">
        <v>3039</v>
      </c>
      <c r="H238" s="891" t="s">
        <v>1</v>
      </c>
      <c r="L238" s="889"/>
      <c r="M238" s="893"/>
      <c r="T238" s="894"/>
      <c r="AT238" s="891" t="s">
        <v>3027</v>
      </c>
      <c r="AU238" s="891" t="s">
        <v>177</v>
      </c>
      <c r="AV238" s="888" t="s">
        <v>78</v>
      </c>
      <c r="AW238" s="888" t="s">
        <v>27</v>
      </c>
      <c r="AX238" s="888" t="s">
        <v>70</v>
      </c>
      <c r="AY238" s="891" t="s">
        <v>170</v>
      </c>
    </row>
    <row r="239" spans="2:65" s="895" customFormat="1">
      <c r="B239" s="896"/>
      <c r="D239" s="890" t="s">
        <v>3027</v>
      </c>
      <c r="E239" s="897" t="s">
        <v>1</v>
      </c>
      <c r="F239" s="898" t="s">
        <v>3053</v>
      </c>
      <c r="H239" s="899">
        <v>723.24300000000005</v>
      </c>
      <c r="L239" s="896"/>
      <c r="M239" s="900"/>
      <c r="T239" s="901"/>
      <c r="AT239" s="897" t="s">
        <v>3027</v>
      </c>
      <c r="AU239" s="897" t="s">
        <v>177</v>
      </c>
      <c r="AV239" s="895" t="s">
        <v>177</v>
      </c>
      <c r="AW239" s="895" t="s">
        <v>27</v>
      </c>
      <c r="AX239" s="895" t="s">
        <v>70</v>
      </c>
      <c r="AY239" s="897" t="s">
        <v>170</v>
      </c>
    </row>
    <row r="240" spans="2:65" s="888" customFormat="1">
      <c r="B240" s="889"/>
      <c r="D240" s="890" t="s">
        <v>3027</v>
      </c>
      <c r="E240" s="891" t="s">
        <v>1</v>
      </c>
      <c r="F240" s="892" t="s">
        <v>3045</v>
      </c>
      <c r="H240" s="891" t="s">
        <v>1</v>
      </c>
      <c r="L240" s="889"/>
      <c r="M240" s="893"/>
      <c r="T240" s="894"/>
      <c r="AT240" s="891" t="s">
        <v>3027</v>
      </c>
      <c r="AU240" s="891" t="s">
        <v>177</v>
      </c>
      <c r="AV240" s="888" t="s">
        <v>78</v>
      </c>
      <c r="AW240" s="888" t="s">
        <v>27</v>
      </c>
      <c r="AX240" s="888" t="s">
        <v>70</v>
      </c>
      <c r="AY240" s="891" t="s">
        <v>170</v>
      </c>
    </row>
    <row r="241" spans="2:65" s="895" customFormat="1">
      <c r="B241" s="896"/>
      <c r="D241" s="890" t="s">
        <v>3027</v>
      </c>
      <c r="E241" s="897" t="s">
        <v>1</v>
      </c>
      <c r="F241" s="898" t="s">
        <v>3046</v>
      </c>
      <c r="H241" s="899">
        <v>82.201999999999998</v>
      </c>
      <c r="L241" s="896"/>
      <c r="M241" s="900"/>
      <c r="T241" s="901"/>
      <c r="AT241" s="897" t="s">
        <v>3027</v>
      </c>
      <c r="AU241" s="897" t="s">
        <v>177</v>
      </c>
      <c r="AV241" s="895" t="s">
        <v>177</v>
      </c>
      <c r="AW241" s="895" t="s">
        <v>27</v>
      </c>
      <c r="AX241" s="895" t="s">
        <v>70</v>
      </c>
      <c r="AY241" s="897" t="s">
        <v>170</v>
      </c>
    </row>
    <row r="242" spans="2:65" s="888" customFormat="1">
      <c r="B242" s="889"/>
      <c r="D242" s="890" t="s">
        <v>3027</v>
      </c>
      <c r="E242" s="891" t="s">
        <v>1</v>
      </c>
      <c r="F242" s="892" t="s">
        <v>3035</v>
      </c>
      <c r="H242" s="891" t="s">
        <v>1</v>
      </c>
      <c r="L242" s="889"/>
      <c r="M242" s="893"/>
      <c r="T242" s="894"/>
      <c r="AT242" s="891" t="s">
        <v>3027</v>
      </c>
      <c r="AU242" s="891" t="s">
        <v>177</v>
      </c>
      <c r="AV242" s="888" t="s">
        <v>78</v>
      </c>
      <c r="AW242" s="888" t="s">
        <v>27</v>
      </c>
      <c r="AX242" s="888" t="s">
        <v>70</v>
      </c>
      <c r="AY242" s="891" t="s">
        <v>170</v>
      </c>
    </row>
    <row r="243" spans="2:65" s="895" customFormat="1">
      <c r="B243" s="896"/>
      <c r="D243" s="890" t="s">
        <v>3027</v>
      </c>
      <c r="E243" s="897" t="s">
        <v>1</v>
      </c>
      <c r="F243" s="898" t="s">
        <v>3054</v>
      </c>
      <c r="H243" s="899">
        <v>121.2</v>
      </c>
      <c r="L243" s="896"/>
      <c r="M243" s="900"/>
      <c r="T243" s="901"/>
      <c r="AT243" s="897" t="s">
        <v>3027</v>
      </c>
      <c r="AU243" s="897" t="s">
        <v>177</v>
      </c>
      <c r="AV243" s="895" t="s">
        <v>177</v>
      </c>
      <c r="AW243" s="895" t="s">
        <v>27</v>
      </c>
      <c r="AX243" s="895" t="s">
        <v>70</v>
      </c>
      <c r="AY243" s="897" t="s">
        <v>170</v>
      </c>
    </row>
    <row r="244" spans="2:65" s="888" customFormat="1">
      <c r="B244" s="889"/>
      <c r="D244" s="890" t="s">
        <v>3027</v>
      </c>
      <c r="E244" s="891" t="s">
        <v>1</v>
      </c>
      <c r="F244" s="892" t="s">
        <v>3056</v>
      </c>
      <c r="H244" s="891" t="s">
        <v>1</v>
      </c>
      <c r="L244" s="889"/>
      <c r="M244" s="893"/>
      <c r="T244" s="894"/>
      <c r="AT244" s="891" t="s">
        <v>3027</v>
      </c>
      <c r="AU244" s="891" t="s">
        <v>177</v>
      </c>
      <c r="AV244" s="888" t="s">
        <v>78</v>
      </c>
      <c r="AW244" s="888" t="s">
        <v>27</v>
      </c>
      <c r="AX244" s="888" t="s">
        <v>70</v>
      </c>
      <c r="AY244" s="891" t="s">
        <v>170</v>
      </c>
    </row>
    <row r="245" spans="2:65" s="895" customFormat="1">
      <c r="B245" s="896"/>
      <c r="D245" s="890" t="s">
        <v>3027</v>
      </c>
      <c r="E245" s="897" t="s">
        <v>1</v>
      </c>
      <c r="F245" s="898" t="s">
        <v>3057</v>
      </c>
      <c r="H245" s="899">
        <v>-181.63399999999999</v>
      </c>
      <c r="L245" s="896"/>
      <c r="M245" s="900"/>
      <c r="T245" s="901"/>
      <c r="AT245" s="897" t="s">
        <v>3027</v>
      </c>
      <c r="AU245" s="897" t="s">
        <v>177</v>
      </c>
      <c r="AV245" s="895" t="s">
        <v>177</v>
      </c>
      <c r="AW245" s="895" t="s">
        <v>27</v>
      </c>
      <c r="AX245" s="895" t="s">
        <v>70</v>
      </c>
      <c r="AY245" s="897" t="s">
        <v>170</v>
      </c>
    </row>
    <row r="246" spans="2:65" s="902" customFormat="1">
      <c r="B246" s="903"/>
      <c r="D246" s="890" t="s">
        <v>3027</v>
      </c>
      <c r="E246" s="904" t="s">
        <v>1</v>
      </c>
      <c r="F246" s="905" t="s">
        <v>3030</v>
      </c>
      <c r="H246" s="906">
        <v>745.01099999999997</v>
      </c>
      <c r="L246" s="903"/>
      <c r="M246" s="907"/>
      <c r="T246" s="908"/>
      <c r="AT246" s="904" t="s">
        <v>3027</v>
      </c>
      <c r="AU246" s="904" t="s">
        <v>177</v>
      </c>
      <c r="AV246" s="902" t="s">
        <v>176</v>
      </c>
      <c r="AW246" s="902" t="s">
        <v>27</v>
      </c>
      <c r="AX246" s="902" t="s">
        <v>78</v>
      </c>
      <c r="AY246" s="904" t="s">
        <v>170</v>
      </c>
    </row>
    <row r="247" spans="2:65" s="895" customFormat="1">
      <c r="B247" s="896"/>
      <c r="D247" s="890" t="s">
        <v>3027</v>
      </c>
      <c r="F247" s="898" t="s">
        <v>3059</v>
      </c>
      <c r="H247" s="899">
        <v>14900.22</v>
      </c>
      <c r="L247" s="896"/>
      <c r="M247" s="900"/>
      <c r="T247" s="901"/>
      <c r="AT247" s="897" t="s">
        <v>3027</v>
      </c>
      <c r="AU247" s="897" t="s">
        <v>177</v>
      </c>
      <c r="AV247" s="895" t="s">
        <v>177</v>
      </c>
      <c r="AW247" s="895" t="s">
        <v>3</v>
      </c>
      <c r="AX247" s="895" t="s">
        <v>78</v>
      </c>
      <c r="AY247" s="897" t="s">
        <v>170</v>
      </c>
    </row>
    <row r="248" spans="2:65" s="2" customFormat="1" ht="24.25" customHeight="1">
      <c r="B248" s="883"/>
      <c r="C248" s="148" t="s">
        <v>238</v>
      </c>
      <c r="D248" s="148" t="s">
        <v>172</v>
      </c>
      <c r="E248" s="149" t="s">
        <v>239</v>
      </c>
      <c r="F248" s="150" t="s">
        <v>240</v>
      </c>
      <c r="G248" s="151" t="s">
        <v>192</v>
      </c>
      <c r="H248" s="152">
        <v>745.01099999999997</v>
      </c>
      <c r="I248" s="1091"/>
      <c r="J248" s="153">
        <f>ROUND(I248*H248,2)</f>
        <v>0</v>
      </c>
      <c r="K248" s="884"/>
      <c r="L248" s="40"/>
      <c r="M248" s="155" t="s">
        <v>1</v>
      </c>
      <c r="N248" s="885" t="s">
        <v>38</v>
      </c>
      <c r="O248" s="886">
        <v>8.6999999999999994E-2</v>
      </c>
      <c r="P248" s="886">
        <f>O248*H248</f>
        <v>64.815956999999997</v>
      </c>
      <c r="Q248" s="886">
        <v>0</v>
      </c>
      <c r="R248" s="886">
        <f>Q248*H248</f>
        <v>0</v>
      </c>
      <c r="S248" s="886">
        <v>0</v>
      </c>
      <c r="T248" s="158">
        <f>S248*H248</f>
        <v>0</v>
      </c>
      <c r="AR248" s="159" t="s">
        <v>176</v>
      </c>
      <c r="AT248" s="159" t="s">
        <v>172</v>
      </c>
      <c r="AU248" s="159" t="s">
        <v>177</v>
      </c>
      <c r="AY248" s="863" t="s">
        <v>170</v>
      </c>
      <c r="BE248" s="887">
        <f>IF(N248="základná",J248,0)</f>
        <v>0</v>
      </c>
      <c r="BF248" s="887">
        <f>IF(N248="znížená",J248,0)</f>
        <v>0</v>
      </c>
      <c r="BG248" s="887">
        <f>IF(N248="zákl. prenesená",J248,0)</f>
        <v>0</v>
      </c>
      <c r="BH248" s="887">
        <f>IF(N248="zníž. prenesená",J248,0)</f>
        <v>0</v>
      </c>
      <c r="BI248" s="887">
        <f>IF(N248="nulová",J248,0)</f>
        <v>0</v>
      </c>
      <c r="BJ248" s="863" t="s">
        <v>177</v>
      </c>
      <c r="BK248" s="887">
        <f>ROUND(I248*H248,2)</f>
        <v>0</v>
      </c>
      <c r="BL248" s="863" t="s">
        <v>176</v>
      </c>
      <c r="BM248" s="159" t="s">
        <v>241</v>
      </c>
    </row>
    <row r="249" spans="2:65" s="888" customFormat="1">
      <c r="B249" s="889"/>
      <c r="D249" s="890" t="s">
        <v>3027</v>
      </c>
      <c r="E249" s="891" t="s">
        <v>1</v>
      </c>
      <c r="F249" s="892" t="s">
        <v>3060</v>
      </c>
      <c r="H249" s="891" t="s">
        <v>1</v>
      </c>
      <c r="L249" s="889"/>
      <c r="M249" s="893"/>
      <c r="T249" s="894"/>
      <c r="AT249" s="891" t="s">
        <v>3027</v>
      </c>
      <c r="AU249" s="891" t="s">
        <v>177</v>
      </c>
      <c r="AV249" s="888" t="s">
        <v>78</v>
      </c>
      <c r="AW249" s="888" t="s">
        <v>27</v>
      </c>
      <c r="AX249" s="888" t="s">
        <v>70</v>
      </c>
      <c r="AY249" s="891" t="s">
        <v>170</v>
      </c>
    </row>
    <row r="250" spans="2:65" s="888" customFormat="1">
      <c r="B250" s="889"/>
      <c r="D250" s="890" t="s">
        <v>3027</v>
      </c>
      <c r="E250" s="891" t="s">
        <v>1</v>
      </c>
      <c r="F250" s="892" t="s">
        <v>3039</v>
      </c>
      <c r="H250" s="891" t="s">
        <v>1</v>
      </c>
      <c r="L250" s="889"/>
      <c r="M250" s="893"/>
      <c r="T250" s="894"/>
      <c r="AT250" s="891" t="s">
        <v>3027</v>
      </c>
      <c r="AU250" s="891" t="s">
        <v>177</v>
      </c>
      <c r="AV250" s="888" t="s">
        <v>78</v>
      </c>
      <c r="AW250" s="888" t="s">
        <v>27</v>
      </c>
      <c r="AX250" s="888" t="s">
        <v>70</v>
      </c>
      <c r="AY250" s="891" t="s">
        <v>170</v>
      </c>
    </row>
    <row r="251" spans="2:65" s="895" customFormat="1">
      <c r="B251" s="896"/>
      <c r="D251" s="890" t="s">
        <v>3027</v>
      </c>
      <c r="E251" s="897" t="s">
        <v>1</v>
      </c>
      <c r="F251" s="898" t="s">
        <v>3053</v>
      </c>
      <c r="H251" s="899">
        <v>723.24300000000005</v>
      </c>
      <c r="L251" s="896"/>
      <c r="M251" s="900"/>
      <c r="T251" s="901"/>
      <c r="AT251" s="897" t="s">
        <v>3027</v>
      </c>
      <c r="AU251" s="897" t="s">
        <v>177</v>
      </c>
      <c r="AV251" s="895" t="s">
        <v>177</v>
      </c>
      <c r="AW251" s="895" t="s">
        <v>27</v>
      </c>
      <c r="AX251" s="895" t="s">
        <v>70</v>
      </c>
      <c r="AY251" s="897" t="s">
        <v>170</v>
      </c>
    </row>
    <row r="252" spans="2:65" s="888" customFormat="1">
      <c r="B252" s="889"/>
      <c r="D252" s="890" t="s">
        <v>3027</v>
      </c>
      <c r="E252" s="891" t="s">
        <v>1</v>
      </c>
      <c r="F252" s="892" t="s">
        <v>3045</v>
      </c>
      <c r="H252" s="891" t="s">
        <v>1</v>
      </c>
      <c r="L252" s="889"/>
      <c r="M252" s="893"/>
      <c r="T252" s="894"/>
      <c r="AT252" s="891" t="s">
        <v>3027</v>
      </c>
      <c r="AU252" s="891" t="s">
        <v>177</v>
      </c>
      <c r="AV252" s="888" t="s">
        <v>78</v>
      </c>
      <c r="AW252" s="888" t="s">
        <v>27</v>
      </c>
      <c r="AX252" s="888" t="s">
        <v>70</v>
      </c>
      <c r="AY252" s="891" t="s">
        <v>170</v>
      </c>
    </row>
    <row r="253" spans="2:65" s="895" customFormat="1">
      <c r="B253" s="896"/>
      <c r="D253" s="890" t="s">
        <v>3027</v>
      </c>
      <c r="E253" s="897" t="s">
        <v>1</v>
      </c>
      <c r="F253" s="898" t="s">
        <v>3046</v>
      </c>
      <c r="H253" s="899">
        <v>82.201999999999998</v>
      </c>
      <c r="L253" s="896"/>
      <c r="M253" s="900"/>
      <c r="T253" s="901"/>
      <c r="AT253" s="897" t="s">
        <v>3027</v>
      </c>
      <c r="AU253" s="897" t="s">
        <v>177</v>
      </c>
      <c r="AV253" s="895" t="s">
        <v>177</v>
      </c>
      <c r="AW253" s="895" t="s">
        <v>27</v>
      </c>
      <c r="AX253" s="895" t="s">
        <v>70</v>
      </c>
      <c r="AY253" s="897" t="s">
        <v>170</v>
      </c>
    </row>
    <row r="254" spans="2:65" s="888" customFormat="1">
      <c r="B254" s="889"/>
      <c r="D254" s="890" t="s">
        <v>3027</v>
      </c>
      <c r="E254" s="891" t="s">
        <v>1</v>
      </c>
      <c r="F254" s="892" t="s">
        <v>3035</v>
      </c>
      <c r="H254" s="891" t="s">
        <v>1</v>
      </c>
      <c r="L254" s="889"/>
      <c r="M254" s="893"/>
      <c r="T254" s="894"/>
      <c r="AT254" s="891" t="s">
        <v>3027</v>
      </c>
      <c r="AU254" s="891" t="s">
        <v>177</v>
      </c>
      <c r="AV254" s="888" t="s">
        <v>78</v>
      </c>
      <c r="AW254" s="888" t="s">
        <v>27</v>
      </c>
      <c r="AX254" s="888" t="s">
        <v>70</v>
      </c>
      <c r="AY254" s="891" t="s">
        <v>170</v>
      </c>
    </row>
    <row r="255" spans="2:65" s="895" customFormat="1">
      <c r="B255" s="896"/>
      <c r="D255" s="890" t="s">
        <v>3027</v>
      </c>
      <c r="E255" s="897" t="s">
        <v>1</v>
      </c>
      <c r="F255" s="898" t="s">
        <v>3054</v>
      </c>
      <c r="H255" s="899">
        <v>121.2</v>
      </c>
      <c r="L255" s="896"/>
      <c r="M255" s="900"/>
      <c r="T255" s="901"/>
      <c r="AT255" s="897" t="s">
        <v>3027</v>
      </c>
      <c r="AU255" s="897" t="s">
        <v>177</v>
      </c>
      <c r="AV255" s="895" t="s">
        <v>177</v>
      </c>
      <c r="AW255" s="895" t="s">
        <v>27</v>
      </c>
      <c r="AX255" s="895" t="s">
        <v>70</v>
      </c>
      <c r="AY255" s="897" t="s">
        <v>170</v>
      </c>
    </row>
    <row r="256" spans="2:65" s="888" customFormat="1">
      <c r="B256" s="889"/>
      <c r="D256" s="890" t="s">
        <v>3027</v>
      </c>
      <c r="E256" s="891" t="s">
        <v>1</v>
      </c>
      <c r="F256" s="892" t="s">
        <v>3056</v>
      </c>
      <c r="H256" s="891" t="s">
        <v>1</v>
      </c>
      <c r="L256" s="889"/>
      <c r="M256" s="893"/>
      <c r="T256" s="894"/>
      <c r="AT256" s="891" t="s">
        <v>3027</v>
      </c>
      <c r="AU256" s="891" t="s">
        <v>177</v>
      </c>
      <c r="AV256" s="888" t="s">
        <v>78</v>
      </c>
      <c r="AW256" s="888" t="s">
        <v>27</v>
      </c>
      <c r="AX256" s="888" t="s">
        <v>70</v>
      </c>
      <c r="AY256" s="891" t="s">
        <v>170</v>
      </c>
    </row>
    <row r="257" spans="2:65" s="895" customFormat="1">
      <c r="B257" s="896"/>
      <c r="D257" s="890" t="s">
        <v>3027</v>
      </c>
      <c r="E257" s="897" t="s">
        <v>1</v>
      </c>
      <c r="F257" s="898" t="s">
        <v>3057</v>
      </c>
      <c r="H257" s="899">
        <v>-181.63399999999999</v>
      </c>
      <c r="L257" s="896"/>
      <c r="M257" s="900"/>
      <c r="T257" s="901"/>
      <c r="AT257" s="897" t="s">
        <v>3027</v>
      </c>
      <c r="AU257" s="897" t="s">
        <v>177</v>
      </c>
      <c r="AV257" s="895" t="s">
        <v>177</v>
      </c>
      <c r="AW257" s="895" t="s">
        <v>27</v>
      </c>
      <c r="AX257" s="895" t="s">
        <v>70</v>
      </c>
      <c r="AY257" s="897" t="s">
        <v>170</v>
      </c>
    </row>
    <row r="258" spans="2:65" s="902" customFormat="1">
      <c r="B258" s="903"/>
      <c r="D258" s="890" t="s">
        <v>3027</v>
      </c>
      <c r="E258" s="904" t="s">
        <v>1</v>
      </c>
      <c r="F258" s="905" t="s">
        <v>3030</v>
      </c>
      <c r="H258" s="906">
        <v>745.01099999999997</v>
      </c>
      <c r="L258" s="903"/>
      <c r="M258" s="907"/>
      <c r="T258" s="908"/>
      <c r="AT258" s="904" t="s">
        <v>3027</v>
      </c>
      <c r="AU258" s="904" t="s">
        <v>177</v>
      </c>
      <c r="AV258" s="902" t="s">
        <v>176</v>
      </c>
      <c r="AW258" s="902" t="s">
        <v>27</v>
      </c>
      <c r="AX258" s="902" t="s">
        <v>78</v>
      </c>
      <c r="AY258" s="904" t="s">
        <v>170</v>
      </c>
    </row>
    <row r="259" spans="2:65" s="2" customFormat="1" ht="21.75" customHeight="1">
      <c r="B259" s="883"/>
      <c r="C259" s="148" t="s">
        <v>242</v>
      </c>
      <c r="D259" s="148" t="s">
        <v>172</v>
      </c>
      <c r="E259" s="149" t="s">
        <v>243</v>
      </c>
      <c r="F259" s="150" t="s">
        <v>244</v>
      </c>
      <c r="G259" s="151" t="s">
        <v>192</v>
      </c>
      <c r="H259" s="152">
        <v>745.01099999999997</v>
      </c>
      <c r="I259" s="1091"/>
      <c r="J259" s="153">
        <f>ROUND(I259*H259,2)</f>
        <v>0</v>
      </c>
      <c r="K259" s="884"/>
      <c r="L259" s="40"/>
      <c r="M259" s="155" t="s">
        <v>1</v>
      </c>
      <c r="N259" s="885" t="s">
        <v>38</v>
      </c>
      <c r="O259" s="886">
        <v>8.0000000000000002E-3</v>
      </c>
      <c r="P259" s="886">
        <f>O259*H259</f>
        <v>5.9600879999999998</v>
      </c>
      <c r="Q259" s="886">
        <v>0</v>
      </c>
      <c r="R259" s="886">
        <f>Q259*H259</f>
        <v>0</v>
      </c>
      <c r="S259" s="886">
        <v>0</v>
      </c>
      <c r="T259" s="158">
        <f>S259*H259</f>
        <v>0</v>
      </c>
      <c r="AR259" s="159" t="s">
        <v>176</v>
      </c>
      <c r="AT259" s="159" t="s">
        <v>172</v>
      </c>
      <c r="AU259" s="159" t="s">
        <v>177</v>
      </c>
      <c r="AY259" s="863" t="s">
        <v>170</v>
      </c>
      <c r="BE259" s="887">
        <f>IF(N259="základná",J259,0)</f>
        <v>0</v>
      </c>
      <c r="BF259" s="887">
        <f>IF(N259="znížená",J259,0)</f>
        <v>0</v>
      </c>
      <c r="BG259" s="887">
        <f>IF(N259="zákl. prenesená",J259,0)</f>
        <v>0</v>
      </c>
      <c r="BH259" s="887">
        <f>IF(N259="zníž. prenesená",J259,0)</f>
        <v>0</v>
      </c>
      <c r="BI259" s="887">
        <f>IF(N259="nulová",J259,0)</f>
        <v>0</v>
      </c>
      <c r="BJ259" s="863" t="s">
        <v>177</v>
      </c>
      <c r="BK259" s="887">
        <f>ROUND(I259*H259,2)</f>
        <v>0</v>
      </c>
      <c r="BL259" s="863" t="s">
        <v>176</v>
      </c>
      <c r="BM259" s="159" t="s">
        <v>245</v>
      </c>
    </row>
    <row r="260" spans="2:65" s="888" customFormat="1">
      <c r="B260" s="889"/>
      <c r="D260" s="890" t="s">
        <v>3027</v>
      </c>
      <c r="E260" s="891" t="s">
        <v>1</v>
      </c>
      <c r="F260" s="892" t="s">
        <v>3061</v>
      </c>
      <c r="H260" s="891" t="s">
        <v>1</v>
      </c>
      <c r="L260" s="889"/>
      <c r="M260" s="893"/>
      <c r="T260" s="894"/>
      <c r="AT260" s="891" t="s">
        <v>3027</v>
      </c>
      <c r="AU260" s="891" t="s">
        <v>177</v>
      </c>
      <c r="AV260" s="888" t="s">
        <v>78</v>
      </c>
      <c r="AW260" s="888" t="s">
        <v>27</v>
      </c>
      <c r="AX260" s="888" t="s">
        <v>70</v>
      </c>
      <c r="AY260" s="891" t="s">
        <v>170</v>
      </c>
    </row>
    <row r="261" spans="2:65" s="895" customFormat="1">
      <c r="B261" s="896"/>
      <c r="D261" s="890" t="s">
        <v>3027</v>
      </c>
      <c r="E261" s="897" t="s">
        <v>1</v>
      </c>
      <c r="F261" s="898" t="s">
        <v>3062</v>
      </c>
      <c r="H261" s="899">
        <v>745.01099999999997</v>
      </c>
      <c r="L261" s="896"/>
      <c r="M261" s="900"/>
      <c r="T261" s="901"/>
      <c r="AT261" s="897" t="s">
        <v>3027</v>
      </c>
      <c r="AU261" s="897" t="s">
        <v>177</v>
      </c>
      <c r="AV261" s="895" t="s">
        <v>177</v>
      </c>
      <c r="AW261" s="895" t="s">
        <v>27</v>
      </c>
      <c r="AX261" s="895" t="s">
        <v>70</v>
      </c>
      <c r="AY261" s="897" t="s">
        <v>170</v>
      </c>
    </row>
    <row r="262" spans="2:65" s="902" customFormat="1">
      <c r="B262" s="903"/>
      <c r="D262" s="890" t="s">
        <v>3027</v>
      </c>
      <c r="E262" s="904" t="s">
        <v>1</v>
      </c>
      <c r="F262" s="905" t="s">
        <v>3030</v>
      </c>
      <c r="H262" s="906">
        <v>745.01099999999997</v>
      </c>
      <c r="L262" s="903"/>
      <c r="M262" s="907"/>
      <c r="T262" s="908"/>
      <c r="AT262" s="904" t="s">
        <v>3027</v>
      </c>
      <c r="AU262" s="904" t="s">
        <v>177</v>
      </c>
      <c r="AV262" s="902" t="s">
        <v>176</v>
      </c>
      <c r="AW262" s="902" t="s">
        <v>27</v>
      </c>
      <c r="AX262" s="902" t="s">
        <v>78</v>
      </c>
      <c r="AY262" s="904" t="s">
        <v>170</v>
      </c>
    </row>
    <row r="263" spans="2:65" s="2" customFormat="1" ht="24.25" customHeight="1">
      <c r="B263" s="883"/>
      <c r="C263" s="148" t="s">
        <v>246</v>
      </c>
      <c r="D263" s="148" t="s">
        <v>172</v>
      </c>
      <c r="E263" s="149" t="s">
        <v>247</v>
      </c>
      <c r="F263" s="150" t="s">
        <v>248</v>
      </c>
      <c r="G263" s="151" t="s">
        <v>249</v>
      </c>
      <c r="H263" s="152">
        <v>745.01099999999997</v>
      </c>
      <c r="I263" s="1091"/>
      <c r="J263" s="153">
        <f>ROUND(I263*H263,2)</f>
        <v>0</v>
      </c>
      <c r="K263" s="884"/>
      <c r="L263" s="40"/>
      <c r="M263" s="155" t="s">
        <v>1</v>
      </c>
      <c r="N263" s="885" t="s">
        <v>38</v>
      </c>
      <c r="O263" s="886">
        <v>0</v>
      </c>
      <c r="P263" s="886">
        <f>O263*H263</f>
        <v>0</v>
      </c>
      <c r="Q263" s="886">
        <v>0</v>
      </c>
      <c r="R263" s="886">
        <f>Q263*H263</f>
        <v>0</v>
      </c>
      <c r="S263" s="886">
        <v>0</v>
      </c>
      <c r="T263" s="158">
        <f>S263*H263</f>
        <v>0</v>
      </c>
      <c r="AR263" s="159" t="s">
        <v>176</v>
      </c>
      <c r="AT263" s="159" t="s">
        <v>172</v>
      </c>
      <c r="AU263" s="159" t="s">
        <v>177</v>
      </c>
      <c r="AY263" s="863" t="s">
        <v>170</v>
      </c>
      <c r="BE263" s="887">
        <f>IF(N263="základná",J263,0)</f>
        <v>0</v>
      </c>
      <c r="BF263" s="887">
        <f>IF(N263="znížená",J263,0)</f>
        <v>0</v>
      </c>
      <c r="BG263" s="887">
        <f>IF(N263="zákl. prenesená",J263,0)</f>
        <v>0</v>
      </c>
      <c r="BH263" s="887">
        <f>IF(N263="zníž. prenesená",J263,0)</f>
        <v>0</v>
      </c>
      <c r="BI263" s="887">
        <f>IF(N263="nulová",J263,0)</f>
        <v>0</v>
      </c>
      <c r="BJ263" s="863" t="s">
        <v>177</v>
      </c>
      <c r="BK263" s="887">
        <f>ROUND(I263*H263,2)</f>
        <v>0</v>
      </c>
      <c r="BL263" s="863" t="s">
        <v>176</v>
      </c>
      <c r="BM263" s="159" t="s">
        <v>250</v>
      </c>
    </row>
    <row r="264" spans="2:65" s="888" customFormat="1">
      <c r="B264" s="889"/>
      <c r="D264" s="890" t="s">
        <v>3027</v>
      </c>
      <c r="E264" s="891" t="s">
        <v>1</v>
      </c>
      <c r="F264" s="892" t="s">
        <v>3063</v>
      </c>
      <c r="H264" s="891" t="s">
        <v>1</v>
      </c>
      <c r="L264" s="889"/>
      <c r="M264" s="893"/>
      <c r="T264" s="894"/>
      <c r="AT264" s="891" t="s">
        <v>3027</v>
      </c>
      <c r="AU264" s="891" t="s">
        <v>177</v>
      </c>
      <c r="AV264" s="888" t="s">
        <v>78</v>
      </c>
      <c r="AW264" s="888" t="s">
        <v>27</v>
      </c>
      <c r="AX264" s="888" t="s">
        <v>70</v>
      </c>
      <c r="AY264" s="891" t="s">
        <v>170</v>
      </c>
    </row>
    <row r="265" spans="2:65" s="895" customFormat="1">
      <c r="B265" s="896"/>
      <c r="D265" s="890" t="s">
        <v>3027</v>
      </c>
      <c r="E265" s="897" t="s">
        <v>1</v>
      </c>
      <c r="F265" s="898" t="s">
        <v>3062</v>
      </c>
      <c r="H265" s="899">
        <v>745.01099999999997</v>
      </c>
      <c r="L265" s="896"/>
      <c r="M265" s="900"/>
      <c r="T265" s="901"/>
      <c r="AT265" s="897" t="s">
        <v>3027</v>
      </c>
      <c r="AU265" s="897" t="s">
        <v>177</v>
      </c>
      <c r="AV265" s="895" t="s">
        <v>177</v>
      </c>
      <c r="AW265" s="895" t="s">
        <v>27</v>
      </c>
      <c r="AX265" s="895" t="s">
        <v>70</v>
      </c>
      <c r="AY265" s="897" t="s">
        <v>170</v>
      </c>
    </row>
    <row r="266" spans="2:65" s="902" customFormat="1">
      <c r="B266" s="903"/>
      <c r="D266" s="890" t="s">
        <v>3027</v>
      </c>
      <c r="E266" s="904" t="s">
        <v>1</v>
      </c>
      <c r="F266" s="905" t="s">
        <v>3030</v>
      </c>
      <c r="H266" s="906">
        <v>745.01099999999997</v>
      </c>
      <c r="L266" s="903"/>
      <c r="M266" s="907"/>
      <c r="T266" s="908"/>
      <c r="AT266" s="904" t="s">
        <v>3027</v>
      </c>
      <c r="AU266" s="904" t="s">
        <v>177</v>
      </c>
      <c r="AV266" s="902" t="s">
        <v>176</v>
      </c>
      <c r="AW266" s="902" t="s">
        <v>27</v>
      </c>
      <c r="AX266" s="902" t="s">
        <v>78</v>
      </c>
      <c r="AY266" s="904" t="s">
        <v>170</v>
      </c>
    </row>
    <row r="267" spans="2:65" s="2" customFormat="1" ht="24.25" customHeight="1">
      <c r="B267" s="883"/>
      <c r="C267" s="148" t="s">
        <v>7</v>
      </c>
      <c r="D267" s="148" t="s">
        <v>172</v>
      </c>
      <c r="E267" s="149" t="s">
        <v>251</v>
      </c>
      <c r="F267" s="150" t="s">
        <v>252</v>
      </c>
      <c r="G267" s="151" t="s">
        <v>192</v>
      </c>
      <c r="H267" s="152">
        <v>241.63399999999999</v>
      </c>
      <c r="I267" s="1091"/>
      <c r="J267" s="153">
        <f>ROUND(I267*H267,2)</f>
        <v>0</v>
      </c>
      <c r="K267" s="884"/>
      <c r="L267" s="40"/>
      <c r="M267" s="155" t="s">
        <v>1</v>
      </c>
      <c r="N267" s="885" t="s">
        <v>38</v>
      </c>
      <c r="O267" s="886">
        <v>2.0760000000000001</v>
      </c>
      <c r="P267" s="886">
        <f>O267*H267</f>
        <v>501.632184</v>
      </c>
      <c r="Q267" s="886">
        <v>0</v>
      </c>
      <c r="R267" s="886">
        <f>Q267*H267</f>
        <v>0</v>
      </c>
      <c r="S267" s="886">
        <v>0</v>
      </c>
      <c r="T267" s="158">
        <f>S267*H267</f>
        <v>0</v>
      </c>
      <c r="AR267" s="159" t="s">
        <v>176</v>
      </c>
      <c r="AT267" s="159" t="s">
        <v>172</v>
      </c>
      <c r="AU267" s="159" t="s">
        <v>177</v>
      </c>
      <c r="AY267" s="863" t="s">
        <v>170</v>
      </c>
      <c r="BE267" s="887">
        <f>IF(N267="základná",J267,0)</f>
        <v>0</v>
      </c>
      <c r="BF267" s="887">
        <f>IF(N267="znížená",J267,0)</f>
        <v>0</v>
      </c>
      <c r="BG267" s="887">
        <f>IF(N267="zákl. prenesená",J267,0)</f>
        <v>0</v>
      </c>
      <c r="BH267" s="887">
        <f>IF(N267="zníž. prenesená",J267,0)</f>
        <v>0</v>
      </c>
      <c r="BI267" s="887">
        <f>IF(N267="nulová",J267,0)</f>
        <v>0</v>
      </c>
      <c r="BJ267" s="863" t="s">
        <v>177</v>
      </c>
      <c r="BK267" s="887">
        <f>ROUND(I267*H267,2)</f>
        <v>0</v>
      </c>
      <c r="BL267" s="863" t="s">
        <v>176</v>
      </c>
      <c r="BM267" s="159" t="s">
        <v>253</v>
      </c>
    </row>
    <row r="268" spans="2:65" s="888" customFormat="1">
      <c r="B268" s="889"/>
      <c r="D268" s="890" t="s">
        <v>3027</v>
      </c>
      <c r="E268" s="891" t="s">
        <v>1</v>
      </c>
      <c r="F268" s="892" t="s">
        <v>3056</v>
      </c>
      <c r="H268" s="891" t="s">
        <v>1</v>
      </c>
      <c r="L268" s="889"/>
      <c r="M268" s="893"/>
      <c r="T268" s="894"/>
      <c r="AT268" s="891" t="s">
        <v>3027</v>
      </c>
      <c r="AU268" s="891" t="s">
        <v>177</v>
      </c>
      <c r="AV268" s="888" t="s">
        <v>78</v>
      </c>
      <c r="AW268" s="888" t="s">
        <v>27</v>
      </c>
      <c r="AX268" s="888" t="s">
        <v>70</v>
      </c>
      <c r="AY268" s="891" t="s">
        <v>170</v>
      </c>
    </row>
    <row r="269" spans="2:65" s="895" customFormat="1">
      <c r="B269" s="896"/>
      <c r="D269" s="890" t="s">
        <v>3027</v>
      </c>
      <c r="E269" s="897" t="s">
        <v>1</v>
      </c>
      <c r="F269" s="898" t="s">
        <v>3064</v>
      </c>
      <c r="H269" s="899">
        <v>241.63399999999999</v>
      </c>
      <c r="L269" s="896"/>
      <c r="M269" s="900"/>
      <c r="T269" s="901"/>
      <c r="AT269" s="897" t="s">
        <v>3027</v>
      </c>
      <c r="AU269" s="897" t="s">
        <v>177</v>
      </c>
      <c r="AV269" s="895" t="s">
        <v>177</v>
      </c>
      <c r="AW269" s="895" t="s">
        <v>27</v>
      </c>
      <c r="AX269" s="895" t="s">
        <v>70</v>
      </c>
      <c r="AY269" s="897" t="s">
        <v>170</v>
      </c>
    </row>
    <row r="270" spans="2:65" s="902" customFormat="1">
      <c r="B270" s="903"/>
      <c r="D270" s="890" t="s">
        <v>3027</v>
      </c>
      <c r="E270" s="904" t="s">
        <v>1</v>
      </c>
      <c r="F270" s="905" t="s">
        <v>3030</v>
      </c>
      <c r="H270" s="906">
        <v>241.63399999999999</v>
      </c>
      <c r="L270" s="903"/>
      <c r="M270" s="907"/>
      <c r="T270" s="908"/>
      <c r="AT270" s="904" t="s">
        <v>3027</v>
      </c>
      <c r="AU270" s="904" t="s">
        <v>177</v>
      </c>
      <c r="AV270" s="902" t="s">
        <v>176</v>
      </c>
      <c r="AW270" s="902" t="s">
        <v>27</v>
      </c>
      <c r="AX270" s="902" t="s">
        <v>78</v>
      </c>
      <c r="AY270" s="904" t="s">
        <v>170</v>
      </c>
    </row>
    <row r="271" spans="2:65" s="876" customFormat="1" ht="22.9" customHeight="1">
      <c r="B271" s="877"/>
      <c r="D271" s="136" t="s">
        <v>69</v>
      </c>
      <c r="E271" s="145" t="s">
        <v>177</v>
      </c>
      <c r="F271" s="145" t="s">
        <v>254</v>
      </c>
      <c r="J271" s="882">
        <f>BK271</f>
        <v>0</v>
      </c>
      <c r="L271" s="877"/>
      <c r="M271" s="879"/>
      <c r="P271" s="880">
        <f>SUM(P272:P414)</f>
        <v>1025.17457558</v>
      </c>
      <c r="R271" s="880">
        <f>SUM(R272:R414)</f>
        <v>419.34742007000006</v>
      </c>
      <c r="T271" s="881">
        <f>SUM(T272:T414)</f>
        <v>0</v>
      </c>
      <c r="AR271" s="136" t="s">
        <v>78</v>
      </c>
      <c r="AT271" s="143" t="s">
        <v>69</v>
      </c>
      <c r="AU271" s="143" t="s">
        <v>78</v>
      </c>
      <c r="AY271" s="136" t="s">
        <v>170</v>
      </c>
      <c r="BK271" s="144">
        <f>SUM(BK272:BK414)</f>
        <v>0</v>
      </c>
    </row>
    <row r="272" spans="2:65" s="2" customFormat="1" ht="24.25" customHeight="1">
      <c r="B272" s="883"/>
      <c r="C272" s="148" t="s">
        <v>255</v>
      </c>
      <c r="D272" s="148" t="s">
        <v>172</v>
      </c>
      <c r="E272" s="149" t="s">
        <v>256</v>
      </c>
      <c r="F272" s="150" t="s">
        <v>257</v>
      </c>
      <c r="G272" s="151" t="s">
        <v>192</v>
      </c>
      <c r="H272" s="152">
        <v>20.719000000000001</v>
      </c>
      <c r="I272" s="1091"/>
      <c r="J272" s="153">
        <f>ROUND(I272*H272,2)</f>
        <v>0</v>
      </c>
      <c r="K272" s="884"/>
      <c r="L272" s="40"/>
      <c r="M272" s="155" t="s">
        <v>1</v>
      </c>
      <c r="N272" s="885" t="s">
        <v>38</v>
      </c>
      <c r="O272" s="886">
        <v>1.1317999999999999</v>
      </c>
      <c r="P272" s="886">
        <f>O272*H272</f>
        <v>23.449764200000001</v>
      </c>
      <c r="Q272" s="886">
        <v>2.0699999999999998</v>
      </c>
      <c r="R272" s="886">
        <f>Q272*H272</f>
        <v>42.888329999999996</v>
      </c>
      <c r="S272" s="886">
        <v>0</v>
      </c>
      <c r="T272" s="158">
        <f>S272*H272</f>
        <v>0</v>
      </c>
      <c r="AR272" s="159" t="s">
        <v>176</v>
      </c>
      <c r="AT272" s="159" t="s">
        <v>172</v>
      </c>
      <c r="AU272" s="159" t="s">
        <v>177</v>
      </c>
      <c r="AY272" s="863" t="s">
        <v>170</v>
      </c>
      <c r="BE272" s="887">
        <f>IF(N272="základná",J272,0)</f>
        <v>0</v>
      </c>
      <c r="BF272" s="887">
        <f>IF(N272="znížená",J272,0)</f>
        <v>0</v>
      </c>
      <c r="BG272" s="887">
        <f>IF(N272="zákl. prenesená",J272,0)</f>
        <v>0</v>
      </c>
      <c r="BH272" s="887">
        <f>IF(N272="zníž. prenesená",J272,0)</f>
        <v>0</v>
      </c>
      <c r="BI272" s="887">
        <f>IF(N272="nulová",J272,0)</f>
        <v>0</v>
      </c>
      <c r="BJ272" s="863" t="s">
        <v>177</v>
      </c>
      <c r="BK272" s="887">
        <f>ROUND(I272*H272,2)</f>
        <v>0</v>
      </c>
      <c r="BL272" s="863" t="s">
        <v>176</v>
      </c>
      <c r="BM272" s="159" t="s">
        <v>258</v>
      </c>
    </row>
    <row r="273" spans="2:65" s="888" customFormat="1">
      <c r="B273" s="889"/>
      <c r="D273" s="890" t="s">
        <v>3027</v>
      </c>
      <c r="E273" s="891" t="s">
        <v>1</v>
      </c>
      <c r="F273" s="892" t="s">
        <v>3065</v>
      </c>
      <c r="H273" s="891" t="s">
        <v>1</v>
      </c>
      <c r="L273" s="889"/>
      <c r="M273" s="893"/>
      <c r="T273" s="894"/>
      <c r="AT273" s="891" t="s">
        <v>3027</v>
      </c>
      <c r="AU273" s="891" t="s">
        <v>177</v>
      </c>
      <c r="AV273" s="888" t="s">
        <v>78</v>
      </c>
      <c r="AW273" s="888" t="s">
        <v>27</v>
      </c>
      <c r="AX273" s="888" t="s">
        <v>70</v>
      </c>
      <c r="AY273" s="891" t="s">
        <v>170</v>
      </c>
    </row>
    <row r="274" spans="2:65" s="895" customFormat="1">
      <c r="B274" s="896"/>
      <c r="D274" s="890" t="s">
        <v>3027</v>
      </c>
      <c r="E274" s="897" t="s">
        <v>1</v>
      </c>
      <c r="F274" s="898" t="s">
        <v>3066</v>
      </c>
      <c r="H274" s="899">
        <v>11.96</v>
      </c>
      <c r="L274" s="896"/>
      <c r="M274" s="900"/>
      <c r="T274" s="901"/>
      <c r="AT274" s="897" t="s">
        <v>3027</v>
      </c>
      <c r="AU274" s="897" t="s">
        <v>177</v>
      </c>
      <c r="AV274" s="895" t="s">
        <v>177</v>
      </c>
      <c r="AW274" s="895" t="s">
        <v>27</v>
      </c>
      <c r="AX274" s="895" t="s">
        <v>70</v>
      </c>
      <c r="AY274" s="897" t="s">
        <v>170</v>
      </c>
    </row>
    <row r="275" spans="2:65" s="895" customFormat="1">
      <c r="B275" s="896"/>
      <c r="D275" s="890" t="s">
        <v>3027</v>
      </c>
      <c r="E275" s="897" t="s">
        <v>1</v>
      </c>
      <c r="F275" s="898" t="s">
        <v>3067</v>
      </c>
      <c r="H275" s="899">
        <v>0.47299999999999998</v>
      </c>
      <c r="L275" s="896"/>
      <c r="M275" s="900"/>
      <c r="T275" s="901"/>
      <c r="AT275" s="897" t="s">
        <v>3027</v>
      </c>
      <c r="AU275" s="897" t="s">
        <v>177</v>
      </c>
      <c r="AV275" s="895" t="s">
        <v>177</v>
      </c>
      <c r="AW275" s="895" t="s">
        <v>27</v>
      </c>
      <c r="AX275" s="895" t="s">
        <v>70</v>
      </c>
      <c r="AY275" s="897" t="s">
        <v>170</v>
      </c>
    </row>
    <row r="276" spans="2:65" s="895" customFormat="1">
      <c r="B276" s="896"/>
      <c r="D276" s="890" t="s">
        <v>3027</v>
      </c>
      <c r="E276" s="897" t="s">
        <v>1</v>
      </c>
      <c r="F276" s="898" t="s">
        <v>3068</v>
      </c>
      <c r="H276" s="899">
        <v>8.0589999999999993</v>
      </c>
      <c r="L276" s="896"/>
      <c r="M276" s="900"/>
      <c r="T276" s="901"/>
      <c r="AT276" s="897" t="s">
        <v>3027</v>
      </c>
      <c r="AU276" s="897" t="s">
        <v>177</v>
      </c>
      <c r="AV276" s="895" t="s">
        <v>177</v>
      </c>
      <c r="AW276" s="895" t="s">
        <v>27</v>
      </c>
      <c r="AX276" s="895" t="s">
        <v>70</v>
      </c>
      <c r="AY276" s="897" t="s">
        <v>170</v>
      </c>
    </row>
    <row r="277" spans="2:65" s="895" customFormat="1">
      <c r="B277" s="896"/>
      <c r="D277" s="890" t="s">
        <v>3027</v>
      </c>
      <c r="E277" s="897" t="s">
        <v>1</v>
      </c>
      <c r="F277" s="898" t="s">
        <v>3069</v>
      </c>
      <c r="H277" s="899">
        <v>0.22700000000000001</v>
      </c>
      <c r="L277" s="896"/>
      <c r="M277" s="900"/>
      <c r="T277" s="901"/>
      <c r="AT277" s="897" t="s">
        <v>3027</v>
      </c>
      <c r="AU277" s="897" t="s">
        <v>177</v>
      </c>
      <c r="AV277" s="895" t="s">
        <v>177</v>
      </c>
      <c r="AW277" s="895" t="s">
        <v>27</v>
      </c>
      <c r="AX277" s="895" t="s">
        <v>70</v>
      </c>
      <c r="AY277" s="897" t="s">
        <v>170</v>
      </c>
    </row>
    <row r="278" spans="2:65" s="902" customFormat="1">
      <c r="B278" s="903"/>
      <c r="D278" s="890" t="s">
        <v>3027</v>
      </c>
      <c r="E278" s="904" t="s">
        <v>1</v>
      </c>
      <c r="F278" s="905" t="s">
        <v>3030</v>
      </c>
      <c r="H278" s="906">
        <v>20.719000000000001</v>
      </c>
      <c r="L278" s="903"/>
      <c r="M278" s="907"/>
      <c r="T278" s="908"/>
      <c r="AT278" s="904" t="s">
        <v>3027</v>
      </c>
      <c r="AU278" s="904" t="s">
        <v>177</v>
      </c>
      <c r="AV278" s="902" t="s">
        <v>176</v>
      </c>
      <c r="AW278" s="902" t="s">
        <v>27</v>
      </c>
      <c r="AX278" s="902" t="s">
        <v>78</v>
      </c>
      <c r="AY278" s="904" t="s">
        <v>170</v>
      </c>
    </row>
    <row r="279" spans="2:65" s="2" customFormat="1" ht="24.25" customHeight="1">
      <c r="B279" s="883"/>
      <c r="C279" s="148" t="s">
        <v>259</v>
      </c>
      <c r="D279" s="148" t="s">
        <v>172</v>
      </c>
      <c r="E279" s="149" t="s">
        <v>260</v>
      </c>
      <c r="F279" s="150" t="s">
        <v>261</v>
      </c>
      <c r="G279" s="151" t="s">
        <v>192</v>
      </c>
      <c r="H279" s="152">
        <v>20.719000000000001</v>
      </c>
      <c r="I279" s="1091"/>
      <c r="J279" s="153">
        <f>ROUND(I279*H279,2)</f>
        <v>0</v>
      </c>
      <c r="K279" s="884"/>
      <c r="L279" s="40"/>
      <c r="M279" s="155" t="s">
        <v>1</v>
      </c>
      <c r="N279" s="885" t="s">
        <v>38</v>
      </c>
      <c r="O279" s="886">
        <v>1.1100000000000001</v>
      </c>
      <c r="P279" s="886">
        <f>O279*H279</f>
        <v>22.998090000000005</v>
      </c>
      <c r="Q279" s="886">
        <v>2.3231600000000001</v>
      </c>
      <c r="R279" s="886">
        <f>Q279*H279</f>
        <v>48.133552040000005</v>
      </c>
      <c r="S279" s="886">
        <v>0</v>
      </c>
      <c r="T279" s="158">
        <f>S279*H279</f>
        <v>0</v>
      </c>
      <c r="AR279" s="159" t="s">
        <v>176</v>
      </c>
      <c r="AT279" s="159" t="s">
        <v>172</v>
      </c>
      <c r="AU279" s="159" t="s">
        <v>177</v>
      </c>
      <c r="AY279" s="863" t="s">
        <v>170</v>
      </c>
      <c r="BE279" s="887">
        <f>IF(N279="základná",J279,0)</f>
        <v>0</v>
      </c>
      <c r="BF279" s="887">
        <f>IF(N279="znížená",J279,0)</f>
        <v>0</v>
      </c>
      <c r="BG279" s="887">
        <f>IF(N279="zákl. prenesená",J279,0)</f>
        <v>0</v>
      </c>
      <c r="BH279" s="887">
        <f>IF(N279="zníž. prenesená",J279,0)</f>
        <v>0</v>
      </c>
      <c r="BI279" s="887">
        <f>IF(N279="nulová",J279,0)</f>
        <v>0</v>
      </c>
      <c r="BJ279" s="863" t="s">
        <v>177</v>
      </c>
      <c r="BK279" s="887">
        <f>ROUND(I279*H279,2)</f>
        <v>0</v>
      </c>
      <c r="BL279" s="863" t="s">
        <v>176</v>
      </c>
      <c r="BM279" s="159" t="s">
        <v>262</v>
      </c>
    </row>
    <row r="280" spans="2:65" s="888" customFormat="1">
      <c r="B280" s="889"/>
      <c r="D280" s="890" t="s">
        <v>3027</v>
      </c>
      <c r="E280" s="891" t="s">
        <v>1</v>
      </c>
      <c r="F280" s="892" t="s">
        <v>3070</v>
      </c>
      <c r="H280" s="891" t="s">
        <v>1</v>
      </c>
      <c r="L280" s="889"/>
      <c r="M280" s="893"/>
      <c r="T280" s="894"/>
      <c r="AT280" s="891" t="s">
        <v>3027</v>
      </c>
      <c r="AU280" s="891" t="s">
        <v>177</v>
      </c>
      <c r="AV280" s="888" t="s">
        <v>78</v>
      </c>
      <c r="AW280" s="888" t="s">
        <v>27</v>
      </c>
      <c r="AX280" s="888" t="s">
        <v>70</v>
      </c>
      <c r="AY280" s="891" t="s">
        <v>170</v>
      </c>
    </row>
    <row r="281" spans="2:65" s="895" customFormat="1">
      <c r="B281" s="896"/>
      <c r="D281" s="890" t="s">
        <v>3027</v>
      </c>
      <c r="E281" s="897" t="s">
        <v>1</v>
      </c>
      <c r="F281" s="898" t="s">
        <v>3066</v>
      </c>
      <c r="H281" s="899">
        <v>11.96</v>
      </c>
      <c r="L281" s="896"/>
      <c r="M281" s="900"/>
      <c r="T281" s="901"/>
      <c r="AT281" s="897" t="s">
        <v>3027</v>
      </c>
      <c r="AU281" s="897" t="s">
        <v>177</v>
      </c>
      <c r="AV281" s="895" t="s">
        <v>177</v>
      </c>
      <c r="AW281" s="895" t="s">
        <v>27</v>
      </c>
      <c r="AX281" s="895" t="s">
        <v>70</v>
      </c>
      <c r="AY281" s="897" t="s">
        <v>170</v>
      </c>
    </row>
    <row r="282" spans="2:65" s="895" customFormat="1">
      <c r="B282" s="896"/>
      <c r="D282" s="890" t="s">
        <v>3027</v>
      </c>
      <c r="E282" s="897" t="s">
        <v>1</v>
      </c>
      <c r="F282" s="898" t="s">
        <v>3067</v>
      </c>
      <c r="H282" s="899">
        <v>0.47299999999999998</v>
      </c>
      <c r="L282" s="896"/>
      <c r="M282" s="900"/>
      <c r="T282" s="901"/>
      <c r="AT282" s="897" t="s">
        <v>3027</v>
      </c>
      <c r="AU282" s="897" t="s">
        <v>177</v>
      </c>
      <c r="AV282" s="895" t="s">
        <v>177</v>
      </c>
      <c r="AW282" s="895" t="s">
        <v>27</v>
      </c>
      <c r="AX282" s="895" t="s">
        <v>70</v>
      </c>
      <c r="AY282" s="897" t="s">
        <v>170</v>
      </c>
    </row>
    <row r="283" spans="2:65" s="895" customFormat="1">
      <c r="B283" s="896"/>
      <c r="D283" s="890" t="s">
        <v>3027</v>
      </c>
      <c r="E283" s="897" t="s">
        <v>1</v>
      </c>
      <c r="F283" s="898" t="s">
        <v>3068</v>
      </c>
      <c r="H283" s="899">
        <v>8.0589999999999993</v>
      </c>
      <c r="L283" s="896"/>
      <c r="M283" s="900"/>
      <c r="T283" s="901"/>
      <c r="AT283" s="897" t="s">
        <v>3027</v>
      </c>
      <c r="AU283" s="897" t="s">
        <v>177</v>
      </c>
      <c r="AV283" s="895" t="s">
        <v>177</v>
      </c>
      <c r="AW283" s="895" t="s">
        <v>27</v>
      </c>
      <c r="AX283" s="895" t="s">
        <v>70</v>
      </c>
      <c r="AY283" s="897" t="s">
        <v>170</v>
      </c>
    </row>
    <row r="284" spans="2:65" s="895" customFormat="1">
      <c r="B284" s="896"/>
      <c r="D284" s="890" t="s">
        <v>3027</v>
      </c>
      <c r="E284" s="897" t="s">
        <v>1</v>
      </c>
      <c r="F284" s="898" t="s">
        <v>3069</v>
      </c>
      <c r="H284" s="899">
        <v>0.22700000000000001</v>
      </c>
      <c r="L284" s="896"/>
      <c r="M284" s="900"/>
      <c r="T284" s="901"/>
      <c r="AT284" s="897" t="s">
        <v>3027</v>
      </c>
      <c r="AU284" s="897" t="s">
        <v>177</v>
      </c>
      <c r="AV284" s="895" t="s">
        <v>177</v>
      </c>
      <c r="AW284" s="895" t="s">
        <v>27</v>
      </c>
      <c r="AX284" s="895" t="s">
        <v>70</v>
      </c>
      <c r="AY284" s="897" t="s">
        <v>170</v>
      </c>
    </row>
    <row r="285" spans="2:65" s="902" customFormat="1">
      <c r="B285" s="903"/>
      <c r="D285" s="890" t="s">
        <v>3027</v>
      </c>
      <c r="E285" s="904" t="s">
        <v>1</v>
      </c>
      <c r="F285" s="905" t="s">
        <v>3030</v>
      </c>
      <c r="H285" s="906">
        <v>20.719000000000001</v>
      </c>
      <c r="L285" s="903"/>
      <c r="M285" s="907"/>
      <c r="T285" s="908"/>
      <c r="AT285" s="904" t="s">
        <v>3027</v>
      </c>
      <c r="AU285" s="904" t="s">
        <v>177</v>
      </c>
      <c r="AV285" s="902" t="s">
        <v>176</v>
      </c>
      <c r="AW285" s="902" t="s">
        <v>27</v>
      </c>
      <c r="AX285" s="902" t="s">
        <v>78</v>
      </c>
      <c r="AY285" s="904" t="s">
        <v>170</v>
      </c>
    </row>
    <row r="286" spans="2:65" s="2" customFormat="1" ht="24.25" customHeight="1">
      <c r="B286" s="883"/>
      <c r="C286" s="148" t="s">
        <v>263</v>
      </c>
      <c r="D286" s="148" t="s">
        <v>172</v>
      </c>
      <c r="E286" s="149" t="s">
        <v>264</v>
      </c>
      <c r="F286" s="150" t="s">
        <v>265</v>
      </c>
      <c r="G286" s="151" t="s">
        <v>192</v>
      </c>
      <c r="H286" s="152">
        <v>3.222</v>
      </c>
      <c r="I286" s="1091"/>
      <c r="J286" s="153">
        <f>ROUND(I286*H286,2)</f>
        <v>0</v>
      </c>
      <c r="K286" s="884"/>
      <c r="L286" s="40"/>
      <c r="M286" s="155" t="s">
        <v>1</v>
      </c>
      <c r="N286" s="885" t="s">
        <v>38</v>
      </c>
      <c r="O286" s="886">
        <v>1.1100000000000001</v>
      </c>
      <c r="P286" s="886">
        <f>O286*H286</f>
        <v>3.5764200000000002</v>
      </c>
      <c r="Q286" s="886">
        <v>2.3919100000000002</v>
      </c>
      <c r="R286" s="886">
        <f>Q286*H286</f>
        <v>7.7067340200000007</v>
      </c>
      <c r="S286" s="886">
        <v>0</v>
      </c>
      <c r="T286" s="158">
        <f>S286*H286</f>
        <v>0</v>
      </c>
      <c r="AR286" s="159" t="s">
        <v>176</v>
      </c>
      <c r="AT286" s="159" t="s">
        <v>172</v>
      </c>
      <c r="AU286" s="159" t="s">
        <v>177</v>
      </c>
      <c r="AY286" s="863" t="s">
        <v>170</v>
      </c>
      <c r="BE286" s="887">
        <f>IF(N286="základná",J286,0)</f>
        <v>0</v>
      </c>
      <c r="BF286" s="887">
        <f>IF(N286="znížená",J286,0)</f>
        <v>0</v>
      </c>
      <c r="BG286" s="887">
        <f>IF(N286="zákl. prenesená",J286,0)</f>
        <v>0</v>
      </c>
      <c r="BH286" s="887">
        <f>IF(N286="zníž. prenesená",J286,0)</f>
        <v>0</v>
      </c>
      <c r="BI286" s="887">
        <f>IF(N286="nulová",J286,0)</f>
        <v>0</v>
      </c>
      <c r="BJ286" s="863" t="s">
        <v>177</v>
      </c>
      <c r="BK286" s="887">
        <f>ROUND(I286*H286,2)</f>
        <v>0</v>
      </c>
      <c r="BL286" s="863" t="s">
        <v>176</v>
      </c>
      <c r="BM286" s="159" t="s">
        <v>266</v>
      </c>
    </row>
    <row r="287" spans="2:65" s="888" customFormat="1">
      <c r="B287" s="889"/>
      <c r="D287" s="890" t="s">
        <v>3027</v>
      </c>
      <c r="E287" s="891" t="s">
        <v>1</v>
      </c>
      <c r="F287" s="892" t="s">
        <v>3071</v>
      </c>
      <c r="H287" s="891" t="s">
        <v>1</v>
      </c>
      <c r="L287" s="889"/>
      <c r="M287" s="893"/>
      <c r="T287" s="894"/>
      <c r="AT287" s="891" t="s">
        <v>3027</v>
      </c>
      <c r="AU287" s="891" t="s">
        <v>177</v>
      </c>
      <c r="AV287" s="888" t="s">
        <v>78</v>
      </c>
      <c r="AW287" s="888" t="s">
        <v>27</v>
      </c>
      <c r="AX287" s="888" t="s">
        <v>70</v>
      </c>
      <c r="AY287" s="891" t="s">
        <v>170</v>
      </c>
    </row>
    <row r="288" spans="2:65" s="888" customFormat="1">
      <c r="B288" s="889"/>
      <c r="D288" s="890" t="s">
        <v>3027</v>
      </c>
      <c r="E288" s="891" t="s">
        <v>1</v>
      </c>
      <c r="F288" s="892" t="s">
        <v>3072</v>
      </c>
      <c r="H288" s="891" t="s">
        <v>1</v>
      </c>
      <c r="L288" s="889"/>
      <c r="M288" s="893"/>
      <c r="T288" s="894"/>
      <c r="AT288" s="891" t="s">
        <v>3027</v>
      </c>
      <c r="AU288" s="891" t="s">
        <v>177</v>
      </c>
      <c r="AV288" s="888" t="s">
        <v>78</v>
      </c>
      <c r="AW288" s="888" t="s">
        <v>27</v>
      </c>
      <c r="AX288" s="888" t="s">
        <v>70</v>
      </c>
      <c r="AY288" s="891" t="s">
        <v>170</v>
      </c>
    </row>
    <row r="289" spans="2:65" s="895" customFormat="1">
      <c r="B289" s="896"/>
      <c r="D289" s="890" t="s">
        <v>3027</v>
      </c>
      <c r="E289" s="897" t="s">
        <v>1</v>
      </c>
      <c r="F289" s="898" t="s">
        <v>3073</v>
      </c>
      <c r="H289" s="899">
        <v>0.49099999999999999</v>
      </c>
      <c r="L289" s="896"/>
      <c r="M289" s="900"/>
      <c r="T289" s="901"/>
      <c r="AT289" s="897" t="s">
        <v>3027</v>
      </c>
      <c r="AU289" s="897" t="s">
        <v>177</v>
      </c>
      <c r="AV289" s="895" t="s">
        <v>177</v>
      </c>
      <c r="AW289" s="895" t="s">
        <v>27</v>
      </c>
      <c r="AX289" s="895" t="s">
        <v>70</v>
      </c>
      <c r="AY289" s="897" t="s">
        <v>170</v>
      </c>
    </row>
    <row r="290" spans="2:65" s="895" customFormat="1">
      <c r="B290" s="896"/>
      <c r="D290" s="890" t="s">
        <v>3027</v>
      </c>
      <c r="E290" s="897" t="s">
        <v>1</v>
      </c>
      <c r="F290" s="898" t="s">
        <v>3074</v>
      </c>
      <c r="H290" s="899">
        <v>0.89600000000000002</v>
      </c>
      <c r="L290" s="896"/>
      <c r="M290" s="900"/>
      <c r="T290" s="901"/>
      <c r="AT290" s="897" t="s">
        <v>3027</v>
      </c>
      <c r="AU290" s="897" t="s">
        <v>177</v>
      </c>
      <c r="AV290" s="895" t="s">
        <v>177</v>
      </c>
      <c r="AW290" s="895" t="s">
        <v>27</v>
      </c>
      <c r="AX290" s="895" t="s">
        <v>70</v>
      </c>
      <c r="AY290" s="897" t="s">
        <v>170</v>
      </c>
    </row>
    <row r="291" spans="2:65" s="895" customFormat="1">
      <c r="B291" s="896"/>
      <c r="D291" s="890" t="s">
        <v>3027</v>
      </c>
      <c r="E291" s="897" t="s">
        <v>1</v>
      </c>
      <c r="F291" s="898" t="s">
        <v>3075</v>
      </c>
      <c r="H291" s="899">
        <v>1.835</v>
      </c>
      <c r="L291" s="896"/>
      <c r="M291" s="900"/>
      <c r="T291" s="901"/>
      <c r="AT291" s="897" t="s">
        <v>3027</v>
      </c>
      <c r="AU291" s="897" t="s">
        <v>177</v>
      </c>
      <c r="AV291" s="895" t="s">
        <v>177</v>
      </c>
      <c r="AW291" s="895" t="s">
        <v>27</v>
      </c>
      <c r="AX291" s="895" t="s">
        <v>70</v>
      </c>
      <c r="AY291" s="897" t="s">
        <v>170</v>
      </c>
    </row>
    <row r="292" spans="2:65" s="902" customFormat="1">
      <c r="B292" s="903"/>
      <c r="D292" s="890" t="s">
        <v>3027</v>
      </c>
      <c r="E292" s="904" t="s">
        <v>1</v>
      </c>
      <c r="F292" s="905" t="s">
        <v>3030</v>
      </c>
      <c r="H292" s="906">
        <v>3.222</v>
      </c>
      <c r="L292" s="903"/>
      <c r="M292" s="907"/>
      <c r="T292" s="908"/>
      <c r="AT292" s="904" t="s">
        <v>3027</v>
      </c>
      <c r="AU292" s="904" t="s">
        <v>177</v>
      </c>
      <c r="AV292" s="902" t="s">
        <v>176</v>
      </c>
      <c r="AW292" s="902" t="s">
        <v>27</v>
      </c>
      <c r="AX292" s="902" t="s">
        <v>78</v>
      </c>
      <c r="AY292" s="904" t="s">
        <v>170</v>
      </c>
    </row>
    <row r="293" spans="2:65" s="2" customFormat="1" ht="24.25" customHeight="1">
      <c r="B293" s="883"/>
      <c r="C293" s="148" t="s">
        <v>267</v>
      </c>
      <c r="D293" s="148" t="s">
        <v>172</v>
      </c>
      <c r="E293" s="149" t="s">
        <v>268</v>
      </c>
      <c r="F293" s="150" t="s">
        <v>269</v>
      </c>
      <c r="G293" s="151" t="s">
        <v>192</v>
      </c>
      <c r="H293" s="152">
        <v>1.121</v>
      </c>
      <c r="I293" s="1091"/>
      <c r="J293" s="153">
        <f>ROUND(I293*H293,2)</f>
        <v>0</v>
      </c>
      <c r="K293" s="884"/>
      <c r="L293" s="40"/>
      <c r="M293" s="155" t="s">
        <v>1</v>
      </c>
      <c r="N293" s="885" t="s">
        <v>38</v>
      </c>
      <c r="O293" s="886">
        <v>0.61890999999999996</v>
      </c>
      <c r="P293" s="886">
        <f>O293*H293</f>
        <v>0.69379810999999991</v>
      </c>
      <c r="Q293" s="886">
        <v>2.4157199999999999</v>
      </c>
      <c r="R293" s="886">
        <f>Q293*H293</f>
        <v>2.7080221199999999</v>
      </c>
      <c r="S293" s="886">
        <v>0</v>
      </c>
      <c r="T293" s="158">
        <f>S293*H293</f>
        <v>0</v>
      </c>
      <c r="AR293" s="159" t="s">
        <v>176</v>
      </c>
      <c r="AT293" s="159" t="s">
        <v>172</v>
      </c>
      <c r="AU293" s="159" t="s">
        <v>177</v>
      </c>
      <c r="AY293" s="863" t="s">
        <v>170</v>
      </c>
      <c r="BE293" s="887">
        <f>IF(N293="základná",J293,0)</f>
        <v>0</v>
      </c>
      <c r="BF293" s="887">
        <f>IF(N293="znížená",J293,0)</f>
        <v>0</v>
      </c>
      <c r="BG293" s="887">
        <f>IF(N293="zákl. prenesená",J293,0)</f>
        <v>0</v>
      </c>
      <c r="BH293" s="887">
        <f>IF(N293="zníž. prenesená",J293,0)</f>
        <v>0</v>
      </c>
      <c r="BI293" s="887">
        <f>IF(N293="nulová",J293,0)</f>
        <v>0</v>
      </c>
      <c r="BJ293" s="863" t="s">
        <v>177</v>
      </c>
      <c r="BK293" s="887">
        <f>ROUND(I293*H293,2)</f>
        <v>0</v>
      </c>
      <c r="BL293" s="863" t="s">
        <v>176</v>
      </c>
      <c r="BM293" s="159" t="s">
        <v>270</v>
      </c>
    </row>
    <row r="294" spans="2:65" s="888" customFormat="1">
      <c r="B294" s="889"/>
      <c r="D294" s="890" t="s">
        <v>3027</v>
      </c>
      <c r="E294" s="891" t="s">
        <v>1</v>
      </c>
      <c r="F294" s="892" t="s">
        <v>3065</v>
      </c>
      <c r="H294" s="891" t="s">
        <v>1</v>
      </c>
      <c r="L294" s="889"/>
      <c r="M294" s="893"/>
      <c r="T294" s="894"/>
      <c r="AT294" s="891" t="s">
        <v>3027</v>
      </c>
      <c r="AU294" s="891" t="s">
        <v>177</v>
      </c>
      <c r="AV294" s="888" t="s">
        <v>78</v>
      </c>
      <c r="AW294" s="888" t="s">
        <v>27</v>
      </c>
      <c r="AX294" s="888" t="s">
        <v>70</v>
      </c>
      <c r="AY294" s="891" t="s">
        <v>170</v>
      </c>
    </row>
    <row r="295" spans="2:65" s="888" customFormat="1">
      <c r="B295" s="889"/>
      <c r="D295" s="890" t="s">
        <v>3027</v>
      </c>
      <c r="E295" s="891" t="s">
        <v>1</v>
      </c>
      <c r="F295" s="892" t="s">
        <v>3076</v>
      </c>
      <c r="H295" s="891" t="s">
        <v>1</v>
      </c>
      <c r="L295" s="889"/>
      <c r="M295" s="893"/>
      <c r="T295" s="894"/>
      <c r="AT295" s="891" t="s">
        <v>3027</v>
      </c>
      <c r="AU295" s="891" t="s">
        <v>177</v>
      </c>
      <c r="AV295" s="888" t="s">
        <v>78</v>
      </c>
      <c r="AW295" s="888" t="s">
        <v>27</v>
      </c>
      <c r="AX295" s="888" t="s">
        <v>70</v>
      </c>
      <c r="AY295" s="891" t="s">
        <v>170</v>
      </c>
    </row>
    <row r="296" spans="2:65" s="895" customFormat="1">
      <c r="B296" s="896"/>
      <c r="D296" s="890" t="s">
        <v>3027</v>
      </c>
      <c r="E296" s="897" t="s">
        <v>1</v>
      </c>
      <c r="F296" s="898" t="s">
        <v>3077</v>
      </c>
      <c r="H296" s="899">
        <v>1.121</v>
      </c>
      <c r="L296" s="896"/>
      <c r="M296" s="900"/>
      <c r="T296" s="901"/>
      <c r="AT296" s="897" t="s">
        <v>3027</v>
      </c>
      <c r="AU296" s="897" t="s">
        <v>177</v>
      </c>
      <c r="AV296" s="895" t="s">
        <v>177</v>
      </c>
      <c r="AW296" s="895" t="s">
        <v>27</v>
      </c>
      <c r="AX296" s="895" t="s">
        <v>70</v>
      </c>
      <c r="AY296" s="897" t="s">
        <v>170</v>
      </c>
    </row>
    <row r="297" spans="2:65" s="902" customFormat="1">
      <c r="B297" s="903"/>
      <c r="D297" s="890" t="s">
        <v>3027</v>
      </c>
      <c r="E297" s="904" t="s">
        <v>1</v>
      </c>
      <c r="F297" s="905" t="s">
        <v>3030</v>
      </c>
      <c r="H297" s="906">
        <v>1.121</v>
      </c>
      <c r="L297" s="903"/>
      <c r="M297" s="907"/>
      <c r="T297" s="908"/>
      <c r="AT297" s="904" t="s">
        <v>3027</v>
      </c>
      <c r="AU297" s="904" t="s">
        <v>177</v>
      </c>
      <c r="AV297" s="902" t="s">
        <v>176</v>
      </c>
      <c r="AW297" s="902" t="s">
        <v>27</v>
      </c>
      <c r="AX297" s="902" t="s">
        <v>78</v>
      </c>
      <c r="AY297" s="904" t="s">
        <v>170</v>
      </c>
    </row>
    <row r="298" spans="2:65" s="2" customFormat="1" ht="24.25" customHeight="1">
      <c r="B298" s="883"/>
      <c r="C298" s="148" t="s">
        <v>271</v>
      </c>
      <c r="D298" s="148" t="s">
        <v>172</v>
      </c>
      <c r="E298" s="149" t="s">
        <v>272</v>
      </c>
      <c r="F298" s="150" t="s">
        <v>273</v>
      </c>
      <c r="G298" s="151" t="s">
        <v>192</v>
      </c>
      <c r="H298" s="152">
        <v>63.177999999999997</v>
      </c>
      <c r="I298" s="1091"/>
      <c r="J298" s="153">
        <f>ROUND(I298*H298,2)</f>
        <v>0</v>
      </c>
      <c r="K298" s="884"/>
      <c r="L298" s="40"/>
      <c r="M298" s="155" t="s">
        <v>1</v>
      </c>
      <c r="N298" s="885" t="s">
        <v>38</v>
      </c>
      <c r="O298" s="886">
        <v>1.1149199999999999</v>
      </c>
      <c r="P298" s="886">
        <f>O298*H298</f>
        <v>70.438415759999998</v>
      </c>
      <c r="Q298" s="886">
        <v>2.3231600000000001</v>
      </c>
      <c r="R298" s="886">
        <f>Q298*H298</f>
        <v>146.77260247999999</v>
      </c>
      <c r="S298" s="886">
        <v>0</v>
      </c>
      <c r="T298" s="158">
        <f>S298*H298</f>
        <v>0</v>
      </c>
      <c r="AR298" s="159" t="s">
        <v>176</v>
      </c>
      <c r="AT298" s="159" t="s">
        <v>172</v>
      </c>
      <c r="AU298" s="159" t="s">
        <v>177</v>
      </c>
      <c r="AY298" s="863" t="s">
        <v>170</v>
      </c>
      <c r="BE298" s="887">
        <f>IF(N298="základná",J298,0)</f>
        <v>0</v>
      </c>
      <c r="BF298" s="887">
        <f>IF(N298="znížená",J298,0)</f>
        <v>0</v>
      </c>
      <c r="BG298" s="887">
        <f>IF(N298="zákl. prenesená",J298,0)</f>
        <v>0</v>
      </c>
      <c r="BH298" s="887">
        <f>IF(N298="zníž. prenesená",J298,0)</f>
        <v>0</v>
      </c>
      <c r="BI298" s="887">
        <f>IF(N298="nulová",J298,0)</f>
        <v>0</v>
      </c>
      <c r="BJ298" s="863" t="s">
        <v>177</v>
      </c>
      <c r="BK298" s="887">
        <f>ROUND(I298*H298,2)</f>
        <v>0</v>
      </c>
      <c r="BL298" s="863" t="s">
        <v>176</v>
      </c>
      <c r="BM298" s="159" t="s">
        <v>274</v>
      </c>
    </row>
    <row r="299" spans="2:65" s="888" customFormat="1">
      <c r="B299" s="889"/>
      <c r="D299" s="890" t="s">
        <v>3027</v>
      </c>
      <c r="E299" s="891" t="s">
        <v>1</v>
      </c>
      <c r="F299" s="892" t="s">
        <v>3065</v>
      </c>
      <c r="H299" s="891" t="s">
        <v>1</v>
      </c>
      <c r="L299" s="889"/>
      <c r="M299" s="893"/>
      <c r="T299" s="894"/>
      <c r="AT299" s="891" t="s">
        <v>3027</v>
      </c>
      <c r="AU299" s="891" t="s">
        <v>177</v>
      </c>
      <c r="AV299" s="888" t="s">
        <v>78</v>
      </c>
      <c r="AW299" s="888" t="s">
        <v>27</v>
      </c>
      <c r="AX299" s="888" t="s">
        <v>70</v>
      </c>
      <c r="AY299" s="891" t="s">
        <v>170</v>
      </c>
    </row>
    <row r="300" spans="2:65" s="888" customFormat="1">
      <c r="B300" s="889"/>
      <c r="D300" s="890" t="s">
        <v>3027</v>
      </c>
      <c r="E300" s="891" t="s">
        <v>1</v>
      </c>
      <c r="F300" s="892" t="s">
        <v>3078</v>
      </c>
      <c r="H300" s="891" t="s">
        <v>1</v>
      </c>
      <c r="L300" s="889"/>
      <c r="M300" s="893"/>
      <c r="T300" s="894"/>
      <c r="AT300" s="891" t="s">
        <v>3027</v>
      </c>
      <c r="AU300" s="891" t="s">
        <v>177</v>
      </c>
      <c r="AV300" s="888" t="s">
        <v>78</v>
      </c>
      <c r="AW300" s="888" t="s">
        <v>27</v>
      </c>
      <c r="AX300" s="888" t="s">
        <v>70</v>
      </c>
      <c r="AY300" s="891" t="s">
        <v>170</v>
      </c>
    </row>
    <row r="301" spans="2:65" s="895" customFormat="1">
      <c r="B301" s="896"/>
      <c r="D301" s="890" t="s">
        <v>3027</v>
      </c>
      <c r="E301" s="897" t="s">
        <v>1</v>
      </c>
      <c r="F301" s="898" t="s">
        <v>3079</v>
      </c>
      <c r="H301" s="899">
        <v>41.86</v>
      </c>
      <c r="L301" s="896"/>
      <c r="M301" s="900"/>
      <c r="T301" s="901"/>
      <c r="AT301" s="897" t="s">
        <v>3027</v>
      </c>
      <c r="AU301" s="897" t="s">
        <v>177</v>
      </c>
      <c r="AV301" s="895" t="s">
        <v>177</v>
      </c>
      <c r="AW301" s="895" t="s">
        <v>27</v>
      </c>
      <c r="AX301" s="895" t="s">
        <v>70</v>
      </c>
      <c r="AY301" s="897" t="s">
        <v>170</v>
      </c>
    </row>
    <row r="302" spans="2:65" s="895" customFormat="1">
      <c r="B302" s="896"/>
      <c r="D302" s="890" t="s">
        <v>3027</v>
      </c>
      <c r="E302" s="897" t="s">
        <v>1</v>
      </c>
      <c r="F302" s="898" t="s">
        <v>3080</v>
      </c>
      <c r="H302" s="899">
        <v>0.94499999999999995</v>
      </c>
      <c r="L302" s="896"/>
      <c r="M302" s="900"/>
      <c r="T302" s="901"/>
      <c r="AT302" s="897" t="s">
        <v>3027</v>
      </c>
      <c r="AU302" s="897" t="s">
        <v>177</v>
      </c>
      <c r="AV302" s="895" t="s">
        <v>177</v>
      </c>
      <c r="AW302" s="895" t="s">
        <v>27</v>
      </c>
      <c r="AX302" s="895" t="s">
        <v>70</v>
      </c>
      <c r="AY302" s="897" t="s">
        <v>170</v>
      </c>
    </row>
    <row r="303" spans="2:65" s="895" customFormat="1">
      <c r="B303" s="896"/>
      <c r="D303" s="890" t="s">
        <v>3027</v>
      </c>
      <c r="E303" s="897" t="s">
        <v>1</v>
      </c>
      <c r="F303" s="898" t="s">
        <v>3081</v>
      </c>
      <c r="H303" s="899">
        <v>20.146000000000001</v>
      </c>
      <c r="L303" s="896"/>
      <c r="M303" s="900"/>
      <c r="T303" s="901"/>
      <c r="AT303" s="897" t="s">
        <v>3027</v>
      </c>
      <c r="AU303" s="897" t="s">
        <v>177</v>
      </c>
      <c r="AV303" s="895" t="s">
        <v>177</v>
      </c>
      <c r="AW303" s="895" t="s">
        <v>27</v>
      </c>
      <c r="AX303" s="895" t="s">
        <v>70</v>
      </c>
      <c r="AY303" s="897" t="s">
        <v>170</v>
      </c>
    </row>
    <row r="304" spans="2:65" s="895" customFormat="1">
      <c r="B304" s="896"/>
      <c r="D304" s="890" t="s">
        <v>3027</v>
      </c>
      <c r="E304" s="897" t="s">
        <v>1</v>
      </c>
      <c r="F304" s="898" t="s">
        <v>3069</v>
      </c>
      <c r="H304" s="899">
        <v>0.22700000000000001</v>
      </c>
      <c r="L304" s="896"/>
      <c r="M304" s="900"/>
      <c r="T304" s="901"/>
      <c r="AT304" s="897" t="s">
        <v>3027</v>
      </c>
      <c r="AU304" s="897" t="s">
        <v>177</v>
      </c>
      <c r="AV304" s="895" t="s">
        <v>177</v>
      </c>
      <c r="AW304" s="895" t="s">
        <v>27</v>
      </c>
      <c r="AX304" s="895" t="s">
        <v>70</v>
      </c>
      <c r="AY304" s="897" t="s">
        <v>170</v>
      </c>
    </row>
    <row r="305" spans="2:65" s="902" customFormat="1">
      <c r="B305" s="903"/>
      <c r="D305" s="890" t="s">
        <v>3027</v>
      </c>
      <c r="E305" s="904" t="s">
        <v>1</v>
      </c>
      <c r="F305" s="905" t="s">
        <v>3030</v>
      </c>
      <c r="H305" s="906">
        <v>63.177999999999997</v>
      </c>
      <c r="L305" s="903"/>
      <c r="M305" s="907"/>
      <c r="T305" s="908"/>
      <c r="AT305" s="904" t="s">
        <v>3027</v>
      </c>
      <c r="AU305" s="904" t="s">
        <v>177</v>
      </c>
      <c r="AV305" s="902" t="s">
        <v>176</v>
      </c>
      <c r="AW305" s="902" t="s">
        <v>27</v>
      </c>
      <c r="AX305" s="902" t="s">
        <v>78</v>
      </c>
      <c r="AY305" s="904" t="s">
        <v>170</v>
      </c>
    </row>
    <row r="306" spans="2:65" s="2" customFormat="1" ht="24.25" customHeight="1">
      <c r="B306" s="883"/>
      <c r="C306" s="148" t="s">
        <v>275</v>
      </c>
      <c r="D306" s="148" t="s">
        <v>172</v>
      </c>
      <c r="E306" s="149" t="s">
        <v>276</v>
      </c>
      <c r="F306" s="150" t="s">
        <v>277</v>
      </c>
      <c r="G306" s="151" t="s">
        <v>192</v>
      </c>
      <c r="H306" s="152">
        <v>8.0269999999999992</v>
      </c>
      <c r="I306" s="1091"/>
      <c r="J306" s="153">
        <f>ROUND(I306*H306,2)</f>
        <v>0</v>
      </c>
      <c r="K306" s="884"/>
      <c r="L306" s="40"/>
      <c r="M306" s="155" t="s">
        <v>1</v>
      </c>
      <c r="N306" s="885" t="s">
        <v>38</v>
      </c>
      <c r="O306" s="886">
        <v>1.1149199999999999</v>
      </c>
      <c r="P306" s="886">
        <f>O306*H306</f>
        <v>8.9494628399999989</v>
      </c>
      <c r="Q306" s="886">
        <v>2.3919100000000002</v>
      </c>
      <c r="R306" s="886">
        <f>Q306*H306</f>
        <v>19.199861569999999</v>
      </c>
      <c r="S306" s="886">
        <v>0</v>
      </c>
      <c r="T306" s="158">
        <f>S306*H306</f>
        <v>0</v>
      </c>
      <c r="AR306" s="159" t="s">
        <v>176</v>
      </c>
      <c r="AT306" s="159" t="s">
        <v>172</v>
      </c>
      <c r="AU306" s="159" t="s">
        <v>177</v>
      </c>
      <c r="AY306" s="863" t="s">
        <v>170</v>
      </c>
      <c r="BE306" s="887">
        <f>IF(N306="základná",J306,0)</f>
        <v>0</v>
      </c>
      <c r="BF306" s="887">
        <f>IF(N306="znížená",J306,0)</f>
        <v>0</v>
      </c>
      <c r="BG306" s="887">
        <f>IF(N306="zákl. prenesená",J306,0)</f>
        <v>0</v>
      </c>
      <c r="BH306" s="887">
        <f>IF(N306="zníž. prenesená",J306,0)</f>
        <v>0</v>
      </c>
      <c r="BI306" s="887">
        <f>IF(N306="nulová",J306,0)</f>
        <v>0</v>
      </c>
      <c r="BJ306" s="863" t="s">
        <v>177</v>
      </c>
      <c r="BK306" s="887">
        <f>ROUND(I306*H306,2)</f>
        <v>0</v>
      </c>
      <c r="BL306" s="863" t="s">
        <v>176</v>
      </c>
      <c r="BM306" s="159" t="s">
        <v>278</v>
      </c>
    </row>
    <row r="307" spans="2:65" s="888" customFormat="1">
      <c r="B307" s="889"/>
      <c r="D307" s="890" t="s">
        <v>3027</v>
      </c>
      <c r="E307" s="891" t="s">
        <v>1</v>
      </c>
      <c r="F307" s="892" t="s">
        <v>3071</v>
      </c>
      <c r="H307" s="891" t="s">
        <v>1</v>
      </c>
      <c r="L307" s="889"/>
      <c r="M307" s="893"/>
      <c r="T307" s="894"/>
      <c r="AT307" s="891" t="s">
        <v>3027</v>
      </c>
      <c r="AU307" s="891" t="s">
        <v>177</v>
      </c>
      <c r="AV307" s="888" t="s">
        <v>78</v>
      </c>
      <c r="AW307" s="888" t="s">
        <v>27</v>
      </c>
      <c r="AX307" s="888" t="s">
        <v>70</v>
      </c>
      <c r="AY307" s="891" t="s">
        <v>170</v>
      </c>
    </row>
    <row r="308" spans="2:65" s="888" customFormat="1">
      <c r="B308" s="889"/>
      <c r="D308" s="890" t="s">
        <v>3027</v>
      </c>
      <c r="E308" s="891" t="s">
        <v>1</v>
      </c>
      <c r="F308" s="892" t="s">
        <v>3078</v>
      </c>
      <c r="H308" s="891" t="s">
        <v>1</v>
      </c>
      <c r="L308" s="889"/>
      <c r="M308" s="893"/>
      <c r="T308" s="894"/>
      <c r="AT308" s="891" t="s">
        <v>3027</v>
      </c>
      <c r="AU308" s="891" t="s">
        <v>177</v>
      </c>
      <c r="AV308" s="888" t="s">
        <v>78</v>
      </c>
      <c r="AW308" s="888" t="s">
        <v>27</v>
      </c>
      <c r="AX308" s="888" t="s">
        <v>70</v>
      </c>
      <c r="AY308" s="891" t="s">
        <v>170</v>
      </c>
    </row>
    <row r="309" spans="2:65" s="895" customFormat="1">
      <c r="B309" s="896"/>
      <c r="D309" s="890" t="s">
        <v>3027</v>
      </c>
      <c r="E309" s="897" t="s">
        <v>1</v>
      </c>
      <c r="F309" s="898" t="s">
        <v>3082</v>
      </c>
      <c r="H309" s="899">
        <v>1.823</v>
      </c>
      <c r="L309" s="896"/>
      <c r="M309" s="900"/>
      <c r="T309" s="901"/>
      <c r="AT309" s="897" t="s">
        <v>3027</v>
      </c>
      <c r="AU309" s="897" t="s">
        <v>177</v>
      </c>
      <c r="AV309" s="895" t="s">
        <v>177</v>
      </c>
      <c r="AW309" s="895" t="s">
        <v>27</v>
      </c>
      <c r="AX309" s="895" t="s">
        <v>70</v>
      </c>
      <c r="AY309" s="897" t="s">
        <v>170</v>
      </c>
    </row>
    <row r="310" spans="2:65" s="895" customFormat="1">
      <c r="B310" s="896"/>
      <c r="D310" s="890" t="s">
        <v>3027</v>
      </c>
      <c r="E310" s="897" t="s">
        <v>1</v>
      </c>
      <c r="F310" s="898" t="s">
        <v>3083</v>
      </c>
      <c r="H310" s="899">
        <v>1.7909999999999999</v>
      </c>
      <c r="L310" s="896"/>
      <c r="M310" s="900"/>
      <c r="T310" s="901"/>
      <c r="AT310" s="897" t="s">
        <v>3027</v>
      </c>
      <c r="AU310" s="897" t="s">
        <v>177</v>
      </c>
      <c r="AV310" s="895" t="s">
        <v>177</v>
      </c>
      <c r="AW310" s="895" t="s">
        <v>27</v>
      </c>
      <c r="AX310" s="895" t="s">
        <v>70</v>
      </c>
      <c r="AY310" s="897" t="s">
        <v>170</v>
      </c>
    </row>
    <row r="311" spans="2:65" s="895" customFormat="1">
      <c r="B311" s="896"/>
      <c r="D311" s="890" t="s">
        <v>3027</v>
      </c>
      <c r="E311" s="897" t="s">
        <v>1</v>
      </c>
      <c r="F311" s="898" t="s">
        <v>3084</v>
      </c>
      <c r="H311" s="899">
        <v>4.4130000000000003</v>
      </c>
      <c r="L311" s="896"/>
      <c r="M311" s="900"/>
      <c r="T311" s="901"/>
      <c r="AT311" s="897" t="s">
        <v>3027</v>
      </c>
      <c r="AU311" s="897" t="s">
        <v>177</v>
      </c>
      <c r="AV311" s="895" t="s">
        <v>177</v>
      </c>
      <c r="AW311" s="895" t="s">
        <v>27</v>
      </c>
      <c r="AX311" s="895" t="s">
        <v>70</v>
      </c>
      <c r="AY311" s="897" t="s">
        <v>170</v>
      </c>
    </row>
    <row r="312" spans="2:65" s="902" customFormat="1">
      <c r="B312" s="903"/>
      <c r="D312" s="890" t="s">
        <v>3027</v>
      </c>
      <c r="E312" s="904" t="s">
        <v>1</v>
      </c>
      <c r="F312" s="905" t="s">
        <v>3030</v>
      </c>
      <c r="H312" s="906">
        <v>8.0269999999999992</v>
      </c>
      <c r="L312" s="903"/>
      <c r="M312" s="907"/>
      <c r="T312" s="908"/>
      <c r="AT312" s="904" t="s">
        <v>3027</v>
      </c>
      <c r="AU312" s="904" t="s">
        <v>177</v>
      </c>
      <c r="AV312" s="902" t="s">
        <v>176</v>
      </c>
      <c r="AW312" s="902" t="s">
        <v>27</v>
      </c>
      <c r="AX312" s="902" t="s">
        <v>78</v>
      </c>
      <c r="AY312" s="904" t="s">
        <v>170</v>
      </c>
    </row>
    <row r="313" spans="2:65" s="2" customFormat="1" ht="21.75" customHeight="1">
      <c r="B313" s="883"/>
      <c r="C313" s="148" t="s">
        <v>279</v>
      </c>
      <c r="D313" s="148" t="s">
        <v>172</v>
      </c>
      <c r="E313" s="149" t="s">
        <v>280</v>
      </c>
      <c r="F313" s="150" t="s">
        <v>281</v>
      </c>
      <c r="G313" s="151" t="s">
        <v>175</v>
      </c>
      <c r="H313" s="152">
        <v>41.01</v>
      </c>
      <c r="I313" s="1091"/>
      <c r="J313" s="153">
        <f>ROUND(I313*H313,2)</f>
        <v>0</v>
      </c>
      <c r="K313" s="884"/>
      <c r="L313" s="40"/>
      <c r="M313" s="155" t="s">
        <v>1</v>
      </c>
      <c r="N313" s="885" t="s">
        <v>38</v>
      </c>
      <c r="O313" s="886">
        <v>0.35799999999999998</v>
      </c>
      <c r="P313" s="886">
        <f>O313*H313</f>
        <v>14.681579999999999</v>
      </c>
      <c r="Q313" s="886">
        <v>6.7000000000000002E-4</v>
      </c>
      <c r="R313" s="886">
        <f>Q313*H313</f>
        <v>2.74767E-2</v>
      </c>
      <c r="S313" s="886">
        <v>0</v>
      </c>
      <c r="T313" s="158">
        <f>S313*H313</f>
        <v>0</v>
      </c>
      <c r="AR313" s="159" t="s">
        <v>176</v>
      </c>
      <c r="AT313" s="159" t="s">
        <v>172</v>
      </c>
      <c r="AU313" s="159" t="s">
        <v>177</v>
      </c>
      <c r="AY313" s="863" t="s">
        <v>170</v>
      </c>
      <c r="BE313" s="887">
        <f>IF(N313="základná",J313,0)</f>
        <v>0</v>
      </c>
      <c r="BF313" s="887">
        <f>IF(N313="znížená",J313,0)</f>
        <v>0</v>
      </c>
      <c r="BG313" s="887">
        <f>IF(N313="zákl. prenesená",J313,0)</f>
        <v>0</v>
      </c>
      <c r="BH313" s="887">
        <f>IF(N313="zníž. prenesená",J313,0)</f>
        <v>0</v>
      </c>
      <c r="BI313" s="887">
        <f>IF(N313="nulová",J313,0)</f>
        <v>0</v>
      </c>
      <c r="BJ313" s="863" t="s">
        <v>177</v>
      </c>
      <c r="BK313" s="887">
        <f>ROUND(I313*H313,2)</f>
        <v>0</v>
      </c>
      <c r="BL313" s="863" t="s">
        <v>176</v>
      </c>
      <c r="BM313" s="159" t="s">
        <v>282</v>
      </c>
    </row>
    <row r="314" spans="2:65" s="888" customFormat="1">
      <c r="B314" s="889"/>
      <c r="D314" s="890" t="s">
        <v>3027</v>
      </c>
      <c r="E314" s="891" t="s">
        <v>1</v>
      </c>
      <c r="F314" s="892" t="s">
        <v>3065</v>
      </c>
      <c r="H314" s="891" t="s">
        <v>1</v>
      </c>
      <c r="L314" s="889"/>
      <c r="M314" s="893"/>
      <c r="T314" s="894"/>
      <c r="AT314" s="891" t="s">
        <v>3027</v>
      </c>
      <c r="AU314" s="891" t="s">
        <v>177</v>
      </c>
      <c r="AV314" s="888" t="s">
        <v>78</v>
      </c>
      <c r="AW314" s="888" t="s">
        <v>27</v>
      </c>
      <c r="AX314" s="888" t="s">
        <v>70</v>
      </c>
      <c r="AY314" s="891" t="s">
        <v>170</v>
      </c>
    </row>
    <row r="315" spans="2:65" s="888" customFormat="1">
      <c r="B315" s="889"/>
      <c r="D315" s="890" t="s">
        <v>3027</v>
      </c>
      <c r="E315" s="891" t="s">
        <v>1</v>
      </c>
      <c r="F315" s="892" t="s">
        <v>3078</v>
      </c>
      <c r="H315" s="891" t="s">
        <v>1</v>
      </c>
      <c r="L315" s="889"/>
      <c r="M315" s="893"/>
      <c r="T315" s="894"/>
      <c r="AT315" s="891" t="s">
        <v>3027</v>
      </c>
      <c r="AU315" s="891" t="s">
        <v>177</v>
      </c>
      <c r="AV315" s="888" t="s">
        <v>78</v>
      </c>
      <c r="AW315" s="888" t="s">
        <v>27</v>
      </c>
      <c r="AX315" s="888" t="s">
        <v>70</v>
      </c>
      <c r="AY315" s="891" t="s">
        <v>170</v>
      </c>
    </row>
    <row r="316" spans="2:65" s="895" customFormat="1">
      <c r="B316" s="896"/>
      <c r="D316" s="890" t="s">
        <v>3027</v>
      </c>
      <c r="E316" s="897" t="s">
        <v>1</v>
      </c>
      <c r="F316" s="898" t="s">
        <v>3085</v>
      </c>
      <c r="H316" s="899">
        <v>16.87</v>
      </c>
      <c r="L316" s="896"/>
      <c r="M316" s="900"/>
      <c r="T316" s="901"/>
      <c r="AT316" s="897" t="s">
        <v>3027</v>
      </c>
      <c r="AU316" s="897" t="s">
        <v>177</v>
      </c>
      <c r="AV316" s="895" t="s">
        <v>177</v>
      </c>
      <c r="AW316" s="895" t="s">
        <v>27</v>
      </c>
      <c r="AX316" s="895" t="s">
        <v>70</v>
      </c>
      <c r="AY316" s="897" t="s">
        <v>170</v>
      </c>
    </row>
    <row r="317" spans="2:65" s="895" customFormat="1">
      <c r="B317" s="896"/>
      <c r="D317" s="890" t="s">
        <v>3027</v>
      </c>
      <c r="E317" s="897" t="s">
        <v>1</v>
      </c>
      <c r="F317" s="898" t="s">
        <v>3086</v>
      </c>
      <c r="H317" s="899">
        <v>1.74</v>
      </c>
      <c r="L317" s="896"/>
      <c r="M317" s="900"/>
      <c r="T317" s="901"/>
      <c r="AT317" s="897" t="s">
        <v>3027</v>
      </c>
      <c r="AU317" s="897" t="s">
        <v>177</v>
      </c>
      <c r="AV317" s="895" t="s">
        <v>177</v>
      </c>
      <c r="AW317" s="895" t="s">
        <v>27</v>
      </c>
      <c r="AX317" s="895" t="s">
        <v>70</v>
      </c>
      <c r="AY317" s="897" t="s">
        <v>170</v>
      </c>
    </row>
    <row r="318" spans="2:65" s="895" customFormat="1">
      <c r="B318" s="896"/>
      <c r="D318" s="890" t="s">
        <v>3027</v>
      </c>
      <c r="E318" s="897" t="s">
        <v>1</v>
      </c>
      <c r="F318" s="898" t="s">
        <v>3087</v>
      </c>
      <c r="H318" s="899">
        <v>9.2110000000000003</v>
      </c>
      <c r="L318" s="896"/>
      <c r="M318" s="900"/>
      <c r="T318" s="901"/>
      <c r="AT318" s="897" t="s">
        <v>3027</v>
      </c>
      <c r="AU318" s="897" t="s">
        <v>177</v>
      </c>
      <c r="AV318" s="895" t="s">
        <v>177</v>
      </c>
      <c r="AW318" s="895" t="s">
        <v>27</v>
      </c>
      <c r="AX318" s="895" t="s">
        <v>70</v>
      </c>
      <c r="AY318" s="897" t="s">
        <v>170</v>
      </c>
    </row>
    <row r="319" spans="2:65" s="895" customFormat="1">
      <c r="B319" s="896"/>
      <c r="D319" s="890" t="s">
        <v>3027</v>
      </c>
      <c r="E319" s="897" t="s">
        <v>1</v>
      </c>
      <c r="F319" s="898" t="s">
        <v>3088</v>
      </c>
      <c r="H319" s="899">
        <v>0.53400000000000003</v>
      </c>
      <c r="L319" s="896"/>
      <c r="M319" s="900"/>
      <c r="T319" s="901"/>
      <c r="AT319" s="897" t="s">
        <v>3027</v>
      </c>
      <c r="AU319" s="897" t="s">
        <v>177</v>
      </c>
      <c r="AV319" s="895" t="s">
        <v>177</v>
      </c>
      <c r="AW319" s="895" t="s">
        <v>27</v>
      </c>
      <c r="AX319" s="895" t="s">
        <v>70</v>
      </c>
      <c r="AY319" s="897" t="s">
        <v>170</v>
      </c>
    </row>
    <row r="320" spans="2:65" s="909" customFormat="1">
      <c r="B320" s="910"/>
      <c r="D320" s="890" t="s">
        <v>3027</v>
      </c>
      <c r="E320" s="911" t="s">
        <v>1</v>
      </c>
      <c r="F320" s="912" t="s">
        <v>3089</v>
      </c>
      <c r="H320" s="913">
        <v>28.355</v>
      </c>
      <c r="L320" s="910"/>
      <c r="M320" s="914"/>
      <c r="T320" s="915"/>
      <c r="AT320" s="911" t="s">
        <v>3027</v>
      </c>
      <c r="AU320" s="911" t="s">
        <v>177</v>
      </c>
      <c r="AV320" s="909" t="s">
        <v>182</v>
      </c>
      <c r="AW320" s="909" t="s">
        <v>27</v>
      </c>
      <c r="AX320" s="909" t="s">
        <v>70</v>
      </c>
      <c r="AY320" s="911" t="s">
        <v>170</v>
      </c>
    </row>
    <row r="321" spans="2:65" s="895" customFormat="1">
      <c r="B321" s="896"/>
      <c r="D321" s="890" t="s">
        <v>3027</v>
      </c>
      <c r="E321" s="897" t="s">
        <v>1</v>
      </c>
      <c r="F321" s="898" t="s">
        <v>3090</v>
      </c>
      <c r="H321" s="899">
        <v>2.4220000000000002</v>
      </c>
      <c r="L321" s="896"/>
      <c r="M321" s="900"/>
      <c r="T321" s="901"/>
      <c r="AT321" s="897" t="s">
        <v>3027</v>
      </c>
      <c r="AU321" s="897" t="s">
        <v>177</v>
      </c>
      <c r="AV321" s="895" t="s">
        <v>177</v>
      </c>
      <c r="AW321" s="895" t="s">
        <v>27</v>
      </c>
      <c r="AX321" s="895" t="s">
        <v>70</v>
      </c>
      <c r="AY321" s="897" t="s">
        <v>170</v>
      </c>
    </row>
    <row r="322" spans="2:65" s="895" customFormat="1">
      <c r="B322" s="896"/>
      <c r="D322" s="890" t="s">
        <v>3027</v>
      </c>
      <c r="E322" s="897" t="s">
        <v>1</v>
      </c>
      <c r="F322" s="898" t="s">
        <v>3091</v>
      </c>
      <c r="H322" s="899">
        <v>3.5880000000000001</v>
      </c>
      <c r="L322" s="896"/>
      <c r="M322" s="900"/>
      <c r="T322" s="901"/>
      <c r="AT322" s="897" t="s">
        <v>3027</v>
      </c>
      <c r="AU322" s="897" t="s">
        <v>177</v>
      </c>
      <c r="AV322" s="895" t="s">
        <v>177</v>
      </c>
      <c r="AW322" s="895" t="s">
        <v>27</v>
      </c>
      <c r="AX322" s="895" t="s">
        <v>70</v>
      </c>
      <c r="AY322" s="897" t="s">
        <v>170</v>
      </c>
    </row>
    <row r="323" spans="2:65" s="895" customFormat="1">
      <c r="B323" s="896"/>
      <c r="D323" s="890" t="s">
        <v>3027</v>
      </c>
      <c r="E323" s="897" t="s">
        <v>1</v>
      </c>
      <c r="F323" s="898" t="s">
        <v>3092</v>
      </c>
      <c r="H323" s="899">
        <v>6.6449999999999996</v>
      </c>
      <c r="L323" s="896"/>
      <c r="M323" s="900"/>
      <c r="T323" s="901"/>
      <c r="AT323" s="897" t="s">
        <v>3027</v>
      </c>
      <c r="AU323" s="897" t="s">
        <v>177</v>
      </c>
      <c r="AV323" s="895" t="s">
        <v>177</v>
      </c>
      <c r="AW323" s="895" t="s">
        <v>27</v>
      </c>
      <c r="AX323" s="895" t="s">
        <v>70</v>
      </c>
      <c r="AY323" s="897" t="s">
        <v>170</v>
      </c>
    </row>
    <row r="324" spans="2:65" s="909" customFormat="1">
      <c r="B324" s="910"/>
      <c r="D324" s="890" t="s">
        <v>3027</v>
      </c>
      <c r="E324" s="911" t="s">
        <v>1</v>
      </c>
      <c r="F324" s="912" t="s">
        <v>3089</v>
      </c>
      <c r="H324" s="913">
        <v>12.654999999999999</v>
      </c>
      <c r="L324" s="910"/>
      <c r="M324" s="914"/>
      <c r="T324" s="915"/>
      <c r="AT324" s="911" t="s">
        <v>3027</v>
      </c>
      <c r="AU324" s="911" t="s">
        <v>177</v>
      </c>
      <c r="AV324" s="909" t="s">
        <v>182</v>
      </c>
      <c r="AW324" s="909" t="s">
        <v>27</v>
      </c>
      <c r="AX324" s="909" t="s">
        <v>70</v>
      </c>
      <c r="AY324" s="911" t="s">
        <v>170</v>
      </c>
    </row>
    <row r="325" spans="2:65" s="902" customFormat="1">
      <c r="B325" s="903"/>
      <c r="D325" s="890" t="s">
        <v>3027</v>
      </c>
      <c r="E325" s="904" t="s">
        <v>1</v>
      </c>
      <c r="F325" s="905" t="s">
        <v>3030</v>
      </c>
      <c r="H325" s="906">
        <v>41.01</v>
      </c>
      <c r="L325" s="903"/>
      <c r="M325" s="907"/>
      <c r="T325" s="908"/>
      <c r="AT325" s="904" t="s">
        <v>3027</v>
      </c>
      <c r="AU325" s="904" t="s">
        <v>177</v>
      </c>
      <c r="AV325" s="902" t="s">
        <v>176</v>
      </c>
      <c r="AW325" s="902" t="s">
        <v>27</v>
      </c>
      <c r="AX325" s="902" t="s">
        <v>78</v>
      </c>
      <c r="AY325" s="904" t="s">
        <v>170</v>
      </c>
    </row>
    <row r="326" spans="2:65" s="2" customFormat="1" ht="21.75" customHeight="1">
      <c r="B326" s="883"/>
      <c r="C326" s="148" t="s">
        <v>283</v>
      </c>
      <c r="D326" s="148" t="s">
        <v>172</v>
      </c>
      <c r="E326" s="149" t="s">
        <v>284</v>
      </c>
      <c r="F326" s="150" t="s">
        <v>285</v>
      </c>
      <c r="G326" s="151" t="s">
        <v>175</v>
      </c>
      <c r="H326" s="152">
        <v>41.01</v>
      </c>
      <c r="I326" s="1091"/>
      <c r="J326" s="153">
        <f>ROUND(I326*H326,2)</f>
        <v>0</v>
      </c>
      <c r="K326" s="884"/>
      <c r="L326" s="40"/>
      <c r="M326" s="155" t="s">
        <v>1</v>
      </c>
      <c r="N326" s="885" t="s">
        <v>38</v>
      </c>
      <c r="O326" s="886">
        <v>0.19900000000000001</v>
      </c>
      <c r="P326" s="886">
        <f>O326*H326</f>
        <v>8.16099</v>
      </c>
      <c r="Q326" s="886">
        <v>0</v>
      </c>
      <c r="R326" s="886">
        <f>Q326*H326</f>
        <v>0</v>
      </c>
      <c r="S326" s="886">
        <v>0</v>
      </c>
      <c r="T326" s="158">
        <f>S326*H326</f>
        <v>0</v>
      </c>
      <c r="AR326" s="159" t="s">
        <v>176</v>
      </c>
      <c r="AT326" s="159" t="s">
        <v>172</v>
      </c>
      <c r="AU326" s="159" t="s">
        <v>177</v>
      </c>
      <c r="AY326" s="863" t="s">
        <v>170</v>
      </c>
      <c r="BE326" s="887">
        <f>IF(N326="základná",J326,0)</f>
        <v>0</v>
      </c>
      <c r="BF326" s="887">
        <f>IF(N326="znížená",J326,0)</f>
        <v>0</v>
      </c>
      <c r="BG326" s="887">
        <f>IF(N326="zákl. prenesená",J326,0)</f>
        <v>0</v>
      </c>
      <c r="BH326" s="887">
        <f>IF(N326="zníž. prenesená",J326,0)</f>
        <v>0</v>
      </c>
      <c r="BI326" s="887">
        <f>IF(N326="nulová",J326,0)</f>
        <v>0</v>
      </c>
      <c r="BJ326" s="863" t="s">
        <v>177</v>
      </c>
      <c r="BK326" s="887">
        <f>ROUND(I326*H326,2)</f>
        <v>0</v>
      </c>
      <c r="BL326" s="863" t="s">
        <v>176</v>
      </c>
      <c r="BM326" s="159" t="s">
        <v>286</v>
      </c>
    </row>
    <row r="327" spans="2:65" s="888" customFormat="1">
      <c r="B327" s="889"/>
      <c r="D327" s="890" t="s">
        <v>3027</v>
      </c>
      <c r="E327" s="891" t="s">
        <v>1</v>
      </c>
      <c r="F327" s="892" t="s">
        <v>3065</v>
      </c>
      <c r="H327" s="891" t="s">
        <v>1</v>
      </c>
      <c r="L327" s="889"/>
      <c r="M327" s="893"/>
      <c r="T327" s="894"/>
      <c r="AT327" s="891" t="s">
        <v>3027</v>
      </c>
      <c r="AU327" s="891" t="s">
        <v>177</v>
      </c>
      <c r="AV327" s="888" t="s">
        <v>78</v>
      </c>
      <c r="AW327" s="888" t="s">
        <v>27</v>
      </c>
      <c r="AX327" s="888" t="s">
        <v>70</v>
      </c>
      <c r="AY327" s="891" t="s">
        <v>170</v>
      </c>
    </row>
    <row r="328" spans="2:65" s="888" customFormat="1">
      <c r="B328" s="889"/>
      <c r="D328" s="890" t="s">
        <v>3027</v>
      </c>
      <c r="E328" s="891" t="s">
        <v>1</v>
      </c>
      <c r="F328" s="892" t="s">
        <v>3078</v>
      </c>
      <c r="H328" s="891" t="s">
        <v>1</v>
      </c>
      <c r="L328" s="889"/>
      <c r="M328" s="893"/>
      <c r="T328" s="894"/>
      <c r="AT328" s="891" t="s">
        <v>3027</v>
      </c>
      <c r="AU328" s="891" t="s">
        <v>177</v>
      </c>
      <c r="AV328" s="888" t="s">
        <v>78</v>
      </c>
      <c r="AW328" s="888" t="s">
        <v>27</v>
      </c>
      <c r="AX328" s="888" t="s">
        <v>70</v>
      </c>
      <c r="AY328" s="891" t="s">
        <v>170</v>
      </c>
    </row>
    <row r="329" spans="2:65" s="895" customFormat="1">
      <c r="B329" s="896"/>
      <c r="D329" s="890" t="s">
        <v>3027</v>
      </c>
      <c r="E329" s="897" t="s">
        <v>1</v>
      </c>
      <c r="F329" s="898" t="s">
        <v>3085</v>
      </c>
      <c r="H329" s="899">
        <v>16.87</v>
      </c>
      <c r="L329" s="896"/>
      <c r="M329" s="900"/>
      <c r="T329" s="901"/>
      <c r="AT329" s="897" t="s">
        <v>3027</v>
      </c>
      <c r="AU329" s="897" t="s">
        <v>177</v>
      </c>
      <c r="AV329" s="895" t="s">
        <v>177</v>
      </c>
      <c r="AW329" s="895" t="s">
        <v>27</v>
      </c>
      <c r="AX329" s="895" t="s">
        <v>70</v>
      </c>
      <c r="AY329" s="897" t="s">
        <v>170</v>
      </c>
    </row>
    <row r="330" spans="2:65" s="895" customFormat="1">
      <c r="B330" s="896"/>
      <c r="D330" s="890" t="s">
        <v>3027</v>
      </c>
      <c r="E330" s="897" t="s">
        <v>1</v>
      </c>
      <c r="F330" s="898" t="s">
        <v>3086</v>
      </c>
      <c r="H330" s="899">
        <v>1.74</v>
      </c>
      <c r="L330" s="896"/>
      <c r="M330" s="900"/>
      <c r="T330" s="901"/>
      <c r="AT330" s="897" t="s">
        <v>3027</v>
      </c>
      <c r="AU330" s="897" t="s">
        <v>177</v>
      </c>
      <c r="AV330" s="895" t="s">
        <v>177</v>
      </c>
      <c r="AW330" s="895" t="s">
        <v>27</v>
      </c>
      <c r="AX330" s="895" t="s">
        <v>70</v>
      </c>
      <c r="AY330" s="897" t="s">
        <v>170</v>
      </c>
    </row>
    <row r="331" spans="2:65" s="895" customFormat="1">
      <c r="B331" s="896"/>
      <c r="D331" s="890" t="s">
        <v>3027</v>
      </c>
      <c r="E331" s="897" t="s">
        <v>1</v>
      </c>
      <c r="F331" s="898" t="s">
        <v>3087</v>
      </c>
      <c r="H331" s="899">
        <v>9.2110000000000003</v>
      </c>
      <c r="L331" s="896"/>
      <c r="M331" s="900"/>
      <c r="T331" s="901"/>
      <c r="AT331" s="897" t="s">
        <v>3027</v>
      </c>
      <c r="AU331" s="897" t="s">
        <v>177</v>
      </c>
      <c r="AV331" s="895" t="s">
        <v>177</v>
      </c>
      <c r="AW331" s="895" t="s">
        <v>27</v>
      </c>
      <c r="AX331" s="895" t="s">
        <v>70</v>
      </c>
      <c r="AY331" s="897" t="s">
        <v>170</v>
      </c>
    </row>
    <row r="332" spans="2:65" s="895" customFormat="1">
      <c r="B332" s="896"/>
      <c r="D332" s="890" t="s">
        <v>3027</v>
      </c>
      <c r="E332" s="897" t="s">
        <v>1</v>
      </c>
      <c r="F332" s="898" t="s">
        <v>3088</v>
      </c>
      <c r="H332" s="899">
        <v>0.53400000000000003</v>
      </c>
      <c r="L332" s="896"/>
      <c r="M332" s="900"/>
      <c r="T332" s="901"/>
      <c r="AT332" s="897" t="s">
        <v>3027</v>
      </c>
      <c r="AU332" s="897" t="s">
        <v>177</v>
      </c>
      <c r="AV332" s="895" t="s">
        <v>177</v>
      </c>
      <c r="AW332" s="895" t="s">
        <v>27</v>
      </c>
      <c r="AX332" s="895" t="s">
        <v>70</v>
      </c>
      <c r="AY332" s="897" t="s">
        <v>170</v>
      </c>
    </row>
    <row r="333" spans="2:65" s="909" customFormat="1">
      <c r="B333" s="910"/>
      <c r="D333" s="890" t="s">
        <v>3027</v>
      </c>
      <c r="E333" s="911" t="s">
        <v>1</v>
      </c>
      <c r="F333" s="912" t="s">
        <v>3089</v>
      </c>
      <c r="H333" s="913">
        <v>28.355</v>
      </c>
      <c r="L333" s="910"/>
      <c r="M333" s="914"/>
      <c r="T333" s="915"/>
      <c r="AT333" s="911" t="s">
        <v>3027</v>
      </c>
      <c r="AU333" s="911" t="s">
        <v>177</v>
      </c>
      <c r="AV333" s="909" t="s">
        <v>182</v>
      </c>
      <c r="AW333" s="909" t="s">
        <v>27</v>
      </c>
      <c r="AX333" s="909" t="s">
        <v>70</v>
      </c>
      <c r="AY333" s="911" t="s">
        <v>170</v>
      </c>
    </row>
    <row r="334" spans="2:65" s="895" customFormat="1">
      <c r="B334" s="896"/>
      <c r="D334" s="890" t="s">
        <v>3027</v>
      </c>
      <c r="E334" s="897" t="s">
        <v>1</v>
      </c>
      <c r="F334" s="898" t="s">
        <v>3090</v>
      </c>
      <c r="H334" s="899">
        <v>2.4220000000000002</v>
      </c>
      <c r="L334" s="896"/>
      <c r="M334" s="900"/>
      <c r="T334" s="901"/>
      <c r="AT334" s="897" t="s">
        <v>3027</v>
      </c>
      <c r="AU334" s="897" t="s">
        <v>177</v>
      </c>
      <c r="AV334" s="895" t="s">
        <v>177</v>
      </c>
      <c r="AW334" s="895" t="s">
        <v>27</v>
      </c>
      <c r="AX334" s="895" t="s">
        <v>70</v>
      </c>
      <c r="AY334" s="897" t="s">
        <v>170</v>
      </c>
    </row>
    <row r="335" spans="2:65" s="895" customFormat="1">
      <c r="B335" s="896"/>
      <c r="D335" s="890" t="s">
        <v>3027</v>
      </c>
      <c r="E335" s="897" t="s">
        <v>1</v>
      </c>
      <c r="F335" s="898" t="s">
        <v>3091</v>
      </c>
      <c r="H335" s="899">
        <v>3.5880000000000001</v>
      </c>
      <c r="L335" s="896"/>
      <c r="M335" s="900"/>
      <c r="T335" s="901"/>
      <c r="AT335" s="897" t="s">
        <v>3027</v>
      </c>
      <c r="AU335" s="897" t="s">
        <v>177</v>
      </c>
      <c r="AV335" s="895" t="s">
        <v>177</v>
      </c>
      <c r="AW335" s="895" t="s">
        <v>27</v>
      </c>
      <c r="AX335" s="895" t="s">
        <v>70</v>
      </c>
      <c r="AY335" s="897" t="s">
        <v>170</v>
      </c>
    </row>
    <row r="336" spans="2:65" s="895" customFormat="1">
      <c r="B336" s="896"/>
      <c r="D336" s="890" t="s">
        <v>3027</v>
      </c>
      <c r="E336" s="897" t="s">
        <v>1</v>
      </c>
      <c r="F336" s="898" t="s">
        <v>3092</v>
      </c>
      <c r="H336" s="899">
        <v>6.6449999999999996</v>
      </c>
      <c r="L336" s="896"/>
      <c r="M336" s="900"/>
      <c r="T336" s="901"/>
      <c r="AT336" s="897" t="s">
        <v>3027</v>
      </c>
      <c r="AU336" s="897" t="s">
        <v>177</v>
      </c>
      <c r="AV336" s="895" t="s">
        <v>177</v>
      </c>
      <c r="AW336" s="895" t="s">
        <v>27</v>
      </c>
      <c r="AX336" s="895" t="s">
        <v>70</v>
      </c>
      <c r="AY336" s="897" t="s">
        <v>170</v>
      </c>
    </row>
    <row r="337" spans="2:65" s="909" customFormat="1">
      <c r="B337" s="910"/>
      <c r="D337" s="890" t="s">
        <v>3027</v>
      </c>
      <c r="E337" s="911" t="s">
        <v>1</v>
      </c>
      <c r="F337" s="912" t="s">
        <v>3089</v>
      </c>
      <c r="H337" s="913">
        <v>12.654999999999999</v>
      </c>
      <c r="L337" s="910"/>
      <c r="M337" s="914"/>
      <c r="T337" s="915"/>
      <c r="AT337" s="911" t="s">
        <v>3027</v>
      </c>
      <c r="AU337" s="911" t="s">
        <v>177</v>
      </c>
      <c r="AV337" s="909" t="s">
        <v>182</v>
      </c>
      <c r="AW337" s="909" t="s">
        <v>27</v>
      </c>
      <c r="AX337" s="909" t="s">
        <v>70</v>
      </c>
      <c r="AY337" s="911" t="s">
        <v>170</v>
      </c>
    </row>
    <row r="338" spans="2:65" s="902" customFormat="1">
      <c r="B338" s="903"/>
      <c r="D338" s="890" t="s">
        <v>3027</v>
      </c>
      <c r="E338" s="904" t="s">
        <v>1</v>
      </c>
      <c r="F338" s="905" t="s">
        <v>3030</v>
      </c>
      <c r="H338" s="906">
        <v>41.01</v>
      </c>
      <c r="L338" s="903"/>
      <c r="M338" s="907"/>
      <c r="T338" s="908"/>
      <c r="AT338" s="904" t="s">
        <v>3027</v>
      </c>
      <c r="AU338" s="904" t="s">
        <v>177</v>
      </c>
      <c r="AV338" s="902" t="s">
        <v>176</v>
      </c>
      <c r="AW338" s="902" t="s">
        <v>27</v>
      </c>
      <c r="AX338" s="902" t="s">
        <v>78</v>
      </c>
      <c r="AY338" s="904" t="s">
        <v>170</v>
      </c>
    </row>
    <row r="339" spans="2:65" s="2" customFormat="1" ht="16.5" customHeight="1">
      <c r="B339" s="883"/>
      <c r="C339" s="148" t="s">
        <v>287</v>
      </c>
      <c r="D339" s="148" t="s">
        <v>172</v>
      </c>
      <c r="E339" s="149" t="s">
        <v>288</v>
      </c>
      <c r="F339" s="150" t="s">
        <v>289</v>
      </c>
      <c r="G339" s="151" t="s">
        <v>249</v>
      </c>
      <c r="H339" s="152">
        <v>11.208</v>
      </c>
      <c r="I339" s="1091"/>
      <c r="J339" s="153">
        <f>ROUND(I339*H339,2)</f>
        <v>0</v>
      </c>
      <c r="K339" s="884"/>
      <c r="L339" s="40"/>
      <c r="M339" s="155" t="s">
        <v>1</v>
      </c>
      <c r="N339" s="885" t="s">
        <v>38</v>
      </c>
      <c r="O339" s="886">
        <v>34.372</v>
      </c>
      <c r="P339" s="886">
        <f>O339*H339</f>
        <v>385.241376</v>
      </c>
      <c r="Q339" s="886">
        <v>1.01895</v>
      </c>
      <c r="R339" s="886">
        <f>Q339*H339</f>
        <v>11.4203916</v>
      </c>
      <c r="S339" s="886">
        <v>0</v>
      </c>
      <c r="T339" s="158">
        <f>S339*H339</f>
        <v>0</v>
      </c>
      <c r="AR339" s="159" t="s">
        <v>176</v>
      </c>
      <c r="AT339" s="159" t="s">
        <v>172</v>
      </c>
      <c r="AU339" s="159" t="s">
        <v>177</v>
      </c>
      <c r="AY339" s="863" t="s">
        <v>170</v>
      </c>
      <c r="BE339" s="887">
        <f>IF(N339="základná",J339,0)</f>
        <v>0</v>
      </c>
      <c r="BF339" s="887">
        <f>IF(N339="znížená",J339,0)</f>
        <v>0</v>
      </c>
      <c r="BG339" s="887">
        <f>IF(N339="zákl. prenesená",J339,0)</f>
        <v>0</v>
      </c>
      <c r="BH339" s="887">
        <f>IF(N339="zníž. prenesená",J339,0)</f>
        <v>0</v>
      </c>
      <c r="BI339" s="887">
        <f>IF(N339="nulová",J339,0)</f>
        <v>0</v>
      </c>
      <c r="BJ339" s="863" t="s">
        <v>177</v>
      </c>
      <c r="BK339" s="887">
        <f>ROUND(I339*H339,2)</f>
        <v>0</v>
      </c>
      <c r="BL339" s="863" t="s">
        <v>176</v>
      </c>
      <c r="BM339" s="159" t="s">
        <v>290</v>
      </c>
    </row>
    <row r="340" spans="2:65" s="888" customFormat="1">
      <c r="B340" s="889"/>
      <c r="D340" s="890" t="s">
        <v>3027</v>
      </c>
      <c r="E340" s="891" t="s">
        <v>1</v>
      </c>
      <c r="F340" s="892" t="s">
        <v>3065</v>
      </c>
      <c r="H340" s="891" t="s">
        <v>1</v>
      </c>
      <c r="L340" s="889"/>
      <c r="M340" s="893"/>
      <c r="T340" s="894"/>
      <c r="AT340" s="891" t="s">
        <v>3027</v>
      </c>
      <c r="AU340" s="891" t="s">
        <v>177</v>
      </c>
      <c r="AV340" s="888" t="s">
        <v>78</v>
      </c>
      <c r="AW340" s="888" t="s">
        <v>27</v>
      </c>
      <c r="AX340" s="888" t="s">
        <v>70</v>
      </c>
      <c r="AY340" s="891" t="s">
        <v>170</v>
      </c>
    </row>
    <row r="341" spans="2:65" s="888" customFormat="1">
      <c r="B341" s="889"/>
      <c r="D341" s="890" t="s">
        <v>3027</v>
      </c>
      <c r="E341" s="891" t="s">
        <v>1</v>
      </c>
      <c r="F341" s="892" t="s">
        <v>3093</v>
      </c>
      <c r="H341" s="891" t="s">
        <v>1</v>
      </c>
      <c r="L341" s="889"/>
      <c r="M341" s="893"/>
      <c r="T341" s="894"/>
      <c r="AT341" s="891" t="s">
        <v>3027</v>
      </c>
      <c r="AU341" s="891" t="s">
        <v>177</v>
      </c>
      <c r="AV341" s="888" t="s">
        <v>78</v>
      </c>
      <c r="AW341" s="888" t="s">
        <v>27</v>
      </c>
      <c r="AX341" s="888" t="s">
        <v>70</v>
      </c>
      <c r="AY341" s="891" t="s">
        <v>170</v>
      </c>
    </row>
    <row r="342" spans="2:65" s="895" customFormat="1">
      <c r="B342" s="896"/>
      <c r="D342" s="890" t="s">
        <v>3027</v>
      </c>
      <c r="E342" s="897" t="s">
        <v>1</v>
      </c>
      <c r="F342" s="898" t="s">
        <v>3094</v>
      </c>
      <c r="H342" s="899">
        <v>7.8970000000000002</v>
      </c>
      <c r="L342" s="896"/>
      <c r="M342" s="900"/>
      <c r="T342" s="901"/>
      <c r="AT342" s="897" t="s">
        <v>3027</v>
      </c>
      <c r="AU342" s="897" t="s">
        <v>177</v>
      </c>
      <c r="AV342" s="895" t="s">
        <v>177</v>
      </c>
      <c r="AW342" s="895" t="s">
        <v>27</v>
      </c>
      <c r="AX342" s="895" t="s">
        <v>70</v>
      </c>
      <c r="AY342" s="897" t="s">
        <v>170</v>
      </c>
    </row>
    <row r="343" spans="2:65" s="909" customFormat="1">
      <c r="B343" s="910"/>
      <c r="D343" s="890" t="s">
        <v>3027</v>
      </c>
      <c r="E343" s="911" t="s">
        <v>1</v>
      </c>
      <c r="F343" s="912" t="s">
        <v>3089</v>
      </c>
      <c r="H343" s="913">
        <v>7.8970000000000002</v>
      </c>
      <c r="L343" s="910"/>
      <c r="M343" s="914"/>
      <c r="T343" s="915"/>
      <c r="AT343" s="911" t="s">
        <v>3027</v>
      </c>
      <c r="AU343" s="911" t="s">
        <v>177</v>
      </c>
      <c r="AV343" s="909" t="s">
        <v>182</v>
      </c>
      <c r="AW343" s="909" t="s">
        <v>27</v>
      </c>
      <c r="AX343" s="909" t="s">
        <v>70</v>
      </c>
      <c r="AY343" s="911" t="s">
        <v>170</v>
      </c>
    </row>
    <row r="344" spans="2:65" s="888" customFormat="1">
      <c r="B344" s="889"/>
      <c r="D344" s="890" t="s">
        <v>3027</v>
      </c>
      <c r="E344" s="891" t="s">
        <v>1</v>
      </c>
      <c r="F344" s="892" t="s">
        <v>3071</v>
      </c>
      <c r="H344" s="891" t="s">
        <v>1</v>
      </c>
      <c r="L344" s="889"/>
      <c r="M344" s="893"/>
      <c r="T344" s="894"/>
      <c r="AT344" s="891" t="s">
        <v>3027</v>
      </c>
      <c r="AU344" s="891" t="s">
        <v>177</v>
      </c>
      <c r="AV344" s="888" t="s">
        <v>78</v>
      </c>
      <c r="AW344" s="888" t="s">
        <v>27</v>
      </c>
      <c r="AX344" s="888" t="s">
        <v>70</v>
      </c>
      <c r="AY344" s="891" t="s">
        <v>170</v>
      </c>
    </row>
    <row r="345" spans="2:65" s="895" customFormat="1">
      <c r="B345" s="896"/>
      <c r="D345" s="890" t="s">
        <v>3027</v>
      </c>
      <c r="E345" s="897" t="s">
        <v>1</v>
      </c>
      <c r="F345" s="898" t="s">
        <v>3095</v>
      </c>
      <c r="H345" s="899">
        <v>2.7770000000000001</v>
      </c>
      <c r="L345" s="896"/>
      <c r="M345" s="900"/>
      <c r="T345" s="901"/>
      <c r="AT345" s="897" t="s">
        <v>3027</v>
      </c>
      <c r="AU345" s="897" t="s">
        <v>177</v>
      </c>
      <c r="AV345" s="895" t="s">
        <v>177</v>
      </c>
      <c r="AW345" s="895" t="s">
        <v>27</v>
      </c>
      <c r="AX345" s="895" t="s">
        <v>70</v>
      </c>
      <c r="AY345" s="897" t="s">
        <v>170</v>
      </c>
    </row>
    <row r="346" spans="2:65" s="909" customFormat="1">
      <c r="B346" s="910"/>
      <c r="D346" s="890" t="s">
        <v>3027</v>
      </c>
      <c r="E346" s="911" t="s">
        <v>1</v>
      </c>
      <c r="F346" s="912" t="s">
        <v>3089</v>
      </c>
      <c r="H346" s="913">
        <v>2.7770000000000001</v>
      </c>
      <c r="L346" s="910"/>
      <c r="M346" s="914"/>
      <c r="T346" s="915"/>
      <c r="AT346" s="911" t="s">
        <v>3027</v>
      </c>
      <c r="AU346" s="911" t="s">
        <v>177</v>
      </c>
      <c r="AV346" s="909" t="s">
        <v>182</v>
      </c>
      <c r="AW346" s="909" t="s">
        <v>27</v>
      </c>
      <c r="AX346" s="909" t="s">
        <v>70</v>
      </c>
      <c r="AY346" s="911" t="s">
        <v>170</v>
      </c>
    </row>
    <row r="347" spans="2:65" s="902" customFormat="1">
      <c r="B347" s="903"/>
      <c r="D347" s="890" t="s">
        <v>3027</v>
      </c>
      <c r="E347" s="904" t="s">
        <v>1</v>
      </c>
      <c r="F347" s="905" t="s">
        <v>3030</v>
      </c>
      <c r="H347" s="906">
        <v>10.673999999999999</v>
      </c>
      <c r="L347" s="903"/>
      <c r="M347" s="907"/>
      <c r="T347" s="908"/>
      <c r="AT347" s="904" t="s">
        <v>3027</v>
      </c>
      <c r="AU347" s="904" t="s">
        <v>177</v>
      </c>
      <c r="AV347" s="902" t="s">
        <v>176</v>
      </c>
      <c r="AW347" s="902" t="s">
        <v>27</v>
      </c>
      <c r="AX347" s="902" t="s">
        <v>78</v>
      </c>
      <c r="AY347" s="904" t="s">
        <v>170</v>
      </c>
    </row>
    <row r="348" spans="2:65" s="895" customFormat="1">
      <c r="B348" s="896"/>
      <c r="D348" s="890" t="s">
        <v>3027</v>
      </c>
      <c r="F348" s="898" t="s">
        <v>3096</v>
      </c>
      <c r="H348" s="899">
        <v>11.208</v>
      </c>
      <c r="L348" s="896"/>
      <c r="M348" s="900"/>
      <c r="T348" s="901"/>
      <c r="AT348" s="897" t="s">
        <v>3027</v>
      </c>
      <c r="AU348" s="897" t="s">
        <v>177</v>
      </c>
      <c r="AV348" s="895" t="s">
        <v>177</v>
      </c>
      <c r="AW348" s="895" t="s">
        <v>3</v>
      </c>
      <c r="AX348" s="895" t="s">
        <v>78</v>
      </c>
      <c r="AY348" s="897" t="s">
        <v>170</v>
      </c>
    </row>
    <row r="349" spans="2:65" s="2" customFormat="1" ht="24.25" customHeight="1">
      <c r="B349" s="883"/>
      <c r="C349" s="148" t="s">
        <v>291</v>
      </c>
      <c r="D349" s="148" t="s">
        <v>172</v>
      </c>
      <c r="E349" s="149" t="s">
        <v>292</v>
      </c>
      <c r="F349" s="150" t="s">
        <v>293</v>
      </c>
      <c r="G349" s="151" t="s">
        <v>192</v>
      </c>
      <c r="H349" s="152">
        <v>3.6030000000000002</v>
      </c>
      <c r="I349" s="1091"/>
      <c r="J349" s="153">
        <f>ROUND(I349*H349,2)</f>
        <v>0</v>
      </c>
      <c r="K349" s="884"/>
      <c r="L349" s="40"/>
      <c r="M349" s="155" t="s">
        <v>1</v>
      </c>
      <c r="N349" s="885" t="s">
        <v>38</v>
      </c>
      <c r="O349" s="886">
        <v>1.0620000000000001</v>
      </c>
      <c r="P349" s="886">
        <f>O349*H349</f>
        <v>3.8263860000000003</v>
      </c>
      <c r="Q349" s="886">
        <v>2.3919100000000002</v>
      </c>
      <c r="R349" s="886">
        <f>Q349*H349</f>
        <v>8.6180517300000012</v>
      </c>
      <c r="S349" s="886">
        <v>0</v>
      </c>
      <c r="T349" s="158">
        <f>S349*H349</f>
        <v>0</v>
      </c>
      <c r="AR349" s="159" t="s">
        <v>176</v>
      </c>
      <c r="AT349" s="159" t="s">
        <v>172</v>
      </c>
      <c r="AU349" s="159" t="s">
        <v>177</v>
      </c>
      <c r="AY349" s="863" t="s">
        <v>170</v>
      </c>
      <c r="BE349" s="887">
        <f>IF(N349="základná",J349,0)</f>
        <v>0</v>
      </c>
      <c r="BF349" s="887">
        <f>IF(N349="znížená",J349,0)</f>
        <v>0</v>
      </c>
      <c r="BG349" s="887">
        <f>IF(N349="zákl. prenesená",J349,0)</f>
        <v>0</v>
      </c>
      <c r="BH349" s="887">
        <f>IF(N349="zníž. prenesená",J349,0)</f>
        <v>0</v>
      </c>
      <c r="BI349" s="887">
        <f>IF(N349="nulová",J349,0)</f>
        <v>0</v>
      </c>
      <c r="BJ349" s="863" t="s">
        <v>177</v>
      </c>
      <c r="BK349" s="887">
        <f>ROUND(I349*H349,2)</f>
        <v>0</v>
      </c>
      <c r="BL349" s="863" t="s">
        <v>176</v>
      </c>
      <c r="BM349" s="159" t="s">
        <v>294</v>
      </c>
    </row>
    <row r="350" spans="2:65" s="888" customFormat="1">
      <c r="B350" s="889"/>
      <c r="D350" s="890" t="s">
        <v>3027</v>
      </c>
      <c r="E350" s="891" t="s">
        <v>1</v>
      </c>
      <c r="F350" s="892" t="s">
        <v>3097</v>
      </c>
      <c r="H350" s="891" t="s">
        <v>1</v>
      </c>
      <c r="L350" s="889"/>
      <c r="M350" s="893"/>
      <c r="T350" s="894"/>
      <c r="AT350" s="891" t="s">
        <v>3027</v>
      </c>
      <c r="AU350" s="891" t="s">
        <v>177</v>
      </c>
      <c r="AV350" s="888" t="s">
        <v>78</v>
      </c>
      <c r="AW350" s="888" t="s">
        <v>27</v>
      </c>
      <c r="AX350" s="888" t="s">
        <v>70</v>
      </c>
      <c r="AY350" s="891" t="s">
        <v>170</v>
      </c>
    </row>
    <row r="351" spans="2:65" s="895" customFormat="1">
      <c r="B351" s="896"/>
      <c r="D351" s="890" t="s">
        <v>3027</v>
      </c>
      <c r="E351" s="897" t="s">
        <v>1</v>
      </c>
      <c r="F351" s="898" t="s">
        <v>3098</v>
      </c>
      <c r="H351" s="899">
        <v>3.6030000000000002</v>
      </c>
      <c r="L351" s="896"/>
      <c r="M351" s="900"/>
      <c r="T351" s="901"/>
      <c r="AT351" s="897" t="s">
        <v>3027</v>
      </c>
      <c r="AU351" s="897" t="s">
        <v>177</v>
      </c>
      <c r="AV351" s="895" t="s">
        <v>177</v>
      </c>
      <c r="AW351" s="895" t="s">
        <v>27</v>
      </c>
      <c r="AX351" s="895" t="s">
        <v>70</v>
      </c>
      <c r="AY351" s="897" t="s">
        <v>170</v>
      </c>
    </row>
    <row r="352" spans="2:65" s="902" customFormat="1">
      <c r="B352" s="903"/>
      <c r="D352" s="890" t="s">
        <v>3027</v>
      </c>
      <c r="E352" s="904" t="s">
        <v>1</v>
      </c>
      <c r="F352" s="905" t="s">
        <v>3030</v>
      </c>
      <c r="H352" s="906">
        <v>3.6030000000000002</v>
      </c>
      <c r="L352" s="903"/>
      <c r="M352" s="907"/>
      <c r="T352" s="908"/>
      <c r="AT352" s="904" t="s">
        <v>3027</v>
      </c>
      <c r="AU352" s="904" t="s">
        <v>177</v>
      </c>
      <c r="AV352" s="902" t="s">
        <v>176</v>
      </c>
      <c r="AW352" s="902" t="s">
        <v>27</v>
      </c>
      <c r="AX352" s="902" t="s">
        <v>78</v>
      </c>
      <c r="AY352" s="904" t="s">
        <v>170</v>
      </c>
    </row>
    <row r="353" spans="2:65" s="2" customFormat="1" ht="24.25" customHeight="1">
      <c r="B353" s="883"/>
      <c r="C353" s="148" t="s">
        <v>295</v>
      </c>
      <c r="D353" s="148" t="s">
        <v>172</v>
      </c>
      <c r="E353" s="149" t="s">
        <v>296</v>
      </c>
      <c r="F353" s="150" t="s">
        <v>297</v>
      </c>
      <c r="G353" s="151" t="s">
        <v>192</v>
      </c>
      <c r="H353" s="152">
        <v>20.222999999999999</v>
      </c>
      <c r="I353" s="1091"/>
      <c r="J353" s="153">
        <f>ROUND(I353*H353,2)</f>
        <v>0</v>
      </c>
      <c r="K353" s="884"/>
      <c r="L353" s="40"/>
      <c r="M353" s="155" t="s">
        <v>1</v>
      </c>
      <c r="N353" s="885" t="s">
        <v>38</v>
      </c>
      <c r="O353" s="886">
        <v>0.58269000000000004</v>
      </c>
      <c r="P353" s="886">
        <f>O353*H353</f>
        <v>11.78373987</v>
      </c>
      <c r="Q353" s="886">
        <v>2.4157199999999999</v>
      </c>
      <c r="R353" s="886">
        <f>Q353*H353</f>
        <v>48.853105559999996</v>
      </c>
      <c r="S353" s="886">
        <v>0</v>
      </c>
      <c r="T353" s="158">
        <f>S353*H353</f>
        <v>0</v>
      </c>
      <c r="AR353" s="159" t="s">
        <v>176</v>
      </c>
      <c r="AT353" s="159" t="s">
        <v>172</v>
      </c>
      <c r="AU353" s="159" t="s">
        <v>177</v>
      </c>
      <c r="AY353" s="863" t="s">
        <v>170</v>
      </c>
      <c r="BE353" s="887">
        <f>IF(N353="základná",J353,0)</f>
        <v>0</v>
      </c>
      <c r="BF353" s="887">
        <f>IF(N353="znížená",J353,0)</f>
        <v>0</v>
      </c>
      <c r="BG353" s="887">
        <f>IF(N353="zákl. prenesená",J353,0)</f>
        <v>0</v>
      </c>
      <c r="BH353" s="887">
        <f>IF(N353="zníž. prenesená",J353,0)</f>
        <v>0</v>
      </c>
      <c r="BI353" s="887">
        <f>IF(N353="nulová",J353,0)</f>
        <v>0</v>
      </c>
      <c r="BJ353" s="863" t="s">
        <v>177</v>
      </c>
      <c r="BK353" s="887">
        <f>ROUND(I353*H353,2)</f>
        <v>0</v>
      </c>
      <c r="BL353" s="863" t="s">
        <v>176</v>
      </c>
      <c r="BM353" s="159" t="s">
        <v>298</v>
      </c>
    </row>
    <row r="354" spans="2:65" s="888" customFormat="1">
      <c r="B354" s="889"/>
      <c r="D354" s="890" t="s">
        <v>3027</v>
      </c>
      <c r="E354" s="891" t="s">
        <v>1</v>
      </c>
      <c r="F354" s="892" t="s">
        <v>3065</v>
      </c>
      <c r="H354" s="891" t="s">
        <v>1</v>
      </c>
      <c r="L354" s="889"/>
      <c r="M354" s="893"/>
      <c r="T354" s="894"/>
      <c r="AT354" s="891" t="s">
        <v>3027</v>
      </c>
      <c r="AU354" s="891" t="s">
        <v>177</v>
      </c>
      <c r="AV354" s="888" t="s">
        <v>78</v>
      </c>
      <c r="AW354" s="888" t="s">
        <v>27</v>
      </c>
      <c r="AX354" s="888" t="s">
        <v>70</v>
      </c>
      <c r="AY354" s="891" t="s">
        <v>170</v>
      </c>
    </row>
    <row r="355" spans="2:65" s="888" customFormat="1">
      <c r="B355" s="889"/>
      <c r="D355" s="890" t="s">
        <v>3027</v>
      </c>
      <c r="E355" s="891" t="s">
        <v>1</v>
      </c>
      <c r="F355" s="892" t="s">
        <v>3099</v>
      </c>
      <c r="H355" s="891" t="s">
        <v>1</v>
      </c>
      <c r="L355" s="889"/>
      <c r="M355" s="893"/>
      <c r="T355" s="894"/>
      <c r="AT355" s="891" t="s">
        <v>3027</v>
      </c>
      <c r="AU355" s="891" t="s">
        <v>177</v>
      </c>
      <c r="AV355" s="888" t="s">
        <v>78</v>
      </c>
      <c r="AW355" s="888" t="s">
        <v>27</v>
      </c>
      <c r="AX355" s="888" t="s">
        <v>70</v>
      </c>
      <c r="AY355" s="891" t="s">
        <v>170</v>
      </c>
    </row>
    <row r="356" spans="2:65" s="895" customFormat="1">
      <c r="B356" s="896"/>
      <c r="D356" s="890" t="s">
        <v>3027</v>
      </c>
      <c r="E356" s="897" t="s">
        <v>1</v>
      </c>
      <c r="F356" s="898" t="s">
        <v>3100</v>
      </c>
      <c r="H356" s="899">
        <v>6.5659999999999998</v>
      </c>
      <c r="L356" s="896"/>
      <c r="M356" s="900"/>
      <c r="T356" s="901"/>
      <c r="AT356" s="897" t="s">
        <v>3027</v>
      </c>
      <c r="AU356" s="897" t="s">
        <v>177</v>
      </c>
      <c r="AV356" s="895" t="s">
        <v>177</v>
      </c>
      <c r="AW356" s="895" t="s">
        <v>27</v>
      </c>
      <c r="AX356" s="895" t="s">
        <v>70</v>
      </c>
      <c r="AY356" s="897" t="s">
        <v>170</v>
      </c>
    </row>
    <row r="357" spans="2:65" s="895" customFormat="1">
      <c r="B357" s="896"/>
      <c r="D357" s="890" t="s">
        <v>3027</v>
      </c>
      <c r="E357" s="897" t="s">
        <v>1</v>
      </c>
      <c r="F357" s="898" t="s">
        <v>3101</v>
      </c>
      <c r="H357" s="899">
        <v>4.0999999999999996</v>
      </c>
      <c r="L357" s="896"/>
      <c r="M357" s="900"/>
      <c r="T357" s="901"/>
      <c r="AT357" s="897" t="s">
        <v>3027</v>
      </c>
      <c r="AU357" s="897" t="s">
        <v>177</v>
      </c>
      <c r="AV357" s="895" t="s">
        <v>177</v>
      </c>
      <c r="AW357" s="895" t="s">
        <v>27</v>
      </c>
      <c r="AX357" s="895" t="s">
        <v>70</v>
      </c>
      <c r="AY357" s="897" t="s">
        <v>170</v>
      </c>
    </row>
    <row r="358" spans="2:65" s="895" customFormat="1">
      <c r="B358" s="896"/>
      <c r="D358" s="890" t="s">
        <v>3027</v>
      </c>
      <c r="E358" s="897" t="s">
        <v>1</v>
      </c>
      <c r="F358" s="898" t="s">
        <v>3102</v>
      </c>
      <c r="H358" s="899">
        <v>2.9350000000000001</v>
      </c>
      <c r="L358" s="896"/>
      <c r="M358" s="900"/>
      <c r="T358" s="901"/>
      <c r="AT358" s="897" t="s">
        <v>3027</v>
      </c>
      <c r="AU358" s="897" t="s">
        <v>177</v>
      </c>
      <c r="AV358" s="895" t="s">
        <v>177</v>
      </c>
      <c r="AW358" s="895" t="s">
        <v>27</v>
      </c>
      <c r="AX358" s="895" t="s">
        <v>70</v>
      </c>
      <c r="AY358" s="897" t="s">
        <v>170</v>
      </c>
    </row>
    <row r="359" spans="2:65" s="895" customFormat="1">
      <c r="B359" s="896"/>
      <c r="D359" s="890" t="s">
        <v>3027</v>
      </c>
      <c r="E359" s="897" t="s">
        <v>1</v>
      </c>
      <c r="F359" s="898" t="s">
        <v>3103</v>
      </c>
      <c r="H359" s="899">
        <v>6.6219999999999999</v>
      </c>
      <c r="L359" s="896"/>
      <c r="M359" s="900"/>
      <c r="T359" s="901"/>
      <c r="AT359" s="897" t="s">
        <v>3027</v>
      </c>
      <c r="AU359" s="897" t="s">
        <v>177</v>
      </c>
      <c r="AV359" s="895" t="s">
        <v>177</v>
      </c>
      <c r="AW359" s="895" t="s">
        <v>27</v>
      </c>
      <c r="AX359" s="895" t="s">
        <v>70</v>
      </c>
      <c r="AY359" s="897" t="s">
        <v>170</v>
      </c>
    </row>
    <row r="360" spans="2:65" s="902" customFormat="1">
      <c r="B360" s="903"/>
      <c r="D360" s="890" t="s">
        <v>3027</v>
      </c>
      <c r="E360" s="904" t="s">
        <v>1</v>
      </c>
      <c r="F360" s="905" t="s">
        <v>3030</v>
      </c>
      <c r="H360" s="906">
        <v>20.222999999999999</v>
      </c>
      <c r="L360" s="903"/>
      <c r="M360" s="907"/>
      <c r="T360" s="908"/>
      <c r="AT360" s="904" t="s">
        <v>3027</v>
      </c>
      <c r="AU360" s="904" t="s">
        <v>177</v>
      </c>
      <c r="AV360" s="902" t="s">
        <v>176</v>
      </c>
      <c r="AW360" s="902" t="s">
        <v>27</v>
      </c>
      <c r="AX360" s="902" t="s">
        <v>78</v>
      </c>
      <c r="AY360" s="904" t="s">
        <v>170</v>
      </c>
    </row>
    <row r="361" spans="2:65" s="2" customFormat="1" ht="21.75" customHeight="1">
      <c r="B361" s="883"/>
      <c r="C361" s="148" t="s">
        <v>299</v>
      </c>
      <c r="D361" s="148" t="s">
        <v>172</v>
      </c>
      <c r="E361" s="149" t="s">
        <v>300</v>
      </c>
      <c r="F361" s="150" t="s">
        <v>301</v>
      </c>
      <c r="G361" s="151" t="s">
        <v>175</v>
      </c>
      <c r="H361" s="152">
        <v>99.331999999999994</v>
      </c>
      <c r="I361" s="1091"/>
      <c r="J361" s="153">
        <f>ROUND(I361*H361,2)</f>
        <v>0</v>
      </c>
      <c r="K361" s="884"/>
      <c r="L361" s="40"/>
      <c r="M361" s="155" t="s">
        <v>1</v>
      </c>
      <c r="N361" s="885" t="s">
        <v>38</v>
      </c>
      <c r="O361" s="886">
        <v>0.35799999999999998</v>
      </c>
      <c r="P361" s="886">
        <f>O361*H361</f>
        <v>35.560855999999994</v>
      </c>
      <c r="Q361" s="886">
        <v>6.7000000000000002E-4</v>
      </c>
      <c r="R361" s="886">
        <f>Q361*H361</f>
        <v>6.6552440000000004E-2</v>
      </c>
      <c r="S361" s="886">
        <v>0</v>
      </c>
      <c r="T361" s="158">
        <f>S361*H361</f>
        <v>0</v>
      </c>
      <c r="AR361" s="159" t="s">
        <v>176</v>
      </c>
      <c r="AT361" s="159" t="s">
        <v>172</v>
      </c>
      <c r="AU361" s="159" t="s">
        <v>177</v>
      </c>
      <c r="AY361" s="863" t="s">
        <v>170</v>
      </c>
      <c r="BE361" s="887">
        <f>IF(N361="základná",J361,0)</f>
        <v>0</v>
      </c>
      <c r="BF361" s="887">
        <f>IF(N361="znížená",J361,0)</f>
        <v>0</v>
      </c>
      <c r="BG361" s="887">
        <f>IF(N361="zákl. prenesená",J361,0)</f>
        <v>0</v>
      </c>
      <c r="BH361" s="887">
        <f>IF(N361="zníž. prenesená",J361,0)</f>
        <v>0</v>
      </c>
      <c r="BI361" s="887">
        <f>IF(N361="nulová",J361,0)</f>
        <v>0</v>
      </c>
      <c r="BJ361" s="863" t="s">
        <v>177</v>
      </c>
      <c r="BK361" s="887">
        <f>ROUND(I361*H361,2)</f>
        <v>0</v>
      </c>
      <c r="BL361" s="863" t="s">
        <v>176</v>
      </c>
      <c r="BM361" s="159" t="s">
        <v>302</v>
      </c>
    </row>
    <row r="362" spans="2:65" s="888" customFormat="1">
      <c r="B362" s="889"/>
      <c r="D362" s="890" t="s">
        <v>3027</v>
      </c>
      <c r="E362" s="891" t="s">
        <v>1</v>
      </c>
      <c r="F362" s="892" t="s">
        <v>3065</v>
      </c>
      <c r="H362" s="891" t="s">
        <v>1</v>
      </c>
      <c r="L362" s="889"/>
      <c r="M362" s="893"/>
      <c r="T362" s="894"/>
      <c r="AT362" s="891" t="s">
        <v>3027</v>
      </c>
      <c r="AU362" s="891" t="s">
        <v>177</v>
      </c>
      <c r="AV362" s="888" t="s">
        <v>78</v>
      </c>
      <c r="AW362" s="888" t="s">
        <v>27</v>
      </c>
      <c r="AX362" s="888" t="s">
        <v>70</v>
      </c>
      <c r="AY362" s="891" t="s">
        <v>170</v>
      </c>
    </row>
    <row r="363" spans="2:65" s="888" customFormat="1">
      <c r="B363" s="889"/>
      <c r="D363" s="890" t="s">
        <v>3027</v>
      </c>
      <c r="E363" s="891" t="s">
        <v>1</v>
      </c>
      <c r="F363" s="892" t="s">
        <v>3099</v>
      </c>
      <c r="H363" s="891" t="s">
        <v>1</v>
      </c>
      <c r="L363" s="889"/>
      <c r="M363" s="893"/>
      <c r="T363" s="894"/>
      <c r="AT363" s="891" t="s">
        <v>3027</v>
      </c>
      <c r="AU363" s="891" t="s">
        <v>177</v>
      </c>
      <c r="AV363" s="888" t="s">
        <v>78</v>
      </c>
      <c r="AW363" s="888" t="s">
        <v>27</v>
      </c>
      <c r="AX363" s="888" t="s">
        <v>70</v>
      </c>
      <c r="AY363" s="891" t="s">
        <v>170</v>
      </c>
    </row>
    <row r="364" spans="2:65" s="895" customFormat="1">
      <c r="B364" s="896"/>
      <c r="D364" s="890" t="s">
        <v>3027</v>
      </c>
      <c r="E364" s="897" t="s">
        <v>1</v>
      </c>
      <c r="F364" s="898" t="s">
        <v>3104</v>
      </c>
      <c r="H364" s="899">
        <v>26.265000000000001</v>
      </c>
      <c r="L364" s="896"/>
      <c r="M364" s="900"/>
      <c r="T364" s="901"/>
      <c r="AT364" s="897" t="s">
        <v>3027</v>
      </c>
      <c r="AU364" s="897" t="s">
        <v>177</v>
      </c>
      <c r="AV364" s="895" t="s">
        <v>177</v>
      </c>
      <c r="AW364" s="895" t="s">
        <v>27</v>
      </c>
      <c r="AX364" s="895" t="s">
        <v>70</v>
      </c>
      <c r="AY364" s="897" t="s">
        <v>170</v>
      </c>
    </row>
    <row r="365" spans="2:65" s="895" customFormat="1">
      <c r="B365" s="896"/>
      <c r="D365" s="890" t="s">
        <v>3027</v>
      </c>
      <c r="E365" s="897" t="s">
        <v>1</v>
      </c>
      <c r="F365" s="898" t="s">
        <v>3105</v>
      </c>
      <c r="H365" s="899">
        <v>16.826000000000001</v>
      </c>
      <c r="L365" s="896"/>
      <c r="M365" s="900"/>
      <c r="T365" s="901"/>
      <c r="AT365" s="897" t="s">
        <v>3027</v>
      </c>
      <c r="AU365" s="897" t="s">
        <v>177</v>
      </c>
      <c r="AV365" s="895" t="s">
        <v>177</v>
      </c>
      <c r="AW365" s="895" t="s">
        <v>27</v>
      </c>
      <c r="AX365" s="895" t="s">
        <v>70</v>
      </c>
      <c r="AY365" s="897" t="s">
        <v>170</v>
      </c>
    </row>
    <row r="366" spans="2:65" s="895" customFormat="1">
      <c r="B366" s="896"/>
      <c r="D366" s="890" t="s">
        <v>3027</v>
      </c>
      <c r="E366" s="897" t="s">
        <v>1</v>
      </c>
      <c r="F366" s="898" t="s">
        <v>3106</v>
      </c>
      <c r="H366" s="899">
        <v>11.739000000000001</v>
      </c>
      <c r="L366" s="896"/>
      <c r="M366" s="900"/>
      <c r="T366" s="901"/>
      <c r="AT366" s="897" t="s">
        <v>3027</v>
      </c>
      <c r="AU366" s="897" t="s">
        <v>177</v>
      </c>
      <c r="AV366" s="895" t="s">
        <v>177</v>
      </c>
      <c r="AW366" s="895" t="s">
        <v>27</v>
      </c>
      <c r="AX366" s="895" t="s">
        <v>70</v>
      </c>
      <c r="AY366" s="897" t="s">
        <v>170</v>
      </c>
    </row>
    <row r="367" spans="2:65" s="895" customFormat="1">
      <c r="B367" s="896"/>
      <c r="D367" s="890" t="s">
        <v>3027</v>
      </c>
      <c r="E367" s="897" t="s">
        <v>1</v>
      </c>
      <c r="F367" s="898" t="s">
        <v>3107</v>
      </c>
      <c r="H367" s="899">
        <v>26.488</v>
      </c>
      <c r="L367" s="896"/>
      <c r="M367" s="900"/>
      <c r="T367" s="901"/>
      <c r="AT367" s="897" t="s">
        <v>3027</v>
      </c>
      <c r="AU367" s="897" t="s">
        <v>177</v>
      </c>
      <c r="AV367" s="895" t="s">
        <v>177</v>
      </c>
      <c r="AW367" s="895" t="s">
        <v>27</v>
      </c>
      <c r="AX367" s="895" t="s">
        <v>70</v>
      </c>
      <c r="AY367" s="897" t="s">
        <v>170</v>
      </c>
    </row>
    <row r="368" spans="2:65" s="888" customFormat="1">
      <c r="B368" s="889"/>
      <c r="D368" s="890" t="s">
        <v>3027</v>
      </c>
      <c r="E368" s="891" t="s">
        <v>1</v>
      </c>
      <c r="F368" s="892" t="s">
        <v>3097</v>
      </c>
      <c r="H368" s="891" t="s">
        <v>1</v>
      </c>
      <c r="L368" s="889"/>
      <c r="M368" s="893"/>
      <c r="T368" s="894"/>
      <c r="AT368" s="891" t="s">
        <v>3027</v>
      </c>
      <c r="AU368" s="891" t="s">
        <v>177</v>
      </c>
      <c r="AV368" s="888" t="s">
        <v>78</v>
      </c>
      <c r="AW368" s="888" t="s">
        <v>27</v>
      </c>
      <c r="AX368" s="888" t="s">
        <v>70</v>
      </c>
      <c r="AY368" s="891" t="s">
        <v>170</v>
      </c>
    </row>
    <row r="369" spans="2:65" s="895" customFormat="1">
      <c r="B369" s="896"/>
      <c r="D369" s="890" t="s">
        <v>3027</v>
      </c>
      <c r="E369" s="897" t="s">
        <v>1</v>
      </c>
      <c r="F369" s="898" t="s">
        <v>3108</v>
      </c>
      <c r="H369" s="899">
        <v>18.013999999999999</v>
      </c>
      <c r="L369" s="896"/>
      <c r="M369" s="900"/>
      <c r="T369" s="901"/>
      <c r="AT369" s="897" t="s">
        <v>3027</v>
      </c>
      <c r="AU369" s="897" t="s">
        <v>177</v>
      </c>
      <c r="AV369" s="895" t="s">
        <v>177</v>
      </c>
      <c r="AW369" s="895" t="s">
        <v>27</v>
      </c>
      <c r="AX369" s="895" t="s">
        <v>70</v>
      </c>
      <c r="AY369" s="897" t="s">
        <v>170</v>
      </c>
    </row>
    <row r="370" spans="2:65" s="902" customFormat="1">
      <c r="B370" s="903"/>
      <c r="D370" s="890" t="s">
        <v>3027</v>
      </c>
      <c r="E370" s="904" t="s">
        <v>1</v>
      </c>
      <c r="F370" s="905" t="s">
        <v>3030</v>
      </c>
      <c r="H370" s="906">
        <v>99.331999999999994</v>
      </c>
      <c r="L370" s="903"/>
      <c r="M370" s="907"/>
      <c r="T370" s="908"/>
      <c r="AT370" s="904" t="s">
        <v>3027</v>
      </c>
      <c r="AU370" s="904" t="s">
        <v>177</v>
      </c>
      <c r="AV370" s="902" t="s">
        <v>176</v>
      </c>
      <c r="AW370" s="902" t="s">
        <v>27</v>
      </c>
      <c r="AX370" s="902" t="s">
        <v>78</v>
      </c>
      <c r="AY370" s="904" t="s">
        <v>170</v>
      </c>
    </row>
    <row r="371" spans="2:65" s="2" customFormat="1" ht="21.75" customHeight="1">
      <c r="B371" s="883"/>
      <c r="C371" s="148" t="s">
        <v>303</v>
      </c>
      <c r="D371" s="148" t="s">
        <v>172</v>
      </c>
      <c r="E371" s="149" t="s">
        <v>304</v>
      </c>
      <c r="F371" s="150" t="s">
        <v>305</v>
      </c>
      <c r="G371" s="151" t="s">
        <v>175</v>
      </c>
      <c r="H371" s="152">
        <v>99.331999999999994</v>
      </c>
      <c r="I371" s="1091"/>
      <c r="J371" s="153">
        <f>ROUND(I371*H371,2)</f>
        <v>0</v>
      </c>
      <c r="K371" s="884"/>
      <c r="L371" s="40"/>
      <c r="M371" s="155" t="s">
        <v>1</v>
      </c>
      <c r="N371" s="885" t="s">
        <v>38</v>
      </c>
      <c r="O371" s="886">
        <v>0.19900000000000001</v>
      </c>
      <c r="P371" s="886">
        <f>O371*H371</f>
        <v>19.767067999999998</v>
      </c>
      <c r="Q371" s="886">
        <v>0</v>
      </c>
      <c r="R371" s="886">
        <f>Q371*H371</f>
        <v>0</v>
      </c>
      <c r="S371" s="886">
        <v>0</v>
      </c>
      <c r="T371" s="158">
        <f>S371*H371</f>
        <v>0</v>
      </c>
      <c r="AR371" s="159" t="s">
        <v>176</v>
      </c>
      <c r="AT371" s="159" t="s">
        <v>172</v>
      </c>
      <c r="AU371" s="159" t="s">
        <v>177</v>
      </c>
      <c r="AY371" s="863" t="s">
        <v>170</v>
      </c>
      <c r="BE371" s="887">
        <f>IF(N371="základná",J371,0)</f>
        <v>0</v>
      </c>
      <c r="BF371" s="887">
        <f>IF(N371="znížená",J371,0)</f>
        <v>0</v>
      </c>
      <c r="BG371" s="887">
        <f>IF(N371="zákl. prenesená",J371,0)</f>
        <v>0</v>
      </c>
      <c r="BH371" s="887">
        <f>IF(N371="zníž. prenesená",J371,0)</f>
        <v>0</v>
      </c>
      <c r="BI371" s="887">
        <f>IF(N371="nulová",J371,0)</f>
        <v>0</v>
      </c>
      <c r="BJ371" s="863" t="s">
        <v>177</v>
      </c>
      <c r="BK371" s="887">
        <f>ROUND(I371*H371,2)</f>
        <v>0</v>
      </c>
      <c r="BL371" s="863" t="s">
        <v>176</v>
      </c>
      <c r="BM371" s="159" t="s">
        <v>306</v>
      </c>
    </row>
    <row r="372" spans="2:65" s="888" customFormat="1">
      <c r="B372" s="889"/>
      <c r="D372" s="890" t="s">
        <v>3027</v>
      </c>
      <c r="E372" s="891" t="s">
        <v>1</v>
      </c>
      <c r="F372" s="892" t="s">
        <v>3065</v>
      </c>
      <c r="H372" s="891" t="s">
        <v>1</v>
      </c>
      <c r="L372" s="889"/>
      <c r="M372" s="893"/>
      <c r="T372" s="894"/>
      <c r="AT372" s="891" t="s">
        <v>3027</v>
      </c>
      <c r="AU372" s="891" t="s">
        <v>177</v>
      </c>
      <c r="AV372" s="888" t="s">
        <v>78</v>
      </c>
      <c r="AW372" s="888" t="s">
        <v>27</v>
      </c>
      <c r="AX372" s="888" t="s">
        <v>70</v>
      </c>
      <c r="AY372" s="891" t="s">
        <v>170</v>
      </c>
    </row>
    <row r="373" spans="2:65" s="888" customFormat="1">
      <c r="B373" s="889"/>
      <c r="D373" s="890" t="s">
        <v>3027</v>
      </c>
      <c r="E373" s="891" t="s">
        <v>1</v>
      </c>
      <c r="F373" s="892" t="s">
        <v>3099</v>
      </c>
      <c r="H373" s="891" t="s">
        <v>1</v>
      </c>
      <c r="L373" s="889"/>
      <c r="M373" s="893"/>
      <c r="T373" s="894"/>
      <c r="AT373" s="891" t="s">
        <v>3027</v>
      </c>
      <c r="AU373" s="891" t="s">
        <v>177</v>
      </c>
      <c r="AV373" s="888" t="s">
        <v>78</v>
      </c>
      <c r="AW373" s="888" t="s">
        <v>27</v>
      </c>
      <c r="AX373" s="888" t="s">
        <v>70</v>
      </c>
      <c r="AY373" s="891" t="s">
        <v>170</v>
      </c>
    </row>
    <row r="374" spans="2:65" s="895" customFormat="1">
      <c r="B374" s="896"/>
      <c r="D374" s="890" t="s">
        <v>3027</v>
      </c>
      <c r="E374" s="897" t="s">
        <v>1</v>
      </c>
      <c r="F374" s="898" t="s">
        <v>3104</v>
      </c>
      <c r="H374" s="899">
        <v>26.265000000000001</v>
      </c>
      <c r="L374" s="896"/>
      <c r="M374" s="900"/>
      <c r="T374" s="901"/>
      <c r="AT374" s="897" t="s">
        <v>3027</v>
      </c>
      <c r="AU374" s="897" t="s">
        <v>177</v>
      </c>
      <c r="AV374" s="895" t="s">
        <v>177</v>
      </c>
      <c r="AW374" s="895" t="s">
        <v>27</v>
      </c>
      <c r="AX374" s="895" t="s">
        <v>70</v>
      </c>
      <c r="AY374" s="897" t="s">
        <v>170</v>
      </c>
    </row>
    <row r="375" spans="2:65" s="895" customFormat="1">
      <c r="B375" s="896"/>
      <c r="D375" s="890" t="s">
        <v>3027</v>
      </c>
      <c r="E375" s="897" t="s">
        <v>1</v>
      </c>
      <c r="F375" s="898" t="s">
        <v>3105</v>
      </c>
      <c r="H375" s="899">
        <v>16.826000000000001</v>
      </c>
      <c r="L375" s="896"/>
      <c r="M375" s="900"/>
      <c r="T375" s="901"/>
      <c r="AT375" s="897" t="s">
        <v>3027</v>
      </c>
      <c r="AU375" s="897" t="s">
        <v>177</v>
      </c>
      <c r="AV375" s="895" t="s">
        <v>177</v>
      </c>
      <c r="AW375" s="895" t="s">
        <v>27</v>
      </c>
      <c r="AX375" s="895" t="s">
        <v>70</v>
      </c>
      <c r="AY375" s="897" t="s">
        <v>170</v>
      </c>
    </row>
    <row r="376" spans="2:65" s="895" customFormat="1">
      <c r="B376" s="896"/>
      <c r="D376" s="890" t="s">
        <v>3027</v>
      </c>
      <c r="E376" s="897" t="s">
        <v>1</v>
      </c>
      <c r="F376" s="898" t="s">
        <v>3106</v>
      </c>
      <c r="H376" s="899">
        <v>11.739000000000001</v>
      </c>
      <c r="L376" s="896"/>
      <c r="M376" s="900"/>
      <c r="T376" s="901"/>
      <c r="AT376" s="897" t="s">
        <v>3027</v>
      </c>
      <c r="AU376" s="897" t="s">
        <v>177</v>
      </c>
      <c r="AV376" s="895" t="s">
        <v>177</v>
      </c>
      <c r="AW376" s="895" t="s">
        <v>27</v>
      </c>
      <c r="AX376" s="895" t="s">
        <v>70</v>
      </c>
      <c r="AY376" s="897" t="s">
        <v>170</v>
      </c>
    </row>
    <row r="377" spans="2:65" s="895" customFormat="1">
      <c r="B377" s="896"/>
      <c r="D377" s="890" t="s">
        <v>3027</v>
      </c>
      <c r="E377" s="897" t="s">
        <v>1</v>
      </c>
      <c r="F377" s="898" t="s">
        <v>3107</v>
      </c>
      <c r="H377" s="899">
        <v>26.488</v>
      </c>
      <c r="L377" s="896"/>
      <c r="M377" s="900"/>
      <c r="T377" s="901"/>
      <c r="AT377" s="897" t="s">
        <v>3027</v>
      </c>
      <c r="AU377" s="897" t="s">
        <v>177</v>
      </c>
      <c r="AV377" s="895" t="s">
        <v>177</v>
      </c>
      <c r="AW377" s="895" t="s">
        <v>27</v>
      </c>
      <c r="AX377" s="895" t="s">
        <v>70</v>
      </c>
      <c r="AY377" s="897" t="s">
        <v>170</v>
      </c>
    </row>
    <row r="378" spans="2:65" s="888" customFormat="1">
      <c r="B378" s="889"/>
      <c r="D378" s="890" t="s">
        <v>3027</v>
      </c>
      <c r="E378" s="891" t="s">
        <v>1</v>
      </c>
      <c r="F378" s="892" t="s">
        <v>3097</v>
      </c>
      <c r="H378" s="891" t="s">
        <v>1</v>
      </c>
      <c r="L378" s="889"/>
      <c r="M378" s="893"/>
      <c r="T378" s="894"/>
      <c r="AT378" s="891" t="s">
        <v>3027</v>
      </c>
      <c r="AU378" s="891" t="s">
        <v>177</v>
      </c>
      <c r="AV378" s="888" t="s">
        <v>78</v>
      </c>
      <c r="AW378" s="888" t="s">
        <v>27</v>
      </c>
      <c r="AX378" s="888" t="s">
        <v>70</v>
      </c>
      <c r="AY378" s="891" t="s">
        <v>170</v>
      </c>
    </row>
    <row r="379" spans="2:65" s="895" customFormat="1">
      <c r="B379" s="896"/>
      <c r="D379" s="890" t="s">
        <v>3027</v>
      </c>
      <c r="E379" s="897" t="s">
        <v>1</v>
      </c>
      <c r="F379" s="898" t="s">
        <v>3108</v>
      </c>
      <c r="H379" s="899">
        <v>18.013999999999999</v>
      </c>
      <c r="L379" s="896"/>
      <c r="M379" s="900"/>
      <c r="T379" s="901"/>
      <c r="AT379" s="897" t="s">
        <v>3027</v>
      </c>
      <c r="AU379" s="897" t="s">
        <v>177</v>
      </c>
      <c r="AV379" s="895" t="s">
        <v>177</v>
      </c>
      <c r="AW379" s="895" t="s">
        <v>27</v>
      </c>
      <c r="AX379" s="895" t="s">
        <v>70</v>
      </c>
      <c r="AY379" s="897" t="s">
        <v>170</v>
      </c>
    </row>
    <row r="380" spans="2:65" s="902" customFormat="1">
      <c r="B380" s="903"/>
      <c r="D380" s="890" t="s">
        <v>3027</v>
      </c>
      <c r="E380" s="904" t="s">
        <v>1</v>
      </c>
      <c r="F380" s="905" t="s">
        <v>3030</v>
      </c>
      <c r="H380" s="906">
        <v>99.331999999999994</v>
      </c>
      <c r="L380" s="903"/>
      <c r="M380" s="907"/>
      <c r="T380" s="908"/>
      <c r="AT380" s="904" t="s">
        <v>3027</v>
      </c>
      <c r="AU380" s="904" t="s">
        <v>177</v>
      </c>
      <c r="AV380" s="902" t="s">
        <v>176</v>
      </c>
      <c r="AW380" s="902" t="s">
        <v>27</v>
      </c>
      <c r="AX380" s="902" t="s">
        <v>78</v>
      </c>
      <c r="AY380" s="904" t="s">
        <v>170</v>
      </c>
    </row>
    <row r="381" spans="2:65" s="2" customFormat="1" ht="16.5" customHeight="1">
      <c r="B381" s="883"/>
      <c r="C381" s="148" t="s">
        <v>307</v>
      </c>
      <c r="D381" s="148" t="s">
        <v>172</v>
      </c>
      <c r="E381" s="149" t="s">
        <v>308</v>
      </c>
      <c r="F381" s="150" t="s">
        <v>309</v>
      </c>
      <c r="G381" s="151" t="s">
        <v>249</v>
      </c>
      <c r="H381" s="152">
        <v>2.6539999999999999</v>
      </c>
      <c r="I381" s="1091"/>
      <c r="J381" s="153">
        <f>ROUND(I381*H381,2)</f>
        <v>0</v>
      </c>
      <c r="K381" s="884"/>
      <c r="L381" s="40"/>
      <c r="M381" s="155" t="s">
        <v>1</v>
      </c>
      <c r="N381" s="885" t="s">
        <v>38</v>
      </c>
      <c r="O381" s="886">
        <v>34.322000000000003</v>
      </c>
      <c r="P381" s="886">
        <f>O381*H381</f>
        <v>91.090588000000011</v>
      </c>
      <c r="Q381" s="886">
        <v>1.01895</v>
      </c>
      <c r="R381" s="886">
        <f>Q381*H381</f>
        <v>2.7042932999999998</v>
      </c>
      <c r="S381" s="886">
        <v>0</v>
      </c>
      <c r="T381" s="158">
        <f>S381*H381</f>
        <v>0</v>
      </c>
      <c r="AR381" s="159" t="s">
        <v>176</v>
      </c>
      <c r="AT381" s="159" t="s">
        <v>172</v>
      </c>
      <c r="AU381" s="159" t="s">
        <v>177</v>
      </c>
      <c r="AY381" s="863" t="s">
        <v>170</v>
      </c>
      <c r="BE381" s="887">
        <f>IF(N381="základná",J381,0)</f>
        <v>0</v>
      </c>
      <c r="BF381" s="887">
        <f>IF(N381="znížená",J381,0)</f>
        <v>0</v>
      </c>
      <c r="BG381" s="887">
        <f>IF(N381="zákl. prenesená",J381,0)</f>
        <v>0</v>
      </c>
      <c r="BH381" s="887">
        <f>IF(N381="zníž. prenesená",J381,0)</f>
        <v>0</v>
      </c>
      <c r="BI381" s="887">
        <f>IF(N381="nulová",J381,0)</f>
        <v>0</v>
      </c>
      <c r="BJ381" s="863" t="s">
        <v>177</v>
      </c>
      <c r="BK381" s="887">
        <f>ROUND(I381*H381,2)</f>
        <v>0</v>
      </c>
      <c r="BL381" s="863" t="s">
        <v>176</v>
      </c>
      <c r="BM381" s="159" t="s">
        <v>310</v>
      </c>
    </row>
    <row r="382" spans="2:65" s="888" customFormat="1">
      <c r="B382" s="889"/>
      <c r="D382" s="890" t="s">
        <v>3027</v>
      </c>
      <c r="E382" s="891" t="s">
        <v>1</v>
      </c>
      <c r="F382" s="892" t="s">
        <v>3065</v>
      </c>
      <c r="H382" s="891" t="s">
        <v>1</v>
      </c>
      <c r="L382" s="889"/>
      <c r="M382" s="893"/>
      <c r="T382" s="894"/>
      <c r="AT382" s="891" t="s">
        <v>3027</v>
      </c>
      <c r="AU382" s="891" t="s">
        <v>177</v>
      </c>
      <c r="AV382" s="888" t="s">
        <v>78</v>
      </c>
      <c r="AW382" s="888" t="s">
        <v>27</v>
      </c>
      <c r="AX382" s="888" t="s">
        <v>70</v>
      </c>
      <c r="AY382" s="891" t="s">
        <v>170</v>
      </c>
    </row>
    <row r="383" spans="2:65" s="888" customFormat="1">
      <c r="B383" s="889"/>
      <c r="D383" s="890" t="s">
        <v>3027</v>
      </c>
      <c r="E383" s="891" t="s">
        <v>1</v>
      </c>
      <c r="F383" s="892" t="s">
        <v>3109</v>
      </c>
      <c r="H383" s="891" t="s">
        <v>1</v>
      </c>
      <c r="L383" s="889"/>
      <c r="M383" s="893"/>
      <c r="T383" s="894"/>
      <c r="AT383" s="891" t="s">
        <v>3027</v>
      </c>
      <c r="AU383" s="891" t="s">
        <v>177</v>
      </c>
      <c r="AV383" s="888" t="s">
        <v>78</v>
      </c>
      <c r="AW383" s="888" t="s">
        <v>27</v>
      </c>
      <c r="AX383" s="888" t="s">
        <v>70</v>
      </c>
      <c r="AY383" s="891" t="s">
        <v>170</v>
      </c>
    </row>
    <row r="384" spans="2:65" s="895" customFormat="1">
      <c r="B384" s="896"/>
      <c r="D384" s="890" t="s">
        <v>3027</v>
      </c>
      <c r="E384" s="897" t="s">
        <v>1</v>
      </c>
      <c r="F384" s="898" t="s">
        <v>3110</v>
      </c>
      <c r="H384" s="899">
        <v>2.528</v>
      </c>
      <c r="L384" s="896"/>
      <c r="M384" s="900"/>
      <c r="T384" s="901"/>
      <c r="AT384" s="897" t="s">
        <v>3027</v>
      </c>
      <c r="AU384" s="897" t="s">
        <v>177</v>
      </c>
      <c r="AV384" s="895" t="s">
        <v>177</v>
      </c>
      <c r="AW384" s="895" t="s">
        <v>27</v>
      </c>
      <c r="AX384" s="895" t="s">
        <v>70</v>
      </c>
      <c r="AY384" s="897" t="s">
        <v>170</v>
      </c>
    </row>
    <row r="385" spans="2:65" s="888" customFormat="1">
      <c r="B385" s="889"/>
      <c r="D385" s="890" t="s">
        <v>3027</v>
      </c>
      <c r="E385" s="891" t="s">
        <v>1</v>
      </c>
      <c r="F385" s="892" t="s">
        <v>3097</v>
      </c>
      <c r="H385" s="891" t="s">
        <v>1</v>
      </c>
      <c r="L385" s="889"/>
      <c r="M385" s="893"/>
      <c r="T385" s="894"/>
      <c r="AT385" s="891" t="s">
        <v>3027</v>
      </c>
      <c r="AU385" s="891" t="s">
        <v>177</v>
      </c>
      <c r="AV385" s="888" t="s">
        <v>78</v>
      </c>
      <c r="AW385" s="888" t="s">
        <v>27</v>
      </c>
      <c r="AX385" s="888" t="s">
        <v>70</v>
      </c>
      <c r="AY385" s="891" t="s">
        <v>170</v>
      </c>
    </row>
    <row r="386" spans="2:65" s="888" customFormat="1">
      <c r="B386" s="889"/>
      <c r="D386" s="890" t="s">
        <v>3027</v>
      </c>
      <c r="E386" s="891" t="s">
        <v>1</v>
      </c>
      <c r="F386" s="892" t="s">
        <v>3111</v>
      </c>
      <c r="H386" s="891" t="s">
        <v>1</v>
      </c>
      <c r="L386" s="889"/>
      <c r="M386" s="893"/>
      <c r="T386" s="894"/>
      <c r="AT386" s="891" t="s">
        <v>3027</v>
      </c>
      <c r="AU386" s="891" t="s">
        <v>177</v>
      </c>
      <c r="AV386" s="888" t="s">
        <v>78</v>
      </c>
      <c r="AW386" s="888" t="s">
        <v>27</v>
      </c>
      <c r="AX386" s="888" t="s">
        <v>70</v>
      </c>
      <c r="AY386" s="891" t="s">
        <v>170</v>
      </c>
    </row>
    <row r="387" spans="2:65" s="895" customFormat="1">
      <c r="B387" s="896"/>
      <c r="D387" s="890" t="s">
        <v>3027</v>
      </c>
      <c r="E387" s="897" t="s">
        <v>1</v>
      </c>
      <c r="F387" s="898" t="s">
        <v>70</v>
      </c>
      <c r="H387" s="899">
        <v>0</v>
      </c>
      <c r="L387" s="896"/>
      <c r="M387" s="900"/>
      <c r="T387" s="901"/>
      <c r="AT387" s="897" t="s">
        <v>3027</v>
      </c>
      <c r="AU387" s="897" t="s">
        <v>177</v>
      </c>
      <c r="AV387" s="895" t="s">
        <v>177</v>
      </c>
      <c r="AW387" s="895" t="s">
        <v>27</v>
      </c>
      <c r="AX387" s="895" t="s">
        <v>70</v>
      </c>
      <c r="AY387" s="897" t="s">
        <v>170</v>
      </c>
    </row>
    <row r="388" spans="2:65" s="902" customFormat="1">
      <c r="B388" s="903"/>
      <c r="D388" s="890" t="s">
        <v>3027</v>
      </c>
      <c r="E388" s="904" t="s">
        <v>1</v>
      </c>
      <c r="F388" s="905" t="s">
        <v>3030</v>
      </c>
      <c r="H388" s="906">
        <v>2.528</v>
      </c>
      <c r="L388" s="903"/>
      <c r="M388" s="907"/>
      <c r="T388" s="908"/>
      <c r="AT388" s="904" t="s">
        <v>3027</v>
      </c>
      <c r="AU388" s="904" t="s">
        <v>177</v>
      </c>
      <c r="AV388" s="902" t="s">
        <v>176</v>
      </c>
      <c r="AW388" s="902" t="s">
        <v>27</v>
      </c>
      <c r="AX388" s="902" t="s">
        <v>78</v>
      </c>
      <c r="AY388" s="904" t="s">
        <v>170</v>
      </c>
    </row>
    <row r="389" spans="2:65" s="895" customFormat="1">
      <c r="B389" s="896"/>
      <c r="D389" s="890" t="s">
        <v>3027</v>
      </c>
      <c r="F389" s="898" t="s">
        <v>3112</v>
      </c>
      <c r="H389" s="899">
        <v>2.6539999999999999</v>
      </c>
      <c r="L389" s="896"/>
      <c r="M389" s="900"/>
      <c r="T389" s="901"/>
      <c r="AT389" s="897" t="s">
        <v>3027</v>
      </c>
      <c r="AU389" s="897" t="s">
        <v>177</v>
      </c>
      <c r="AV389" s="895" t="s">
        <v>177</v>
      </c>
      <c r="AW389" s="895" t="s">
        <v>3</v>
      </c>
      <c r="AX389" s="895" t="s">
        <v>78</v>
      </c>
      <c r="AY389" s="897" t="s">
        <v>170</v>
      </c>
    </row>
    <row r="390" spans="2:65" s="2" customFormat="1" ht="24.25" customHeight="1">
      <c r="B390" s="883"/>
      <c r="C390" s="148" t="s">
        <v>311</v>
      </c>
      <c r="D390" s="148" t="s">
        <v>172</v>
      </c>
      <c r="E390" s="149" t="s">
        <v>312</v>
      </c>
      <c r="F390" s="150" t="s">
        <v>313</v>
      </c>
      <c r="G390" s="151" t="s">
        <v>192</v>
      </c>
      <c r="H390" s="152">
        <v>30.975000000000001</v>
      </c>
      <c r="I390" s="1091"/>
      <c r="J390" s="153">
        <f>ROUND(I390*H390,2)</f>
        <v>0</v>
      </c>
      <c r="K390" s="884"/>
      <c r="L390" s="40"/>
      <c r="M390" s="155" t="s">
        <v>1</v>
      </c>
      <c r="N390" s="885" t="s">
        <v>38</v>
      </c>
      <c r="O390" s="886">
        <v>7.1689999999999996</v>
      </c>
      <c r="P390" s="886">
        <f>O390*H390</f>
        <v>222.059775</v>
      </c>
      <c r="Q390" s="886">
        <v>2.4157199999999999</v>
      </c>
      <c r="R390" s="886">
        <f>Q390*H390</f>
        <v>74.826926999999998</v>
      </c>
      <c r="S390" s="886">
        <v>0</v>
      </c>
      <c r="T390" s="158">
        <f>S390*H390</f>
        <v>0</v>
      </c>
      <c r="AR390" s="159" t="s">
        <v>176</v>
      </c>
      <c r="AT390" s="159" t="s">
        <v>172</v>
      </c>
      <c r="AU390" s="159" t="s">
        <v>177</v>
      </c>
      <c r="AY390" s="863" t="s">
        <v>170</v>
      </c>
      <c r="BE390" s="887">
        <f>IF(N390="základná",J390,0)</f>
        <v>0</v>
      </c>
      <c r="BF390" s="887">
        <f>IF(N390="znížená",J390,0)</f>
        <v>0</v>
      </c>
      <c r="BG390" s="887">
        <f>IF(N390="zákl. prenesená",J390,0)</f>
        <v>0</v>
      </c>
      <c r="BH390" s="887">
        <f>IF(N390="zníž. prenesená",J390,0)</f>
        <v>0</v>
      </c>
      <c r="BI390" s="887">
        <f>IF(N390="nulová",J390,0)</f>
        <v>0</v>
      </c>
      <c r="BJ390" s="863" t="s">
        <v>177</v>
      </c>
      <c r="BK390" s="887">
        <f>ROUND(I390*H390,2)</f>
        <v>0</v>
      </c>
      <c r="BL390" s="863" t="s">
        <v>176</v>
      </c>
      <c r="BM390" s="159" t="s">
        <v>314</v>
      </c>
    </row>
    <row r="391" spans="2:65" s="888" customFormat="1">
      <c r="B391" s="889"/>
      <c r="D391" s="890" t="s">
        <v>3027</v>
      </c>
      <c r="E391" s="891" t="s">
        <v>1</v>
      </c>
      <c r="F391" s="892" t="s">
        <v>3047</v>
      </c>
      <c r="H391" s="891" t="s">
        <v>1</v>
      </c>
      <c r="L391" s="889"/>
      <c r="M391" s="893"/>
      <c r="T391" s="894"/>
      <c r="AT391" s="891" t="s">
        <v>3027</v>
      </c>
      <c r="AU391" s="891" t="s">
        <v>177</v>
      </c>
      <c r="AV391" s="888" t="s">
        <v>78</v>
      </c>
      <c r="AW391" s="888" t="s">
        <v>27</v>
      </c>
      <c r="AX391" s="888" t="s">
        <v>70</v>
      </c>
      <c r="AY391" s="891" t="s">
        <v>170</v>
      </c>
    </row>
    <row r="392" spans="2:65" s="895" customFormat="1">
      <c r="B392" s="896"/>
      <c r="D392" s="890" t="s">
        <v>3027</v>
      </c>
      <c r="E392" s="897" t="s">
        <v>1</v>
      </c>
      <c r="F392" s="898" t="s">
        <v>3048</v>
      </c>
      <c r="H392" s="899">
        <v>15.516</v>
      </c>
      <c r="L392" s="896"/>
      <c r="M392" s="900"/>
      <c r="T392" s="901"/>
      <c r="AT392" s="897" t="s">
        <v>3027</v>
      </c>
      <c r="AU392" s="897" t="s">
        <v>177</v>
      </c>
      <c r="AV392" s="895" t="s">
        <v>177</v>
      </c>
      <c r="AW392" s="895" t="s">
        <v>27</v>
      </c>
      <c r="AX392" s="895" t="s">
        <v>70</v>
      </c>
      <c r="AY392" s="897" t="s">
        <v>170</v>
      </c>
    </row>
    <row r="393" spans="2:65" s="895" customFormat="1">
      <c r="B393" s="896"/>
      <c r="D393" s="890" t="s">
        <v>3027</v>
      </c>
      <c r="E393" s="897" t="s">
        <v>1</v>
      </c>
      <c r="F393" s="898" t="s">
        <v>3049</v>
      </c>
      <c r="H393" s="899">
        <v>15.459</v>
      </c>
      <c r="L393" s="896"/>
      <c r="M393" s="900"/>
      <c r="T393" s="901"/>
      <c r="AT393" s="897" t="s">
        <v>3027</v>
      </c>
      <c r="AU393" s="897" t="s">
        <v>177</v>
      </c>
      <c r="AV393" s="895" t="s">
        <v>177</v>
      </c>
      <c r="AW393" s="895" t="s">
        <v>27</v>
      </c>
      <c r="AX393" s="895" t="s">
        <v>70</v>
      </c>
      <c r="AY393" s="897" t="s">
        <v>170</v>
      </c>
    </row>
    <row r="394" spans="2:65" s="902" customFormat="1">
      <c r="B394" s="903"/>
      <c r="D394" s="890" t="s">
        <v>3027</v>
      </c>
      <c r="E394" s="904" t="s">
        <v>1</v>
      </c>
      <c r="F394" s="905" t="s">
        <v>3030</v>
      </c>
      <c r="H394" s="906">
        <v>30.975000000000001</v>
      </c>
      <c r="L394" s="903"/>
      <c r="M394" s="907"/>
      <c r="T394" s="908"/>
      <c r="AT394" s="904" t="s">
        <v>3027</v>
      </c>
      <c r="AU394" s="904" t="s">
        <v>177</v>
      </c>
      <c r="AV394" s="902" t="s">
        <v>176</v>
      </c>
      <c r="AW394" s="902" t="s">
        <v>27</v>
      </c>
      <c r="AX394" s="902" t="s">
        <v>78</v>
      </c>
      <c r="AY394" s="904" t="s">
        <v>170</v>
      </c>
    </row>
    <row r="395" spans="2:65" s="2" customFormat="1" ht="24.25" customHeight="1">
      <c r="B395" s="883"/>
      <c r="C395" s="148" t="s">
        <v>315</v>
      </c>
      <c r="D395" s="148" t="s">
        <v>172</v>
      </c>
      <c r="E395" s="149" t="s">
        <v>316</v>
      </c>
      <c r="F395" s="150" t="s">
        <v>317</v>
      </c>
      <c r="G395" s="151" t="s">
        <v>192</v>
      </c>
      <c r="H395" s="152">
        <v>1.0880000000000001</v>
      </c>
      <c r="I395" s="1091"/>
      <c r="J395" s="153">
        <f>ROUND(I395*H395,2)</f>
        <v>0</v>
      </c>
      <c r="K395" s="884"/>
      <c r="L395" s="40"/>
      <c r="M395" s="155" t="s">
        <v>1</v>
      </c>
      <c r="N395" s="885" t="s">
        <v>38</v>
      </c>
      <c r="O395" s="886">
        <v>0.59109999999999996</v>
      </c>
      <c r="P395" s="886">
        <f>O395*H395</f>
        <v>0.64311680000000004</v>
      </c>
      <c r="Q395" s="886">
        <v>2.4157199999999999</v>
      </c>
      <c r="R395" s="886">
        <f>Q395*H395</f>
        <v>2.6283033599999999</v>
      </c>
      <c r="S395" s="886">
        <v>0</v>
      </c>
      <c r="T395" s="158">
        <f>S395*H395</f>
        <v>0</v>
      </c>
      <c r="AR395" s="159" t="s">
        <v>176</v>
      </c>
      <c r="AT395" s="159" t="s">
        <v>172</v>
      </c>
      <c r="AU395" s="159" t="s">
        <v>177</v>
      </c>
      <c r="AY395" s="863" t="s">
        <v>170</v>
      </c>
      <c r="BE395" s="887">
        <f>IF(N395="základná",J395,0)</f>
        <v>0</v>
      </c>
      <c r="BF395" s="887">
        <f>IF(N395="znížená",J395,0)</f>
        <v>0</v>
      </c>
      <c r="BG395" s="887">
        <f>IF(N395="zákl. prenesená",J395,0)</f>
        <v>0</v>
      </c>
      <c r="BH395" s="887">
        <f>IF(N395="zníž. prenesená",J395,0)</f>
        <v>0</v>
      </c>
      <c r="BI395" s="887">
        <f>IF(N395="nulová",J395,0)</f>
        <v>0</v>
      </c>
      <c r="BJ395" s="863" t="s">
        <v>177</v>
      </c>
      <c r="BK395" s="887">
        <f>ROUND(I395*H395,2)</f>
        <v>0</v>
      </c>
      <c r="BL395" s="863" t="s">
        <v>176</v>
      </c>
      <c r="BM395" s="159" t="s">
        <v>318</v>
      </c>
    </row>
    <row r="396" spans="2:65" s="888" customFormat="1">
      <c r="B396" s="889"/>
      <c r="D396" s="890" t="s">
        <v>3027</v>
      </c>
      <c r="E396" s="891" t="s">
        <v>1</v>
      </c>
      <c r="F396" s="892" t="s">
        <v>3065</v>
      </c>
      <c r="H396" s="891" t="s">
        <v>1</v>
      </c>
      <c r="L396" s="889"/>
      <c r="M396" s="893"/>
      <c r="T396" s="894"/>
      <c r="AT396" s="891" t="s">
        <v>3027</v>
      </c>
      <c r="AU396" s="891" t="s">
        <v>177</v>
      </c>
      <c r="AV396" s="888" t="s">
        <v>78</v>
      </c>
      <c r="AW396" s="888" t="s">
        <v>27</v>
      </c>
      <c r="AX396" s="888" t="s">
        <v>70</v>
      </c>
      <c r="AY396" s="891" t="s">
        <v>170</v>
      </c>
    </row>
    <row r="397" spans="2:65" s="888" customFormat="1">
      <c r="B397" s="889"/>
      <c r="D397" s="890" t="s">
        <v>3027</v>
      </c>
      <c r="E397" s="891" t="s">
        <v>1</v>
      </c>
      <c r="F397" s="892" t="s">
        <v>3113</v>
      </c>
      <c r="H397" s="891" t="s">
        <v>1</v>
      </c>
      <c r="L397" s="889"/>
      <c r="M397" s="893"/>
      <c r="T397" s="894"/>
      <c r="AT397" s="891" t="s">
        <v>3027</v>
      </c>
      <c r="AU397" s="891" t="s">
        <v>177</v>
      </c>
      <c r="AV397" s="888" t="s">
        <v>78</v>
      </c>
      <c r="AW397" s="888" t="s">
        <v>27</v>
      </c>
      <c r="AX397" s="888" t="s">
        <v>70</v>
      </c>
      <c r="AY397" s="891" t="s">
        <v>170</v>
      </c>
    </row>
    <row r="398" spans="2:65" s="895" customFormat="1">
      <c r="B398" s="896"/>
      <c r="D398" s="890" t="s">
        <v>3027</v>
      </c>
      <c r="E398" s="897" t="s">
        <v>1</v>
      </c>
      <c r="F398" s="898" t="s">
        <v>3114</v>
      </c>
      <c r="H398" s="899">
        <v>1.0880000000000001</v>
      </c>
      <c r="L398" s="896"/>
      <c r="M398" s="900"/>
      <c r="T398" s="901"/>
      <c r="AT398" s="897" t="s">
        <v>3027</v>
      </c>
      <c r="AU398" s="897" t="s">
        <v>177</v>
      </c>
      <c r="AV398" s="895" t="s">
        <v>177</v>
      </c>
      <c r="AW398" s="895" t="s">
        <v>27</v>
      </c>
      <c r="AX398" s="895" t="s">
        <v>70</v>
      </c>
      <c r="AY398" s="897" t="s">
        <v>170</v>
      </c>
    </row>
    <row r="399" spans="2:65" s="902" customFormat="1">
      <c r="B399" s="903"/>
      <c r="D399" s="890" t="s">
        <v>3027</v>
      </c>
      <c r="E399" s="904" t="s">
        <v>1</v>
      </c>
      <c r="F399" s="905" t="s">
        <v>3030</v>
      </c>
      <c r="H399" s="906">
        <v>1.0880000000000001</v>
      </c>
      <c r="L399" s="903"/>
      <c r="M399" s="907"/>
      <c r="T399" s="908"/>
      <c r="AT399" s="904" t="s">
        <v>3027</v>
      </c>
      <c r="AU399" s="904" t="s">
        <v>177</v>
      </c>
      <c r="AV399" s="902" t="s">
        <v>176</v>
      </c>
      <c r="AW399" s="902" t="s">
        <v>27</v>
      </c>
      <c r="AX399" s="902" t="s">
        <v>78</v>
      </c>
      <c r="AY399" s="904" t="s">
        <v>170</v>
      </c>
    </row>
    <row r="400" spans="2:65" s="2" customFormat="1" ht="24.25" customHeight="1">
      <c r="B400" s="883"/>
      <c r="C400" s="148" t="s">
        <v>319</v>
      </c>
      <c r="D400" s="148" t="s">
        <v>172</v>
      </c>
      <c r="E400" s="149" t="s">
        <v>320</v>
      </c>
      <c r="F400" s="150" t="s">
        <v>321</v>
      </c>
      <c r="G400" s="151" t="s">
        <v>175</v>
      </c>
      <c r="H400" s="152">
        <v>8.6999999999999993</v>
      </c>
      <c r="I400" s="1091"/>
      <c r="J400" s="153">
        <f>ROUND(I400*H400,2)</f>
        <v>0</v>
      </c>
      <c r="K400" s="884"/>
      <c r="L400" s="40"/>
      <c r="M400" s="155" t="s">
        <v>1</v>
      </c>
      <c r="N400" s="885" t="s">
        <v>38</v>
      </c>
      <c r="O400" s="886">
        <v>0.43347000000000002</v>
      </c>
      <c r="P400" s="886">
        <f>O400*H400</f>
        <v>3.7711889999999997</v>
      </c>
      <c r="Q400" s="886">
        <v>5.0000000000000001E-4</v>
      </c>
      <c r="R400" s="886">
        <f>Q400*H400</f>
        <v>4.3499999999999997E-3</v>
      </c>
      <c r="S400" s="886">
        <v>0</v>
      </c>
      <c r="T400" s="158">
        <f>S400*H400</f>
        <v>0</v>
      </c>
      <c r="AR400" s="159" t="s">
        <v>176</v>
      </c>
      <c r="AT400" s="159" t="s">
        <v>172</v>
      </c>
      <c r="AU400" s="159" t="s">
        <v>177</v>
      </c>
      <c r="AY400" s="863" t="s">
        <v>170</v>
      </c>
      <c r="BE400" s="887">
        <f>IF(N400="základná",J400,0)</f>
        <v>0</v>
      </c>
      <c r="BF400" s="887">
        <f>IF(N400="znížená",J400,0)</f>
        <v>0</v>
      </c>
      <c r="BG400" s="887">
        <f>IF(N400="zákl. prenesená",J400,0)</f>
        <v>0</v>
      </c>
      <c r="BH400" s="887">
        <f>IF(N400="zníž. prenesená",J400,0)</f>
        <v>0</v>
      </c>
      <c r="BI400" s="887">
        <f>IF(N400="nulová",J400,0)</f>
        <v>0</v>
      </c>
      <c r="BJ400" s="863" t="s">
        <v>177</v>
      </c>
      <c r="BK400" s="887">
        <f>ROUND(I400*H400,2)</f>
        <v>0</v>
      </c>
      <c r="BL400" s="863" t="s">
        <v>176</v>
      </c>
      <c r="BM400" s="159" t="s">
        <v>322</v>
      </c>
    </row>
    <row r="401" spans="2:65" s="888" customFormat="1">
      <c r="B401" s="889"/>
      <c r="D401" s="890" t="s">
        <v>3027</v>
      </c>
      <c r="E401" s="891" t="s">
        <v>1</v>
      </c>
      <c r="F401" s="892" t="s">
        <v>3065</v>
      </c>
      <c r="H401" s="891" t="s">
        <v>1</v>
      </c>
      <c r="L401" s="889"/>
      <c r="M401" s="893"/>
      <c r="T401" s="894"/>
      <c r="AT401" s="891" t="s">
        <v>3027</v>
      </c>
      <c r="AU401" s="891" t="s">
        <v>177</v>
      </c>
      <c r="AV401" s="888" t="s">
        <v>78</v>
      </c>
      <c r="AW401" s="888" t="s">
        <v>27</v>
      </c>
      <c r="AX401" s="888" t="s">
        <v>70</v>
      </c>
      <c r="AY401" s="891" t="s">
        <v>170</v>
      </c>
    </row>
    <row r="402" spans="2:65" s="888" customFormat="1">
      <c r="B402" s="889"/>
      <c r="D402" s="890" t="s">
        <v>3027</v>
      </c>
      <c r="E402" s="891" t="s">
        <v>1</v>
      </c>
      <c r="F402" s="892" t="s">
        <v>3113</v>
      </c>
      <c r="H402" s="891" t="s">
        <v>1</v>
      </c>
      <c r="L402" s="889"/>
      <c r="M402" s="893"/>
      <c r="T402" s="894"/>
      <c r="AT402" s="891" t="s">
        <v>3027</v>
      </c>
      <c r="AU402" s="891" t="s">
        <v>177</v>
      </c>
      <c r="AV402" s="888" t="s">
        <v>78</v>
      </c>
      <c r="AW402" s="888" t="s">
        <v>27</v>
      </c>
      <c r="AX402" s="888" t="s">
        <v>70</v>
      </c>
      <c r="AY402" s="891" t="s">
        <v>170</v>
      </c>
    </row>
    <row r="403" spans="2:65" s="895" customFormat="1">
      <c r="B403" s="896"/>
      <c r="D403" s="890" t="s">
        <v>3027</v>
      </c>
      <c r="E403" s="897" t="s">
        <v>1</v>
      </c>
      <c r="F403" s="898" t="s">
        <v>3115</v>
      </c>
      <c r="H403" s="899">
        <v>8.6999999999999993</v>
      </c>
      <c r="L403" s="896"/>
      <c r="M403" s="900"/>
      <c r="T403" s="901"/>
      <c r="AT403" s="897" t="s">
        <v>3027</v>
      </c>
      <c r="AU403" s="897" t="s">
        <v>177</v>
      </c>
      <c r="AV403" s="895" t="s">
        <v>177</v>
      </c>
      <c r="AW403" s="895" t="s">
        <v>27</v>
      </c>
      <c r="AX403" s="895" t="s">
        <v>70</v>
      </c>
      <c r="AY403" s="897" t="s">
        <v>170</v>
      </c>
    </row>
    <row r="404" spans="2:65" s="902" customFormat="1">
      <c r="B404" s="903"/>
      <c r="D404" s="890" t="s">
        <v>3027</v>
      </c>
      <c r="E404" s="904" t="s">
        <v>1</v>
      </c>
      <c r="F404" s="905" t="s">
        <v>3030</v>
      </c>
      <c r="H404" s="906">
        <v>8.6999999999999993</v>
      </c>
      <c r="L404" s="903"/>
      <c r="M404" s="907"/>
      <c r="T404" s="908"/>
      <c r="AT404" s="904" t="s">
        <v>3027</v>
      </c>
      <c r="AU404" s="904" t="s">
        <v>177</v>
      </c>
      <c r="AV404" s="902" t="s">
        <v>176</v>
      </c>
      <c r="AW404" s="902" t="s">
        <v>27</v>
      </c>
      <c r="AX404" s="902" t="s">
        <v>78</v>
      </c>
      <c r="AY404" s="904" t="s">
        <v>170</v>
      </c>
    </row>
    <row r="405" spans="2:65" s="2" customFormat="1" ht="24.25" customHeight="1">
      <c r="B405" s="883"/>
      <c r="C405" s="148" t="s">
        <v>323</v>
      </c>
      <c r="D405" s="148" t="s">
        <v>172</v>
      </c>
      <c r="E405" s="149" t="s">
        <v>324</v>
      </c>
      <c r="F405" s="150" t="s">
        <v>325</v>
      </c>
      <c r="G405" s="151" t="s">
        <v>175</v>
      </c>
      <c r="H405" s="152">
        <v>8.6999999999999993</v>
      </c>
      <c r="I405" s="1091"/>
      <c r="J405" s="153">
        <f>ROUND(I405*H405,2)</f>
        <v>0</v>
      </c>
      <c r="K405" s="884"/>
      <c r="L405" s="40"/>
      <c r="M405" s="155" t="s">
        <v>1</v>
      </c>
      <c r="N405" s="885" t="s">
        <v>38</v>
      </c>
      <c r="O405" s="886">
        <v>0.27833000000000002</v>
      </c>
      <c r="P405" s="886">
        <f>O405*H405</f>
        <v>2.4214709999999999</v>
      </c>
      <c r="Q405" s="886">
        <v>0</v>
      </c>
      <c r="R405" s="886">
        <f>Q405*H405</f>
        <v>0</v>
      </c>
      <c r="S405" s="886">
        <v>0</v>
      </c>
      <c r="T405" s="158">
        <f>S405*H405</f>
        <v>0</v>
      </c>
      <c r="AR405" s="159" t="s">
        <v>176</v>
      </c>
      <c r="AT405" s="159" t="s">
        <v>172</v>
      </c>
      <c r="AU405" s="159" t="s">
        <v>177</v>
      </c>
      <c r="AY405" s="863" t="s">
        <v>170</v>
      </c>
      <c r="BE405" s="887">
        <f>IF(N405="základná",J405,0)</f>
        <v>0</v>
      </c>
      <c r="BF405" s="887">
        <f>IF(N405="znížená",J405,0)</f>
        <v>0</v>
      </c>
      <c r="BG405" s="887">
        <f>IF(N405="zákl. prenesená",J405,0)</f>
        <v>0</v>
      </c>
      <c r="BH405" s="887">
        <f>IF(N405="zníž. prenesená",J405,0)</f>
        <v>0</v>
      </c>
      <c r="BI405" s="887">
        <f>IF(N405="nulová",J405,0)</f>
        <v>0</v>
      </c>
      <c r="BJ405" s="863" t="s">
        <v>177</v>
      </c>
      <c r="BK405" s="887">
        <f>ROUND(I405*H405,2)</f>
        <v>0</v>
      </c>
      <c r="BL405" s="863" t="s">
        <v>176</v>
      </c>
      <c r="BM405" s="159" t="s">
        <v>326</v>
      </c>
    </row>
    <row r="406" spans="2:65" s="888" customFormat="1">
      <c r="B406" s="889"/>
      <c r="D406" s="890" t="s">
        <v>3027</v>
      </c>
      <c r="E406" s="891" t="s">
        <v>1</v>
      </c>
      <c r="F406" s="892" t="s">
        <v>3065</v>
      </c>
      <c r="H406" s="891" t="s">
        <v>1</v>
      </c>
      <c r="L406" s="889"/>
      <c r="M406" s="893"/>
      <c r="T406" s="894"/>
      <c r="AT406" s="891" t="s">
        <v>3027</v>
      </c>
      <c r="AU406" s="891" t="s">
        <v>177</v>
      </c>
      <c r="AV406" s="888" t="s">
        <v>78</v>
      </c>
      <c r="AW406" s="888" t="s">
        <v>27</v>
      </c>
      <c r="AX406" s="888" t="s">
        <v>70</v>
      </c>
      <c r="AY406" s="891" t="s">
        <v>170</v>
      </c>
    </row>
    <row r="407" spans="2:65" s="888" customFormat="1">
      <c r="B407" s="889"/>
      <c r="D407" s="890" t="s">
        <v>3027</v>
      </c>
      <c r="E407" s="891" t="s">
        <v>1</v>
      </c>
      <c r="F407" s="892" t="s">
        <v>3113</v>
      </c>
      <c r="H407" s="891" t="s">
        <v>1</v>
      </c>
      <c r="L407" s="889"/>
      <c r="M407" s="893"/>
      <c r="T407" s="894"/>
      <c r="AT407" s="891" t="s">
        <v>3027</v>
      </c>
      <c r="AU407" s="891" t="s">
        <v>177</v>
      </c>
      <c r="AV407" s="888" t="s">
        <v>78</v>
      </c>
      <c r="AW407" s="888" t="s">
        <v>27</v>
      </c>
      <c r="AX407" s="888" t="s">
        <v>70</v>
      </c>
      <c r="AY407" s="891" t="s">
        <v>170</v>
      </c>
    </row>
    <row r="408" spans="2:65" s="895" customFormat="1">
      <c r="B408" s="896"/>
      <c r="D408" s="890" t="s">
        <v>3027</v>
      </c>
      <c r="E408" s="897" t="s">
        <v>1</v>
      </c>
      <c r="F408" s="898" t="s">
        <v>3115</v>
      </c>
      <c r="H408" s="899">
        <v>8.6999999999999993</v>
      </c>
      <c r="L408" s="896"/>
      <c r="M408" s="900"/>
      <c r="T408" s="901"/>
      <c r="AT408" s="897" t="s">
        <v>3027</v>
      </c>
      <c r="AU408" s="897" t="s">
        <v>177</v>
      </c>
      <c r="AV408" s="895" t="s">
        <v>177</v>
      </c>
      <c r="AW408" s="895" t="s">
        <v>27</v>
      </c>
      <c r="AX408" s="895" t="s">
        <v>70</v>
      </c>
      <c r="AY408" s="897" t="s">
        <v>170</v>
      </c>
    </row>
    <row r="409" spans="2:65" s="902" customFormat="1">
      <c r="B409" s="903"/>
      <c r="D409" s="890" t="s">
        <v>3027</v>
      </c>
      <c r="E409" s="904" t="s">
        <v>1</v>
      </c>
      <c r="F409" s="905" t="s">
        <v>3030</v>
      </c>
      <c r="H409" s="906">
        <v>8.6999999999999993</v>
      </c>
      <c r="L409" s="903"/>
      <c r="M409" s="907"/>
      <c r="T409" s="908"/>
      <c r="AT409" s="904" t="s">
        <v>3027</v>
      </c>
      <c r="AU409" s="904" t="s">
        <v>177</v>
      </c>
      <c r="AV409" s="902" t="s">
        <v>176</v>
      </c>
      <c r="AW409" s="902" t="s">
        <v>27</v>
      </c>
      <c r="AX409" s="902" t="s">
        <v>78</v>
      </c>
      <c r="AY409" s="904" t="s">
        <v>170</v>
      </c>
    </row>
    <row r="410" spans="2:65" s="2" customFormat="1" ht="24.25" customHeight="1">
      <c r="B410" s="883"/>
      <c r="C410" s="148" t="s">
        <v>327</v>
      </c>
      <c r="D410" s="148" t="s">
        <v>172</v>
      </c>
      <c r="E410" s="149" t="s">
        <v>328</v>
      </c>
      <c r="F410" s="150" t="s">
        <v>329</v>
      </c>
      <c r="G410" s="151" t="s">
        <v>249</v>
      </c>
      <c r="H410" s="152">
        <v>2.7370000000000001</v>
      </c>
      <c r="I410" s="1091"/>
      <c r="J410" s="153">
        <f>ROUND(I410*H410,2)</f>
        <v>0</v>
      </c>
      <c r="K410" s="884"/>
      <c r="L410" s="40"/>
      <c r="M410" s="155" t="s">
        <v>1</v>
      </c>
      <c r="N410" s="885" t="s">
        <v>38</v>
      </c>
      <c r="O410" s="886">
        <v>35.097000000000001</v>
      </c>
      <c r="P410" s="886">
        <f>O410*H410</f>
        <v>96.060489000000004</v>
      </c>
      <c r="Q410" s="886">
        <v>1.01895</v>
      </c>
      <c r="R410" s="886">
        <f>Q410*H410</f>
        <v>2.78886615</v>
      </c>
      <c r="S410" s="886">
        <v>0</v>
      </c>
      <c r="T410" s="158">
        <f>S410*H410</f>
        <v>0</v>
      </c>
      <c r="AR410" s="159" t="s">
        <v>176</v>
      </c>
      <c r="AT410" s="159" t="s">
        <v>172</v>
      </c>
      <c r="AU410" s="159" t="s">
        <v>177</v>
      </c>
      <c r="AY410" s="863" t="s">
        <v>170</v>
      </c>
      <c r="BE410" s="887">
        <f>IF(N410="základná",J410,0)</f>
        <v>0</v>
      </c>
      <c r="BF410" s="887">
        <f>IF(N410="znížená",J410,0)</f>
        <v>0</v>
      </c>
      <c r="BG410" s="887">
        <f>IF(N410="zákl. prenesená",J410,0)</f>
        <v>0</v>
      </c>
      <c r="BH410" s="887">
        <f>IF(N410="zníž. prenesená",J410,0)</f>
        <v>0</v>
      </c>
      <c r="BI410" s="887">
        <f>IF(N410="nulová",J410,0)</f>
        <v>0</v>
      </c>
      <c r="BJ410" s="863" t="s">
        <v>177</v>
      </c>
      <c r="BK410" s="887">
        <f>ROUND(I410*H410,2)</f>
        <v>0</v>
      </c>
      <c r="BL410" s="863" t="s">
        <v>176</v>
      </c>
      <c r="BM410" s="159" t="s">
        <v>330</v>
      </c>
    </row>
    <row r="411" spans="2:65" s="888" customFormat="1">
      <c r="B411" s="889"/>
      <c r="D411" s="890" t="s">
        <v>3027</v>
      </c>
      <c r="E411" s="891" t="s">
        <v>1</v>
      </c>
      <c r="F411" s="892" t="s">
        <v>3047</v>
      </c>
      <c r="H411" s="891" t="s">
        <v>1</v>
      </c>
      <c r="L411" s="889"/>
      <c r="M411" s="893"/>
      <c r="T411" s="894"/>
      <c r="AT411" s="891" t="s">
        <v>3027</v>
      </c>
      <c r="AU411" s="891" t="s">
        <v>177</v>
      </c>
      <c r="AV411" s="888" t="s">
        <v>78</v>
      </c>
      <c r="AW411" s="888" t="s">
        <v>27</v>
      </c>
      <c r="AX411" s="888" t="s">
        <v>70</v>
      </c>
      <c r="AY411" s="891" t="s">
        <v>170</v>
      </c>
    </row>
    <row r="412" spans="2:65" s="895" customFormat="1">
      <c r="B412" s="896"/>
      <c r="D412" s="890" t="s">
        <v>3027</v>
      </c>
      <c r="E412" s="897" t="s">
        <v>1</v>
      </c>
      <c r="F412" s="898" t="s">
        <v>3116</v>
      </c>
      <c r="H412" s="899">
        <v>2.6070000000000002</v>
      </c>
      <c r="L412" s="896"/>
      <c r="M412" s="900"/>
      <c r="T412" s="901"/>
      <c r="AT412" s="897" t="s">
        <v>3027</v>
      </c>
      <c r="AU412" s="897" t="s">
        <v>177</v>
      </c>
      <c r="AV412" s="895" t="s">
        <v>177</v>
      </c>
      <c r="AW412" s="895" t="s">
        <v>27</v>
      </c>
      <c r="AX412" s="895" t="s">
        <v>70</v>
      </c>
      <c r="AY412" s="897" t="s">
        <v>170</v>
      </c>
    </row>
    <row r="413" spans="2:65" s="902" customFormat="1">
      <c r="B413" s="903"/>
      <c r="D413" s="890" t="s">
        <v>3027</v>
      </c>
      <c r="E413" s="904" t="s">
        <v>1</v>
      </c>
      <c r="F413" s="905" t="s">
        <v>3030</v>
      </c>
      <c r="H413" s="906">
        <v>2.6070000000000002</v>
      </c>
      <c r="L413" s="903"/>
      <c r="M413" s="907"/>
      <c r="T413" s="908"/>
      <c r="AT413" s="904" t="s">
        <v>3027</v>
      </c>
      <c r="AU413" s="904" t="s">
        <v>177</v>
      </c>
      <c r="AV413" s="902" t="s">
        <v>176</v>
      </c>
      <c r="AW413" s="902" t="s">
        <v>27</v>
      </c>
      <c r="AX413" s="902" t="s">
        <v>78</v>
      </c>
      <c r="AY413" s="904" t="s">
        <v>170</v>
      </c>
    </row>
    <row r="414" spans="2:65" s="895" customFormat="1">
      <c r="B414" s="896"/>
      <c r="D414" s="890" t="s">
        <v>3027</v>
      </c>
      <c r="F414" s="898" t="s">
        <v>3117</v>
      </c>
      <c r="H414" s="899">
        <v>2.7370000000000001</v>
      </c>
      <c r="L414" s="896"/>
      <c r="M414" s="900"/>
      <c r="T414" s="901"/>
      <c r="AT414" s="897" t="s">
        <v>3027</v>
      </c>
      <c r="AU414" s="897" t="s">
        <v>177</v>
      </c>
      <c r="AV414" s="895" t="s">
        <v>177</v>
      </c>
      <c r="AW414" s="895" t="s">
        <v>3</v>
      </c>
      <c r="AX414" s="895" t="s">
        <v>78</v>
      </c>
      <c r="AY414" s="897" t="s">
        <v>170</v>
      </c>
    </row>
    <row r="415" spans="2:65" s="876" customFormat="1" ht="22.9" customHeight="1">
      <c r="B415" s="877"/>
      <c r="D415" s="136" t="s">
        <v>69</v>
      </c>
      <c r="E415" s="145" t="s">
        <v>182</v>
      </c>
      <c r="F415" s="145" t="s">
        <v>331</v>
      </c>
      <c r="J415" s="882">
        <f>BK415</f>
        <v>0</v>
      </c>
      <c r="L415" s="877"/>
      <c r="M415" s="879"/>
      <c r="P415" s="880">
        <f>SUM(P416:P762)</f>
        <v>2889.9160678000003</v>
      </c>
      <c r="R415" s="880">
        <f>SUM(R416:R762)</f>
        <v>634.70585734999997</v>
      </c>
      <c r="T415" s="881">
        <f>SUM(T416:T762)</f>
        <v>0</v>
      </c>
      <c r="AR415" s="136" t="s">
        <v>78</v>
      </c>
      <c r="AT415" s="143" t="s">
        <v>69</v>
      </c>
      <c r="AU415" s="143" t="s">
        <v>78</v>
      </c>
      <c r="AY415" s="136" t="s">
        <v>170</v>
      </c>
      <c r="BK415" s="144">
        <f>SUM(BK416:BK762)</f>
        <v>0</v>
      </c>
    </row>
    <row r="416" spans="2:65" s="2" customFormat="1" ht="37.9" customHeight="1">
      <c r="B416" s="883"/>
      <c r="C416" s="148" t="s">
        <v>332</v>
      </c>
      <c r="D416" s="148" t="s">
        <v>172</v>
      </c>
      <c r="E416" s="149" t="s">
        <v>333</v>
      </c>
      <c r="F416" s="150" t="s">
        <v>334</v>
      </c>
      <c r="G416" s="151" t="s">
        <v>192</v>
      </c>
      <c r="H416" s="152">
        <v>32.640999999999998</v>
      </c>
      <c r="I416" s="1091"/>
      <c r="J416" s="153">
        <f>ROUND(I416*H416,2)</f>
        <v>0</v>
      </c>
      <c r="K416" s="884"/>
      <c r="L416" s="40"/>
      <c r="M416" s="155" t="s">
        <v>1</v>
      </c>
      <c r="N416" s="885" t="s">
        <v>38</v>
      </c>
      <c r="O416" s="886">
        <v>2.387</v>
      </c>
      <c r="P416" s="886">
        <f>O416*H416</f>
        <v>77.914067000000003</v>
      </c>
      <c r="Q416" s="886">
        <v>0.70137000000000005</v>
      </c>
      <c r="R416" s="886">
        <f>Q416*H416</f>
        <v>22.89341817</v>
      </c>
      <c r="S416" s="886">
        <v>0</v>
      </c>
      <c r="T416" s="158">
        <f>S416*H416</f>
        <v>0</v>
      </c>
      <c r="AR416" s="159" t="s">
        <v>176</v>
      </c>
      <c r="AT416" s="159" t="s">
        <v>172</v>
      </c>
      <c r="AU416" s="159" t="s">
        <v>177</v>
      </c>
      <c r="AY416" s="863" t="s">
        <v>170</v>
      </c>
      <c r="BE416" s="887">
        <f>IF(N416="základná",J416,0)</f>
        <v>0</v>
      </c>
      <c r="BF416" s="887">
        <f>IF(N416="znížená",J416,0)</f>
        <v>0</v>
      </c>
      <c r="BG416" s="887">
        <f>IF(N416="zákl. prenesená",J416,0)</f>
        <v>0</v>
      </c>
      <c r="BH416" s="887">
        <f>IF(N416="zníž. prenesená",J416,0)</f>
        <v>0</v>
      </c>
      <c r="BI416" s="887">
        <f>IF(N416="nulová",J416,0)</f>
        <v>0</v>
      </c>
      <c r="BJ416" s="863" t="s">
        <v>177</v>
      </c>
      <c r="BK416" s="887">
        <f>ROUND(I416*H416,2)</f>
        <v>0</v>
      </c>
      <c r="BL416" s="863" t="s">
        <v>176</v>
      </c>
      <c r="BM416" s="159" t="s">
        <v>335</v>
      </c>
    </row>
    <row r="417" spans="2:65" s="888" customFormat="1">
      <c r="B417" s="889"/>
      <c r="D417" s="890" t="s">
        <v>3027</v>
      </c>
      <c r="E417" s="891" t="s">
        <v>1</v>
      </c>
      <c r="F417" s="892" t="s">
        <v>3118</v>
      </c>
      <c r="H417" s="891" t="s">
        <v>1</v>
      </c>
      <c r="L417" s="889"/>
      <c r="M417" s="893"/>
      <c r="T417" s="894"/>
      <c r="AT417" s="891" t="s">
        <v>3027</v>
      </c>
      <c r="AU417" s="891" t="s">
        <v>177</v>
      </c>
      <c r="AV417" s="888" t="s">
        <v>78</v>
      </c>
      <c r="AW417" s="888" t="s">
        <v>27</v>
      </c>
      <c r="AX417" s="888" t="s">
        <v>70</v>
      </c>
      <c r="AY417" s="891" t="s">
        <v>170</v>
      </c>
    </row>
    <row r="418" spans="2:65" s="895" customFormat="1">
      <c r="B418" s="896"/>
      <c r="D418" s="890" t="s">
        <v>3027</v>
      </c>
      <c r="E418" s="897" t="s">
        <v>1</v>
      </c>
      <c r="F418" s="898" t="s">
        <v>3119</v>
      </c>
      <c r="H418" s="899">
        <v>31.297999999999998</v>
      </c>
      <c r="L418" s="896"/>
      <c r="M418" s="900"/>
      <c r="T418" s="901"/>
      <c r="AT418" s="897" t="s">
        <v>3027</v>
      </c>
      <c r="AU418" s="897" t="s">
        <v>177</v>
      </c>
      <c r="AV418" s="895" t="s">
        <v>177</v>
      </c>
      <c r="AW418" s="895" t="s">
        <v>27</v>
      </c>
      <c r="AX418" s="895" t="s">
        <v>70</v>
      </c>
      <c r="AY418" s="897" t="s">
        <v>170</v>
      </c>
    </row>
    <row r="419" spans="2:65" s="895" customFormat="1">
      <c r="B419" s="896"/>
      <c r="D419" s="890" t="s">
        <v>3027</v>
      </c>
      <c r="E419" s="897" t="s">
        <v>1</v>
      </c>
      <c r="F419" s="898" t="s">
        <v>3120</v>
      </c>
      <c r="H419" s="899">
        <v>4.4770000000000003</v>
      </c>
      <c r="L419" s="896"/>
      <c r="M419" s="900"/>
      <c r="T419" s="901"/>
      <c r="AT419" s="897" t="s">
        <v>3027</v>
      </c>
      <c r="AU419" s="897" t="s">
        <v>177</v>
      </c>
      <c r="AV419" s="895" t="s">
        <v>177</v>
      </c>
      <c r="AW419" s="895" t="s">
        <v>27</v>
      </c>
      <c r="AX419" s="895" t="s">
        <v>70</v>
      </c>
      <c r="AY419" s="897" t="s">
        <v>170</v>
      </c>
    </row>
    <row r="420" spans="2:65" s="895" customFormat="1">
      <c r="B420" s="896"/>
      <c r="D420" s="890" t="s">
        <v>3027</v>
      </c>
      <c r="E420" s="897" t="s">
        <v>1</v>
      </c>
      <c r="F420" s="898" t="s">
        <v>3121</v>
      </c>
      <c r="H420" s="899">
        <v>-3.1339999999999999</v>
      </c>
      <c r="L420" s="896"/>
      <c r="M420" s="900"/>
      <c r="T420" s="901"/>
      <c r="AT420" s="897" t="s">
        <v>3027</v>
      </c>
      <c r="AU420" s="897" t="s">
        <v>177</v>
      </c>
      <c r="AV420" s="895" t="s">
        <v>177</v>
      </c>
      <c r="AW420" s="895" t="s">
        <v>27</v>
      </c>
      <c r="AX420" s="895" t="s">
        <v>70</v>
      </c>
      <c r="AY420" s="897" t="s">
        <v>170</v>
      </c>
    </row>
    <row r="421" spans="2:65" s="902" customFormat="1">
      <c r="B421" s="903"/>
      <c r="D421" s="890" t="s">
        <v>3027</v>
      </c>
      <c r="E421" s="904" t="s">
        <v>1</v>
      </c>
      <c r="F421" s="905" t="s">
        <v>3030</v>
      </c>
      <c r="H421" s="906">
        <v>32.640999999999998</v>
      </c>
      <c r="L421" s="903"/>
      <c r="M421" s="907"/>
      <c r="T421" s="908"/>
      <c r="AT421" s="904" t="s">
        <v>3027</v>
      </c>
      <c r="AU421" s="904" t="s">
        <v>177</v>
      </c>
      <c r="AV421" s="902" t="s">
        <v>176</v>
      </c>
      <c r="AW421" s="902" t="s">
        <v>27</v>
      </c>
      <c r="AX421" s="902" t="s">
        <v>78</v>
      </c>
      <c r="AY421" s="904" t="s">
        <v>170</v>
      </c>
    </row>
    <row r="422" spans="2:65" s="2" customFormat="1" ht="24.25" customHeight="1">
      <c r="B422" s="883"/>
      <c r="C422" s="148" t="s">
        <v>336</v>
      </c>
      <c r="D422" s="148" t="s">
        <v>172</v>
      </c>
      <c r="E422" s="149" t="s">
        <v>337</v>
      </c>
      <c r="F422" s="150" t="s">
        <v>338</v>
      </c>
      <c r="G422" s="151" t="s">
        <v>339</v>
      </c>
      <c r="H422" s="152">
        <v>4</v>
      </c>
      <c r="I422" s="1091"/>
      <c r="J422" s="153">
        <f>ROUND(I422*H422,2)</f>
        <v>0</v>
      </c>
      <c r="K422" s="884"/>
      <c r="L422" s="40"/>
      <c r="M422" s="155" t="s">
        <v>1</v>
      </c>
      <c r="N422" s="885" t="s">
        <v>38</v>
      </c>
      <c r="O422" s="886">
        <v>0.24013000000000001</v>
      </c>
      <c r="P422" s="886">
        <f>O422*H422</f>
        <v>0.96052000000000004</v>
      </c>
      <c r="Q422" s="886">
        <v>1.61E-2</v>
      </c>
      <c r="R422" s="886">
        <f>Q422*H422</f>
        <v>6.4399999999999999E-2</v>
      </c>
      <c r="S422" s="886">
        <v>0</v>
      </c>
      <c r="T422" s="158">
        <f>S422*H422</f>
        <v>0</v>
      </c>
      <c r="AR422" s="159" t="s">
        <v>176</v>
      </c>
      <c r="AT422" s="159" t="s">
        <v>172</v>
      </c>
      <c r="AU422" s="159" t="s">
        <v>177</v>
      </c>
      <c r="AY422" s="863" t="s">
        <v>170</v>
      </c>
      <c r="BE422" s="887">
        <f>IF(N422="základná",J422,0)</f>
        <v>0</v>
      </c>
      <c r="BF422" s="887">
        <f>IF(N422="znížená",J422,0)</f>
        <v>0</v>
      </c>
      <c r="BG422" s="887">
        <f>IF(N422="zákl. prenesená",J422,0)</f>
        <v>0</v>
      </c>
      <c r="BH422" s="887">
        <f>IF(N422="zníž. prenesená",J422,0)</f>
        <v>0</v>
      </c>
      <c r="BI422" s="887">
        <f>IF(N422="nulová",J422,0)</f>
        <v>0</v>
      </c>
      <c r="BJ422" s="863" t="s">
        <v>177</v>
      </c>
      <c r="BK422" s="887">
        <f>ROUND(I422*H422,2)</f>
        <v>0</v>
      </c>
      <c r="BL422" s="863" t="s">
        <v>176</v>
      </c>
      <c r="BM422" s="159" t="s">
        <v>340</v>
      </c>
    </row>
    <row r="423" spans="2:65" s="888" customFormat="1">
      <c r="B423" s="889"/>
      <c r="D423" s="890" t="s">
        <v>3027</v>
      </c>
      <c r="E423" s="891" t="s">
        <v>1</v>
      </c>
      <c r="F423" s="892" t="s">
        <v>3122</v>
      </c>
      <c r="H423" s="891" t="s">
        <v>1</v>
      </c>
      <c r="L423" s="889"/>
      <c r="M423" s="893"/>
      <c r="T423" s="894"/>
      <c r="AT423" s="891" t="s">
        <v>3027</v>
      </c>
      <c r="AU423" s="891" t="s">
        <v>177</v>
      </c>
      <c r="AV423" s="888" t="s">
        <v>78</v>
      </c>
      <c r="AW423" s="888" t="s">
        <v>27</v>
      </c>
      <c r="AX423" s="888" t="s">
        <v>70</v>
      </c>
      <c r="AY423" s="891" t="s">
        <v>170</v>
      </c>
    </row>
    <row r="424" spans="2:65" s="895" customFormat="1">
      <c r="B424" s="896"/>
      <c r="D424" s="890" t="s">
        <v>3027</v>
      </c>
      <c r="E424" s="897" t="s">
        <v>1</v>
      </c>
      <c r="F424" s="898" t="s">
        <v>176</v>
      </c>
      <c r="H424" s="899">
        <v>4</v>
      </c>
      <c r="L424" s="896"/>
      <c r="M424" s="900"/>
      <c r="T424" s="901"/>
      <c r="AT424" s="897" t="s">
        <v>3027</v>
      </c>
      <c r="AU424" s="897" t="s">
        <v>177</v>
      </c>
      <c r="AV424" s="895" t="s">
        <v>177</v>
      </c>
      <c r="AW424" s="895" t="s">
        <v>27</v>
      </c>
      <c r="AX424" s="895" t="s">
        <v>70</v>
      </c>
      <c r="AY424" s="897" t="s">
        <v>170</v>
      </c>
    </row>
    <row r="425" spans="2:65" s="902" customFormat="1">
      <c r="B425" s="903"/>
      <c r="D425" s="890" t="s">
        <v>3027</v>
      </c>
      <c r="E425" s="904" t="s">
        <v>1</v>
      </c>
      <c r="F425" s="905" t="s">
        <v>3030</v>
      </c>
      <c r="H425" s="906">
        <v>4</v>
      </c>
      <c r="L425" s="903"/>
      <c r="M425" s="907"/>
      <c r="T425" s="908"/>
      <c r="AT425" s="904" t="s">
        <v>3027</v>
      </c>
      <c r="AU425" s="904" t="s">
        <v>177</v>
      </c>
      <c r="AV425" s="902" t="s">
        <v>176</v>
      </c>
      <c r="AW425" s="902" t="s">
        <v>27</v>
      </c>
      <c r="AX425" s="902" t="s">
        <v>78</v>
      </c>
      <c r="AY425" s="904" t="s">
        <v>170</v>
      </c>
    </row>
    <row r="426" spans="2:65" s="2" customFormat="1" ht="24.25" customHeight="1">
      <c r="B426" s="883"/>
      <c r="C426" s="148" t="s">
        <v>341</v>
      </c>
      <c r="D426" s="148" t="s">
        <v>172</v>
      </c>
      <c r="E426" s="149" t="s">
        <v>342</v>
      </c>
      <c r="F426" s="150" t="s">
        <v>343</v>
      </c>
      <c r="G426" s="151" t="s">
        <v>339</v>
      </c>
      <c r="H426" s="152">
        <v>28</v>
      </c>
      <c r="I426" s="1091"/>
      <c r="J426" s="153">
        <f>ROUND(I426*H426,2)</f>
        <v>0</v>
      </c>
      <c r="K426" s="884"/>
      <c r="L426" s="40"/>
      <c r="M426" s="155" t="s">
        <v>1</v>
      </c>
      <c r="N426" s="885" t="s">
        <v>38</v>
      </c>
      <c r="O426" s="886">
        <v>0.25473000000000001</v>
      </c>
      <c r="P426" s="886">
        <f>O426*H426</f>
        <v>7.1324400000000008</v>
      </c>
      <c r="Q426" s="886">
        <v>2.0559999999999998E-2</v>
      </c>
      <c r="R426" s="886">
        <f>Q426*H426</f>
        <v>0.57567999999999997</v>
      </c>
      <c r="S426" s="886">
        <v>0</v>
      </c>
      <c r="T426" s="158">
        <f>S426*H426</f>
        <v>0</v>
      </c>
      <c r="AR426" s="159" t="s">
        <v>176</v>
      </c>
      <c r="AT426" s="159" t="s">
        <v>172</v>
      </c>
      <c r="AU426" s="159" t="s">
        <v>177</v>
      </c>
      <c r="AY426" s="863" t="s">
        <v>170</v>
      </c>
      <c r="BE426" s="887">
        <f>IF(N426="základná",J426,0)</f>
        <v>0</v>
      </c>
      <c r="BF426" s="887">
        <f>IF(N426="znížená",J426,0)</f>
        <v>0</v>
      </c>
      <c r="BG426" s="887">
        <f>IF(N426="zákl. prenesená",J426,0)</f>
        <v>0</v>
      </c>
      <c r="BH426" s="887">
        <f>IF(N426="zníž. prenesená",J426,0)</f>
        <v>0</v>
      </c>
      <c r="BI426" s="887">
        <f>IF(N426="nulová",J426,0)</f>
        <v>0</v>
      </c>
      <c r="BJ426" s="863" t="s">
        <v>177</v>
      </c>
      <c r="BK426" s="887">
        <f>ROUND(I426*H426,2)</f>
        <v>0</v>
      </c>
      <c r="BL426" s="863" t="s">
        <v>176</v>
      </c>
      <c r="BM426" s="159" t="s">
        <v>344</v>
      </c>
    </row>
    <row r="427" spans="2:65" s="888" customFormat="1">
      <c r="B427" s="889"/>
      <c r="D427" s="890" t="s">
        <v>3027</v>
      </c>
      <c r="E427" s="891" t="s">
        <v>1</v>
      </c>
      <c r="F427" s="892" t="s">
        <v>3123</v>
      </c>
      <c r="H427" s="891" t="s">
        <v>1</v>
      </c>
      <c r="L427" s="889"/>
      <c r="M427" s="893"/>
      <c r="T427" s="894"/>
      <c r="AT427" s="891" t="s">
        <v>3027</v>
      </c>
      <c r="AU427" s="891" t="s">
        <v>177</v>
      </c>
      <c r="AV427" s="888" t="s">
        <v>78</v>
      </c>
      <c r="AW427" s="888" t="s">
        <v>27</v>
      </c>
      <c r="AX427" s="888" t="s">
        <v>70</v>
      </c>
      <c r="AY427" s="891" t="s">
        <v>170</v>
      </c>
    </row>
    <row r="428" spans="2:65" s="895" customFormat="1">
      <c r="B428" s="896"/>
      <c r="D428" s="890" t="s">
        <v>3027</v>
      </c>
      <c r="E428" s="897" t="s">
        <v>1</v>
      </c>
      <c r="F428" s="898" t="s">
        <v>283</v>
      </c>
      <c r="H428" s="899">
        <v>28</v>
      </c>
      <c r="L428" s="896"/>
      <c r="M428" s="900"/>
      <c r="T428" s="901"/>
      <c r="AT428" s="897" t="s">
        <v>3027</v>
      </c>
      <c r="AU428" s="897" t="s">
        <v>177</v>
      </c>
      <c r="AV428" s="895" t="s">
        <v>177</v>
      </c>
      <c r="AW428" s="895" t="s">
        <v>27</v>
      </c>
      <c r="AX428" s="895" t="s">
        <v>70</v>
      </c>
      <c r="AY428" s="897" t="s">
        <v>170</v>
      </c>
    </row>
    <row r="429" spans="2:65" s="902" customFormat="1">
      <c r="B429" s="903"/>
      <c r="D429" s="890" t="s">
        <v>3027</v>
      </c>
      <c r="E429" s="904" t="s">
        <v>1</v>
      </c>
      <c r="F429" s="905" t="s">
        <v>3030</v>
      </c>
      <c r="H429" s="906">
        <v>28</v>
      </c>
      <c r="L429" s="903"/>
      <c r="M429" s="907"/>
      <c r="T429" s="908"/>
      <c r="AT429" s="904" t="s">
        <v>3027</v>
      </c>
      <c r="AU429" s="904" t="s">
        <v>177</v>
      </c>
      <c r="AV429" s="902" t="s">
        <v>176</v>
      </c>
      <c r="AW429" s="902" t="s">
        <v>27</v>
      </c>
      <c r="AX429" s="902" t="s">
        <v>78</v>
      </c>
      <c r="AY429" s="904" t="s">
        <v>170</v>
      </c>
    </row>
    <row r="430" spans="2:65" s="2" customFormat="1" ht="24.25" customHeight="1">
      <c r="B430" s="883"/>
      <c r="C430" s="148" t="s">
        <v>345</v>
      </c>
      <c r="D430" s="148" t="s">
        <v>172</v>
      </c>
      <c r="E430" s="149" t="s">
        <v>346</v>
      </c>
      <c r="F430" s="150" t="s">
        <v>347</v>
      </c>
      <c r="G430" s="151" t="s">
        <v>339</v>
      </c>
      <c r="H430" s="152">
        <v>2</v>
      </c>
      <c r="I430" s="1091"/>
      <c r="J430" s="153">
        <f>ROUND(I430*H430,2)</f>
        <v>0</v>
      </c>
      <c r="K430" s="884"/>
      <c r="L430" s="40"/>
      <c r="M430" s="155" t="s">
        <v>1</v>
      </c>
      <c r="N430" s="885" t="s">
        <v>38</v>
      </c>
      <c r="O430" s="886">
        <v>0.32523999999999997</v>
      </c>
      <c r="P430" s="886">
        <f>O430*H430</f>
        <v>0.65047999999999995</v>
      </c>
      <c r="Q430" s="886">
        <v>2.4420000000000001E-2</v>
      </c>
      <c r="R430" s="886">
        <f>Q430*H430</f>
        <v>4.8840000000000001E-2</v>
      </c>
      <c r="S430" s="886">
        <v>0</v>
      </c>
      <c r="T430" s="158">
        <f>S430*H430</f>
        <v>0</v>
      </c>
      <c r="AR430" s="159" t="s">
        <v>176</v>
      </c>
      <c r="AT430" s="159" t="s">
        <v>172</v>
      </c>
      <c r="AU430" s="159" t="s">
        <v>177</v>
      </c>
      <c r="AY430" s="863" t="s">
        <v>170</v>
      </c>
      <c r="BE430" s="887">
        <f>IF(N430="základná",J430,0)</f>
        <v>0</v>
      </c>
      <c r="BF430" s="887">
        <f>IF(N430="znížená",J430,0)</f>
        <v>0</v>
      </c>
      <c r="BG430" s="887">
        <f>IF(N430="zákl. prenesená",J430,0)</f>
        <v>0</v>
      </c>
      <c r="BH430" s="887">
        <f>IF(N430="zníž. prenesená",J430,0)</f>
        <v>0</v>
      </c>
      <c r="BI430" s="887">
        <f>IF(N430="nulová",J430,0)</f>
        <v>0</v>
      </c>
      <c r="BJ430" s="863" t="s">
        <v>177</v>
      </c>
      <c r="BK430" s="887">
        <f>ROUND(I430*H430,2)</f>
        <v>0</v>
      </c>
      <c r="BL430" s="863" t="s">
        <v>176</v>
      </c>
      <c r="BM430" s="159" t="s">
        <v>348</v>
      </c>
    </row>
    <row r="431" spans="2:65" s="888" customFormat="1">
      <c r="B431" s="889"/>
      <c r="D431" s="890" t="s">
        <v>3027</v>
      </c>
      <c r="E431" s="891" t="s">
        <v>1</v>
      </c>
      <c r="F431" s="892" t="s">
        <v>3124</v>
      </c>
      <c r="H431" s="891" t="s">
        <v>1</v>
      </c>
      <c r="L431" s="889"/>
      <c r="M431" s="893"/>
      <c r="T431" s="894"/>
      <c r="AT431" s="891" t="s">
        <v>3027</v>
      </c>
      <c r="AU431" s="891" t="s">
        <v>177</v>
      </c>
      <c r="AV431" s="888" t="s">
        <v>78</v>
      </c>
      <c r="AW431" s="888" t="s">
        <v>27</v>
      </c>
      <c r="AX431" s="888" t="s">
        <v>70</v>
      </c>
      <c r="AY431" s="891" t="s">
        <v>170</v>
      </c>
    </row>
    <row r="432" spans="2:65" s="895" customFormat="1">
      <c r="B432" s="896"/>
      <c r="D432" s="890" t="s">
        <v>3027</v>
      </c>
      <c r="E432" s="897" t="s">
        <v>1</v>
      </c>
      <c r="F432" s="898" t="s">
        <v>177</v>
      </c>
      <c r="H432" s="899">
        <v>2</v>
      </c>
      <c r="L432" s="896"/>
      <c r="M432" s="900"/>
      <c r="T432" s="901"/>
      <c r="AT432" s="897" t="s">
        <v>3027</v>
      </c>
      <c r="AU432" s="897" t="s">
        <v>177</v>
      </c>
      <c r="AV432" s="895" t="s">
        <v>177</v>
      </c>
      <c r="AW432" s="895" t="s">
        <v>27</v>
      </c>
      <c r="AX432" s="895" t="s">
        <v>70</v>
      </c>
      <c r="AY432" s="897" t="s">
        <v>170</v>
      </c>
    </row>
    <row r="433" spans="2:65" s="902" customFormat="1">
      <c r="B433" s="903"/>
      <c r="D433" s="890" t="s">
        <v>3027</v>
      </c>
      <c r="E433" s="904" t="s">
        <v>1</v>
      </c>
      <c r="F433" s="905" t="s">
        <v>3030</v>
      </c>
      <c r="H433" s="906">
        <v>2</v>
      </c>
      <c r="L433" s="903"/>
      <c r="M433" s="907"/>
      <c r="T433" s="908"/>
      <c r="AT433" s="904" t="s">
        <v>3027</v>
      </c>
      <c r="AU433" s="904" t="s">
        <v>177</v>
      </c>
      <c r="AV433" s="902" t="s">
        <v>176</v>
      </c>
      <c r="AW433" s="902" t="s">
        <v>27</v>
      </c>
      <c r="AX433" s="902" t="s">
        <v>78</v>
      </c>
      <c r="AY433" s="904" t="s">
        <v>170</v>
      </c>
    </row>
    <row r="434" spans="2:65" s="2" customFormat="1" ht="24.25" customHeight="1">
      <c r="B434" s="883"/>
      <c r="C434" s="148" t="s">
        <v>349</v>
      </c>
      <c r="D434" s="148" t="s">
        <v>172</v>
      </c>
      <c r="E434" s="149" t="s">
        <v>350</v>
      </c>
      <c r="F434" s="150" t="s">
        <v>351</v>
      </c>
      <c r="G434" s="151" t="s">
        <v>339</v>
      </c>
      <c r="H434" s="152">
        <v>3</v>
      </c>
      <c r="I434" s="1091"/>
      <c r="J434" s="153">
        <f>ROUND(I434*H434,2)</f>
        <v>0</v>
      </c>
      <c r="K434" s="884"/>
      <c r="L434" s="40"/>
      <c r="M434" s="155" t="s">
        <v>1</v>
      </c>
      <c r="N434" s="885" t="s">
        <v>38</v>
      </c>
      <c r="O434" s="886">
        <v>0.34075</v>
      </c>
      <c r="P434" s="886">
        <f>O434*H434</f>
        <v>1.0222500000000001</v>
      </c>
      <c r="Q434" s="886">
        <v>2.826E-2</v>
      </c>
      <c r="R434" s="886">
        <f>Q434*H434</f>
        <v>8.4779999999999994E-2</v>
      </c>
      <c r="S434" s="886">
        <v>0</v>
      </c>
      <c r="T434" s="158">
        <f>S434*H434</f>
        <v>0</v>
      </c>
      <c r="AR434" s="159" t="s">
        <v>176</v>
      </c>
      <c r="AT434" s="159" t="s">
        <v>172</v>
      </c>
      <c r="AU434" s="159" t="s">
        <v>177</v>
      </c>
      <c r="AY434" s="863" t="s">
        <v>170</v>
      </c>
      <c r="BE434" s="887">
        <f>IF(N434="základná",J434,0)</f>
        <v>0</v>
      </c>
      <c r="BF434" s="887">
        <f>IF(N434="znížená",J434,0)</f>
        <v>0</v>
      </c>
      <c r="BG434" s="887">
        <f>IF(N434="zákl. prenesená",J434,0)</f>
        <v>0</v>
      </c>
      <c r="BH434" s="887">
        <f>IF(N434="zníž. prenesená",J434,0)</f>
        <v>0</v>
      </c>
      <c r="BI434" s="887">
        <f>IF(N434="nulová",J434,0)</f>
        <v>0</v>
      </c>
      <c r="BJ434" s="863" t="s">
        <v>177</v>
      </c>
      <c r="BK434" s="887">
        <f>ROUND(I434*H434,2)</f>
        <v>0</v>
      </c>
      <c r="BL434" s="863" t="s">
        <v>176</v>
      </c>
      <c r="BM434" s="159" t="s">
        <v>352</v>
      </c>
    </row>
    <row r="435" spans="2:65" s="888" customFormat="1">
      <c r="B435" s="889"/>
      <c r="D435" s="890" t="s">
        <v>3027</v>
      </c>
      <c r="E435" s="891" t="s">
        <v>1</v>
      </c>
      <c r="F435" s="892" t="s">
        <v>3125</v>
      </c>
      <c r="H435" s="891" t="s">
        <v>1</v>
      </c>
      <c r="L435" s="889"/>
      <c r="M435" s="893"/>
      <c r="T435" s="894"/>
      <c r="AT435" s="891" t="s">
        <v>3027</v>
      </c>
      <c r="AU435" s="891" t="s">
        <v>177</v>
      </c>
      <c r="AV435" s="888" t="s">
        <v>78</v>
      </c>
      <c r="AW435" s="888" t="s">
        <v>27</v>
      </c>
      <c r="AX435" s="888" t="s">
        <v>70</v>
      </c>
      <c r="AY435" s="891" t="s">
        <v>170</v>
      </c>
    </row>
    <row r="436" spans="2:65" s="895" customFormat="1">
      <c r="B436" s="896"/>
      <c r="D436" s="890" t="s">
        <v>3027</v>
      </c>
      <c r="E436" s="897" t="s">
        <v>1</v>
      </c>
      <c r="F436" s="898" t="s">
        <v>182</v>
      </c>
      <c r="H436" s="899">
        <v>3</v>
      </c>
      <c r="L436" s="896"/>
      <c r="M436" s="900"/>
      <c r="T436" s="901"/>
      <c r="AT436" s="897" t="s">
        <v>3027</v>
      </c>
      <c r="AU436" s="897" t="s">
        <v>177</v>
      </c>
      <c r="AV436" s="895" t="s">
        <v>177</v>
      </c>
      <c r="AW436" s="895" t="s">
        <v>27</v>
      </c>
      <c r="AX436" s="895" t="s">
        <v>70</v>
      </c>
      <c r="AY436" s="897" t="s">
        <v>170</v>
      </c>
    </row>
    <row r="437" spans="2:65" s="902" customFormat="1">
      <c r="B437" s="903"/>
      <c r="D437" s="890" t="s">
        <v>3027</v>
      </c>
      <c r="E437" s="904" t="s">
        <v>1</v>
      </c>
      <c r="F437" s="905" t="s">
        <v>3030</v>
      </c>
      <c r="H437" s="906">
        <v>3</v>
      </c>
      <c r="L437" s="903"/>
      <c r="M437" s="907"/>
      <c r="T437" s="908"/>
      <c r="AT437" s="904" t="s">
        <v>3027</v>
      </c>
      <c r="AU437" s="904" t="s">
        <v>177</v>
      </c>
      <c r="AV437" s="902" t="s">
        <v>176</v>
      </c>
      <c r="AW437" s="902" t="s">
        <v>27</v>
      </c>
      <c r="AX437" s="902" t="s">
        <v>78</v>
      </c>
      <c r="AY437" s="904" t="s">
        <v>170</v>
      </c>
    </row>
    <row r="438" spans="2:65" s="2" customFormat="1" ht="24.25" customHeight="1">
      <c r="B438" s="883"/>
      <c r="C438" s="148" t="s">
        <v>353</v>
      </c>
      <c r="D438" s="148" t="s">
        <v>172</v>
      </c>
      <c r="E438" s="149" t="s">
        <v>354</v>
      </c>
      <c r="F438" s="150" t="s">
        <v>355</v>
      </c>
      <c r="G438" s="151" t="s">
        <v>339</v>
      </c>
      <c r="H438" s="152">
        <v>3</v>
      </c>
      <c r="I438" s="1091"/>
      <c r="J438" s="153">
        <f>ROUND(I438*H438,2)</f>
        <v>0</v>
      </c>
      <c r="K438" s="884"/>
      <c r="L438" s="40"/>
      <c r="M438" s="155" t="s">
        <v>1</v>
      </c>
      <c r="N438" s="885" t="s">
        <v>38</v>
      </c>
      <c r="O438" s="886">
        <v>0.47534999999999999</v>
      </c>
      <c r="P438" s="886">
        <f>O438*H438</f>
        <v>1.42605</v>
      </c>
      <c r="Q438" s="886">
        <v>4.0340000000000001E-2</v>
      </c>
      <c r="R438" s="886">
        <f>Q438*H438</f>
        <v>0.12102</v>
      </c>
      <c r="S438" s="886">
        <v>0</v>
      </c>
      <c r="T438" s="158">
        <f>S438*H438</f>
        <v>0</v>
      </c>
      <c r="AR438" s="159" t="s">
        <v>176</v>
      </c>
      <c r="AT438" s="159" t="s">
        <v>172</v>
      </c>
      <c r="AU438" s="159" t="s">
        <v>177</v>
      </c>
      <c r="AY438" s="863" t="s">
        <v>170</v>
      </c>
      <c r="BE438" s="887">
        <f>IF(N438="základná",J438,0)</f>
        <v>0</v>
      </c>
      <c r="BF438" s="887">
        <f>IF(N438="znížená",J438,0)</f>
        <v>0</v>
      </c>
      <c r="BG438" s="887">
        <f>IF(N438="zákl. prenesená",J438,0)</f>
        <v>0</v>
      </c>
      <c r="BH438" s="887">
        <f>IF(N438="zníž. prenesená",J438,0)</f>
        <v>0</v>
      </c>
      <c r="BI438" s="887">
        <f>IF(N438="nulová",J438,0)</f>
        <v>0</v>
      </c>
      <c r="BJ438" s="863" t="s">
        <v>177</v>
      </c>
      <c r="BK438" s="887">
        <f>ROUND(I438*H438,2)</f>
        <v>0</v>
      </c>
      <c r="BL438" s="863" t="s">
        <v>176</v>
      </c>
      <c r="BM438" s="159" t="s">
        <v>356</v>
      </c>
    </row>
    <row r="439" spans="2:65" s="888" customFormat="1">
      <c r="B439" s="889"/>
      <c r="D439" s="890" t="s">
        <v>3027</v>
      </c>
      <c r="E439" s="891" t="s">
        <v>1</v>
      </c>
      <c r="F439" s="892" t="s">
        <v>3126</v>
      </c>
      <c r="H439" s="891" t="s">
        <v>1</v>
      </c>
      <c r="L439" s="889"/>
      <c r="M439" s="893"/>
      <c r="T439" s="894"/>
      <c r="AT439" s="891" t="s">
        <v>3027</v>
      </c>
      <c r="AU439" s="891" t="s">
        <v>177</v>
      </c>
      <c r="AV439" s="888" t="s">
        <v>78</v>
      </c>
      <c r="AW439" s="888" t="s">
        <v>27</v>
      </c>
      <c r="AX439" s="888" t="s">
        <v>70</v>
      </c>
      <c r="AY439" s="891" t="s">
        <v>170</v>
      </c>
    </row>
    <row r="440" spans="2:65" s="895" customFormat="1">
      <c r="B440" s="896"/>
      <c r="D440" s="890" t="s">
        <v>3027</v>
      </c>
      <c r="E440" s="897" t="s">
        <v>1</v>
      </c>
      <c r="F440" s="898" t="s">
        <v>182</v>
      </c>
      <c r="H440" s="899">
        <v>3</v>
      </c>
      <c r="L440" s="896"/>
      <c r="M440" s="900"/>
      <c r="T440" s="901"/>
      <c r="AT440" s="897" t="s">
        <v>3027</v>
      </c>
      <c r="AU440" s="897" t="s">
        <v>177</v>
      </c>
      <c r="AV440" s="895" t="s">
        <v>177</v>
      </c>
      <c r="AW440" s="895" t="s">
        <v>27</v>
      </c>
      <c r="AX440" s="895" t="s">
        <v>70</v>
      </c>
      <c r="AY440" s="897" t="s">
        <v>170</v>
      </c>
    </row>
    <row r="441" spans="2:65" s="902" customFormat="1">
      <c r="B441" s="903"/>
      <c r="D441" s="890" t="s">
        <v>3027</v>
      </c>
      <c r="E441" s="904" t="s">
        <v>1</v>
      </c>
      <c r="F441" s="905" t="s">
        <v>3030</v>
      </c>
      <c r="H441" s="906">
        <v>3</v>
      </c>
      <c r="L441" s="903"/>
      <c r="M441" s="907"/>
      <c r="T441" s="908"/>
      <c r="AT441" s="904" t="s">
        <v>3027</v>
      </c>
      <c r="AU441" s="904" t="s">
        <v>177</v>
      </c>
      <c r="AV441" s="902" t="s">
        <v>176</v>
      </c>
      <c r="AW441" s="902" t="s">
        <v>27</v>
      </c>
      <c r="AX441" s="902" t="s">
        <v>78</v>
      </c>
      <c r="AY441" s="904" t="s">
        <v>170</v>
      </c>
    </row>
    <row r="442" spans="2:65" s="2" customFormat="1" ht="24.25" customHeight="1">
      <c r="B442" s="883"/>
      <c r="C442" s="148" t="s">
        <v>357</v>
      </c>
      <c r="D442" s="148" t="s">
        <v>172</v>
      </c>
      <c r="E442" s="149" t="s">
        <v>358</v>
      </c>
      <c r="F442" s="150" t="s">
        <v>359</v>
      </c>
      <c r="G442" s="151" t="s">
        <v>339</v>
      </c>
      <c r="H442" s="152">
        <v>4</v>
      </c>
      <c r="I442" s="1091"/>
      <c r="J442" s="153">
        <f>ROUND(I442*H442,2)</f>
        <v>0</v>
      </c>
      <c r="K442" s="884"/>
      <c r="L442" s="40"/>
      <c r="M442" s="155" t="s">
        <v>1</v>
      </c>
      <c r="N442" s="885" t="s">
        <v>38</v>
      </c>
      <c r="O442" s="886">
        <v>0.26547999999999999</v>
      </c>
      <c r="P442" s="886">
        <f>O442*H442</f>
        <v>1.06192</v>
      </c>
      <c r="Q442" s="886">
        <v>4.8849999999999998E-2</v>
      </c>
      <c r="R442" s="886">
        <f>Q442*H442</f>
        <v>0.19539999999999999</v>
      </c>
      <c r="S442" s="886">
        <v>0</v>
      </c>
      <c r="T442" s="158">
        <f>S442*H442</f>
        <v>0</v>
      </c>
      <c r="AR442" s="159" t="s">
        <v>176</v>
      </c>
      <c r="AT442" s="159" t="s">
        <v>172</v>
      </c>
      <c r="AU442" s="159" t="s">
        <v>177</v>
      </c>
      <c r="AY442" s="863" t="s">
        <v>170</v>
      </c>
      <c r="BE442" s="887">
        <f>IF(N442="základná",J442,0)</f>
        <v>0</v>
      </c>
      <c r="BF442" s="887">
        <f>IF(N442="znížená",J442,0)</f>
        <v>0</v>
      </c>
      <c r="BG442" s="887">
        <f>IF(N442="zákl. prenesená",J442,0)</f>
        <v>0</v>
      </c>
      <c r="BH442" s="887">
        <f>IF(N442="zníž. prenesená",J442,0)</f>
        <v>0</v>
      </c>
      <c r="BI442" s="887">
        <f>IF(N442="nulová",J442,0)</f>
        <v>0</v>
      </c>
      <c r="BJ442" s="863" t="s">
        <v>177</v>
      </c>
      <c r="BK442" s="887">
        <f>ROUND(I442*H442,2)</f>
        <v>0</v>
      </c>
      <c r="BL442" s="863" t="s">
        <v>176</v>
      </c>
      <c r="BM442" s="159" t="s">
        <v>360</v>
      </c>
    </row>
    <row r="443" spans="2:65" s="888" customFormat="1">
      <c r="B443" s="889"/>
      <c r="D443" s="890" t="s">
        <v>3027</v>
      </c>
      <c r="E443" s="891" t="s">
        <v>1</v>
      </c>
      <c r="F443" s="892" t="s">
        <v>3127</v>
      </c>
      <c r="H443" s="891" t="s">
        <v>1</v>
      </c>
      <c r="L443" s="889"/>
      <c r="M443" s="893"/>
      <c r="T443" s="894"/>
      <c r="AT443" s="891" t="s">
        <v>3027</v>
      </c>
      <c r="AU443" s="891" t="s">
        <v>177</v>
      </c>
      <c r="AV443" s="888" t="s">
        <v>78</v>
      </c>
      <c r="AW443" s="888" t="s">
        <v>27</v>
      </c>
      <c r="AX443" s="888" t="s">
        <v>70</v>
      </c>
      <c r="AY443" s="891" t="s">
        <v>170</v>
      </c>
    </row>
    <row r="444" spans="2:65" s="895" customFormat="1">
      <c r="B444" s="896"/>
      <c r="D444" s="890" t="s">
        <v>3027</v>
      </c>
      <c r="E444" s="897" t="s">
        <v>1</v>
      </c>
      <c r="F444" s="898" t="s">
        <v>176</v>
      </c>
      <c r="H444" s="899">
        <v>4</v>
      </c>
      <c r="L444" s="896"/>
      <c r="M444" s="900"/>
      <c r="T444" s="901"/>
      <c r="AT444" s="897" t="s">
        <v>3027</v>
      </c>
      <c r="AU444" s="897" t="s">
        <v>177</v>
      </c>
      <c r="AV444" s="895" t="s">
        <v>177</v>
      </c>
      <c r="AW444" s="895" t="s">
        <v>27</v>
      </c>
      <c r="AX444" s="895" t="s">
        <v>70</v>
      </c>
      <c r="AY444" s="897" t="s">
        <v>170</v>
      </c>
    </row>
    <row r="445" spans="2:65" s="902" customFormat="1">
      <c r="B445" s="903"/>
      <c r="D445" s="890" t="s">
        <v>3027</v>
      </c>
      <c r="E445" s="904" t="s">
        <v>1</v>
      </c>
      <c r="F445" s="905" t="s">
        <v>3030</v>
      </c>
      <c r="H445" s="906">
        <v>4</v>
      </c>
      <c r="L445" s="903"/>
      <c r="M445" s="907"/>
      <c r="T445" s="908"/>
      <c r="AT445" s="904" t="s">
        <v>3027</v>
      </c>
      <c r="AU445" s="904" t="s">
        <v>177</v>
      </c>
      <c r="AV445" s="902" t="s">
        <v>176</v>
      </c>
      <c r="AW445" s="902" t="s">
        <v>27</v>
      </c>
      <c r="AX445" s="902" t="s">
        <v>78</v>
      </c>
      <c r="AY445" s="904" t="s">
        <v>170</v>
      </c>
    </row>
    <row r="446" spans="2:65" s="2" customFormat="1" ht="24.25" customHeight="1">
      <c r="B446" s="883"/>
      <c r="C446" s="148" t="s">
        <v>361</v>
      </c>
      <c r="D446" s="148" t="s">
        <v>172</v>
      </c>
      <c r="E446" s="149" t="s">
        <v>362</v>
      </c>
      <c r="F446" s="150" t="s">
        <v>363</v>
      </c>
      <c r="G446" s="151" t="s">
        <v>364</v>
      </c>
      <c r="H446" s="152">
        <v>69.89</v>
      </c>
      <c r="I446" s="1091"/>
      <c r="J446" s="153">
        <f>ROUND(I446*H446,2)</f>
        <v>0</v>
      </c>
      <c r="K446" s="884"/>
      <c r="L446" s="40"/>
      <c r="M446" s="155" t="s">
        <v>1</v>
      </c>
      <c r="N446" s="885" t="s">
        <v>38</v>
      </c>
      <c r="O446" s="886">
        <v>0.40100000000000002</v>
      </c>
      <c r="P446" s="886">
        <f>O446*H446</f>
        <v>28.02589</v>
      </c>
      <c r="Q446" s="886">
        <v>1.0019999999999999E-2</v>
      </c>
      <c r="R446" s="886">
        <f>Q446*H446</f>
        <v>0.70029779999999997</v>
      </c>
      <c r="S446" s="886">
        <v>0</v>
      </c>
      <c r="T446" s="158">
        <f>S446*H446</f>
        <v>0</v>
      </c>
      <c r="AR446" s="159" t="s">
        <v>176</v>
      </c>
      <c r="AT446" s="159" t="s">
        <v>172</v>
      </c>
      <c r="AU446" s="159" t="s">
        <v>177</v>
      </c>
      <c r="AY446" s="863" t="s">
        <v>170</v>
      </c>
      <c r="BE446" s="887">
        <f>IF(N446="základná",J446,0)</f>
        <v>0</v>
      </c>
      <c r="BF446" s="887">
        <f>IF(N446="znížená",J446,0)</f>
        <v>0</v>
      </c>
      <c r="BG446" s="887">
        <f>IF(N446="zákl. prenesená",J446,0)</f>
        <v>0</v>
      </c>
      <c r="BH446" s="887">
        <f>IF(N446="zníž. prenesená",J446,0)</f>
        <v>0</v>
      </c>
      <c r="BI446" s="887">
        <f>IF(N446="nulová",J446,0)</f>
        <v>0</v>
      </c>
      <c r="BJ446" s="863" t="s">
        <v>177</v>
      </c>
      <c r="BK446" s="887">
        <f>ROUND(I446*H446,2)</f>
        <v>0</v>
      </c>
      <c r="BL446" s="863" t="s">
        <v>176</v>
      </c>
      <c r="BM446" s="159" t="s">
        <v>365</v>
      </c>
    </row>
    <row r="447" spans="2:65" s="888" customFormat="1">
      <c r="B447" s="889"/>
      <c r="D447" s="890" t="s">
        <v>3027</v>
      </c>
      <c r="E447" s="891" t="s">
        <v>1</v>
      </c>
      <c r="F447" s="892" t="s">
        <v>3128</v>
      </c>
      <c r="H447" s="891" t="s">
        <v>1</v>
      </c>
      <c r="L447" s="889"/>
      <c r="M447" s="893"/>
      <c r="T447" s="894"/>
      <c r="AT447" s="891" t="s">
        <v>3027</v>
      </c>
      <c r="AU447" s="891" t="s">
        <v>177</v>
      </c>
      <c r="AV447" s="888" t="s">
        <v>78</v>
      </c>
      <c r="AW447" s="888" t="s">
        <v>27</v>
      </c>
      <c r="AX447" s="888" t="s">
        <v>70</v>
      </c>
      <c r="AY447" s="891" t="s">
        <v>170</v>
      </c>
    </row>
    <row r="448" spans="2:65" s="888" customFormat="1">
      <c r="B448" s="889"/>
      <c r="D448" s="890" t="s">
        <v>3027</v>
      </c>
      <c r="E448" s="891" t="s">
        <v>1</v>
      </c>
      <c r="F448" s="892" t="s">
        <v>3129</v>
      </c>
      <c r="H448" s="891" t="s">
        <v>1</v>
      </c>
      <c r="L448" s="889"/>
      <c r="M448" s="893"/>
      <c r="T448" s="894"/>
      <c r="AT448" s="891" t="s">
        <v>3027</v>
      </c>
      <c r="AU448" s="891" t="s">
        <v>177</v>
      </c>
      <c r="AV448" s="888" t="s">
        <v>78</v>
      </c>
      <c r="AW448" s="888" t="s">
        <v>27</v>
      </c>
      <c r="AX448" s="888" t="s">
        <v>70</v>
      </c>
      <c r="AY448" s="891" t="s">
        <v>170</v>
      </c>
    </row>
    <row r="449" spans="2:65" s="895" customFormat="1">
      <c r="B449" s="896"/>
      <c r="D449" s="890" t="s">
        <v>3027</v>
      </c>
      <c r="E449" s="897" t="s">
        <v>1</v>
      </c>
      <c r="F449" s="898" t="s">
        <v>3130</v>
      </c>
      <c r="H449" s="899">
        <v>33.74</v>
      </c>
      <c r="L449" s="896"/>
      <c r="M449" s="900"/>
      <c r="T449" s="901"/>
      <c r="AT449" s="897" t="s">
        <v>3027</v>
      </c>
      <c r="AU449" s="897" t="s">
        <v>177</v>
      </c>
      <c r="AV449" s="895" t="s">
        <v>177</v>
      </c>
      <c r="AW449" s="895" t="s">
        <v>27</v>
      </c>
      <c r="AX449" s="895" t="s">
        <v>70</v>
      </c>
      <c r="AY449" s="897" t="s">
        <v>170</v>
      </c>
    </row>
    <row r="450" spans="2:65" s="888" customFormat="1">
      <c r="B450" s="889"/>
      <c r="D450" s="890" t="s">
        <v>3027</v>
      </c>
      <c r="E450" s="891" t="s">
        <v>1</v>
      </c>
      <c r="F450" s="892" t="s">
        <v>3131</v>
      </c>
      <c r="H450" s="891" t="s">
        <v>1</v>
      </c>
      <c r="L450" s="889"/>
      <c r="M450" s="893"/>
      <c r="T450" s="894"/>
      <c r="AT450" s="891" t="s">
        <v>3027</v>
      </c>
      <c r="AU450" s="891" t="s">
        <v>177</v>
      </c>
      <c r="AV450" s="888" t="s">
        <v>78</v>
      </c>
      <c r="AW450" s="888" t="s">
        <v>27</v>
      </c>
      <c r="AX450" s="888" t="s">
        <v>70</v>
      </c>
      <c r="AY450" s="891" t="s">
        <v>170</v>
      </c>
    </row>
    <row r="451" spans="2:65" s="895" customFormat="1">
      <c r="B451" s="896"/>
      <c r="D451" s="890" t="s">
        <v>3027</v>
      </c>
      <c r="E451" s="897" t="s">
        <v>1</v>
      </c>
      <c r="F451" s="898" t="s">
        <v>3130</v>
      </c>
      <c r="H451" s="899">
        <v>33.74</v>
      </c>
      <c r="L451" s="896"/>
      <c r="M451" s="900"/>
      <c r="T451" s="901"/>
      <c r="AT451" s="897" t="s">
        <v>3027</v>
      </c>
      <c r="AU451" s="897" t="s">
        <v>177</v>
      </c>
      <c r="AV451" s="895" t="s">
        <v>177</v>
      </c>
      <c r="AW451" s="895" t="s">
        <v>27</v>
      </c>
      <c r="AX451" s="895" t="s">
        <v>70</v>
      </c>
      <c r="AY451" s="897" t="s">
        <v>170</v>
      </c>
    </row>
    <row r="452" spans="2:65" s="888" customFormat="1">
      <c r="B452" s="889"/>
      <c r="D452" s="890" t="s">
        <v>3027</v>
      </c>
      <c r="E452" s="891" t="s">
        <v>1</v>
      </c>
      <c r="F452" s="892" t="s">
        <v>3132</v>
      </c>
      <c r="H452" s="891" t="s">
        <v>1</v>
      </c>
      <c r="L452" s="889"/>
      <c r="M452" s="893"/>
      <c r="T452" s="894"/>
      <c r="AT452" s="891" t="s">
        <v>3027</v>
      </c>
      <c r="AU452" s="891" t="s">
        <v>177</v>
      </c>
      <c r="AV452" s="888" t="s">
        <v>78</v>
      </c>
      <c r="AW452" s="888" t="s">
        <v>27</v>
      </c>
      <c r="AX452" s="888" t="s">
        <v>70</v>
      </c>
      <c r="AY452" s="891" t="s">
        <v>170</v>
      </c>
    </row>
    <row r="453" spans="2:65" s="895" customFormat="1">
      <c r="B453" s="896"/>
      <c r="D453" s="890" t="s">
        <v>3027</v>
      </c>
      <c r="E453" s="897" t="s">
        <v>1</v>
      </c>
      <c r="F453" s="898" t="s">
        <v>3133</v>
      </c>
      <c r="H453" s="899">
        <v>2.41</v>
      </c>
      <c r="L453" s="896"/>
      <c r="M453" s="900"/>
      <c r="T453" s="901"/>
      <c r="AT453" s="897" t="s">
        <v>3027</v>
      </c>
      <c r="AU453" s="897" t="s">
        <v>177</v>
      </c>
      <c r="AV453" s="895" t="s">
        <v>177</v>
      </c>
      <c r="AW453" s="895" t="s">
        <v>27</v>
      </c>
      <c r="AX453" s="895" t="s">
        <v>70</v>
      </c>
      <c r="AY453" s="897" t="s">
        <v>170</v>
      </c>
    </row>
    <row r="454" spans="2:65" s="902" customFormat="1">
      <c r="B454" s="903"/>
      <c r="D454" s="890" t="s">
        <v>3027</v>
      </c>
      <c r="E454" s="904" t="s">
        <v>1</v>
      </c>
      <c r="F454" s="905" t="s">
        <v>3030</v>
      </c>
      <c r="H454" s="906">
        <v>69.89</v>
      </c>
      <c r="L454" s="903"/>
      <c r="M454" s="907"/>
      <c r="T454" s="908"/>
      <c r="AT454" s="904" t="s">
        <v>3027</v>
      </c>
      <c r="AU454" s="904" t="s">
        <v>177</v>
      </c>
      <c r="AV454" s="902" t="s">
        <v>176</v>
      </c>
      <c r="AW454" s="902" t="s">
        <v>27</v>
      </c>
      <c r="AX454" s="902" t="s">
        <v>78</v>
      </c>
      <c r="AY454" s="904" t="s">
        <v>170</v>
      </c>
    </row>
    <row r="455" spans="2:65" s="2" customFormat="1" ht="33" customHeight="1">
      <c r="B455" s="883"/>
      <c r="C455" s="148" t="s">
        <v>366</v>
      </c>
      <c r="D455" s="148" t="s">
        <v>172</v>
      </c>
      <c r="E455" s="149" t="s">
        <v>367</v>
      </c>
      <c r="F455" s="150" t="s">
        <v>368</v>
      </c>
      <c r="G455" s="151" t="s">
        <v>364</v>
      </c>
      <c r="H455" s="152">
        <v>78.539000000000001</v>
      </c>
      <c r="I455" s="1091"/>
      <c r="J455" s="153">
        <f>ROUND(I455*H455,2)</f>
        <v>0</v>
      </c>
      <c r="K455" s="884"/>
      <c r="L455" s="40"/>
      <c r="M455" s="155" t="s">
        <v>1</v>
      </c>
      <c r="N455" s="885" t="s">
        <v>38</v>
      </c>
      <c r="O455" s="886">
        <v>0.40100000000000002</v>
      </c>
      <c r="P455" s="886">
        <f>O455*H455</f>
        <v>31.494139000000004</v>
      </c>
      <c r="Q455" s="886">
        <v>1.0019999999999999E-2</v>
      </c>
      <c r="R455" s="886">
        <f>Q455*H455</f>
        <v>0.78696077999999992</v>
      </c>
      <c r="S455" s="886">
        <v>0</v>
      </c>
      <c r="T455" s="158">
        <f>S455*H455</f>
        <v>0</v>
      </c>
      <c r="AR455" s="159" t="s">
        <v>176</v>
      </c>
      <c r="AT455" s="159" t="s">
        <v>172</v>
      </c>
      <c r="AU455" s="159" t="s">
        <v>177</v>
      </c>
      <c r="AY455" s="863" t="s">
        <v>170</v>
      </c>
      <c r="BE455" s="887">
        <f>IF(N455="základná",J455,0)</f>
        <v>0</v>
      </c>
      <c r="BF455" s="887">
        <f>IF(N455="znížená",J455,0)</f>
        <v>0</v>
      </c>
      <c r="BG455" s="887">
        <f>IF(N455="zákl. prenesená",J455,0)</f>
        <v>0</v>
      </c>
      <c r="BH455" s="887">
        <f>IF(N455="zníž. prenesená",J455,0)</f>
        <v>0</v>
      </c>
      <c r="BI455" s="887">
        <f>IF(N455="nulová",J455,0)</f>
        <v>0</v>
      </c>
      <c r="BJ455" s="863" t="s">
        <v>177</v>
      </c>
      <c r="BK455" s="887">
        <f>ROUND(I455*H455,2)</f>
        <v>0</v>
      </c>
      <c r="BL455" s="863" t="s">
        <v>176</v>
      </c>
      <c r="BM455" s="159" t="s">
        <v>369</v>
      </c>
    </row>
    <row r="456" spans="2:65" s="888" customFormat="1">
      <c r="B456" s="889"/>
      <c r="D456" s="890" t="s">
        <v>3027</v>
      </c>
      <c r="E456" s="891" t="s">
        <v>1</v>
      </c>
      <c r="F456" s="892" t="s">
        <v>3134</v>
      </c>
      <c r="H456" s="891" t="s">
        <v>1</v>
      </c>
      <c r="L456" s="889"/>
      <c r="M456" s="893"/>
      <c r="T456" s="894"/>
      <c r="AT456" s="891" t="s">
        <v>3027</v>
      </c>
      <c r="AU456" s="891" t="s">
        <v>177</v>
      </c>
      <c r="AV456" s="888" t="s">
        <v>78</v>
      </c>
      <c r="AW456" s="888" t="s">
        <v>27</v>
      </c>
      <c r="AX456" s="888" t="s">
        <v>70</v>
      </c>
      <c r="AY456" s="891" t="s">
        <v>170</v>
      </c>
    </row>
    <row r="457" spans="2:65" s="895" customFormat="1">
      <c r="B457" s="896"/>
      <c r="D457" s="890" t="s">
        <v>3027</v>
      </c>
      <c r="E457" s="897" t="s">
        <v>1</v>
      </c>
      <c r="F457" s="898" t="s">
        <v>3135</v>
      </c>
      <c r="H457" s="899">
        <v>6</v>
      </c>
      <c r="L457" s="896"/>
      <c r="M457" s="900"/>
      <c r="T457" s="901"/>
      <c r="AT457" s="897" t="s">
        <v>3027</v>
      </c>
      <c r="AU457" s="897" t="s">
        <v>177</v>
      </c>
      <c r="AV457" s="895" t="s">
        <v>177</v>
      </c>
      <c r="AW457" s="895" t="s">
        <v>27</v>
      </c>
      <c r="AX457" s="895" t="s">
        <v>70</v>
      </c>
      <c r="AY457" s="897" t="s">
        <v>170</v>
      </c>
    </row>
    <row r="458" spans="2:65" s="895" customFormat="1">
      <c r="B458" s="896"/>
      <c r="D458" s="890" t="s">
        <v>3027</v>
      </c>
      <c r="E458" s="897" t="s">
        <v>1</v>
      </c>
      <c r="F458" s="898" t="s">
        <v>3136</v>
      </c>
      <c r="H458" s="899">
        <v>2.7</v>
      </c>
      <c r="L458" s="896"/>
      <c r="M458" s="900"/>
      <c r="T458" s="901"/>
      <c r="AT458" s="897" t="s">
        <v>3027</v>
      </c>
      <c r="AU458" s="897" t="s">
        <v>177</v>
      </c>
      <c r="AV458" s="895" t="s">
        <v>177</v>
      </c>
      <c r="AW458" s="895" t="s">
        <v>27</v>
      </c>
      <c r="AX458" s="895" t="s">
        <v>70</v>
      </c>
      <c r="AY458" s="897" t="s">
        <v>170</v>
      </c>
    </row>
    <row r="459" spans="2:65" s="895" customFormat="1">
      <c r="B459" s="896"/>
      <c r="D459" s="890" t="s">
        <v>3027</v>
      </c>
      <c r="E459" s="897" t="s">
        <v>1</v>
      </c>
      <c r="F459" s="898" t="s">
        <v>3137</v>
      </c>
      <c r="H459" s="899">
        <v>5.4</v>
      </c>
      <c r="L459" s="896"/>
      <c r="M459" s="900"/>
      <c r="T459" s="901"/>
      <c r="AT459" s="897" t="s">
        <v>3027</v>
      </c>
      <c r="AU459" s="897" t="s">
        <v>177</v>
      </c>
      <c r="AV459" s="895" t="s">
        <v>177</v>
      </c>
      <c r="AW459" s="895" t="s">
        <v>27</v>
      </c>
      <c r="AX459" s="895" t="s">
        <v>70</v>
      </c>
      <c r="AY459" s="897" t="s">
        <v>170</v>
      </c>
    </row>
    <row r="460" spans="2:65" s="895" customFormat="1">
      <c r="B460" s="896"/>
      <c r="D460" s="890" t="s">
        <v>3027</v>
      </c>
      <c r="E460" s="897" t="s">
        <v>1</v>
      </c>
      <c r="F460" s="898" t="s">
        <v>3138</v>
      </c>
      <c r="H460" s="899">
        <v>1.35</v>
      </c>
      <c r="L460" s="896"/>
      <c r="M460" s="900"/>
      <c r="T460" s="901"/>
      <c r="AT460" s="897" t="s">
        <v>3027</v>
      </c>
      <c r="AU460" s="897" t="s">
        <v>177</v>
      </c>
      <c r="AV460" s="895" t="s">
        <v>177</v>
      </c>
      <c r="AW460" s="895" t="s">
        <v>27</v>
      </c>
      <c r="AX460" s="895" t="s">
        <v>70</v>
      </c>
      <c r="AY460" s="897" t="s">
        <v>170</v>
      </c>
    </row>
    <row r="461" spans="2:65" s="895" customFormat="1">
      <c r="B461" s="896"/>
      <c r="D461" s="890" t="s">
        <v>3027</v>
      </c>
      <c r="E461" s="897" t="s">
        <v>1</v>
      </c>
      <c r="F461" s="898" t="s">
        <v>3139</v>
      </c>
      <c r="H461" s="899">
        <v>1.32</v>
      </c>
      <c r="L461" s="896"/>
      <c r="M461" s="900"/>
      <c r="T461" s="901"/>
      <c r="AT461" s="897" t="s">
        <v>3027</v>
      </c>
      <c r="AU461" s="897" t="s">
        <v>177</v>
      </c>
      <c r="AV461" s="895" t="s">
        <v>177</v>
      </c>
      <c r="AW461" s="895" t="s">
        <v>27</v>
      </c>
      <c r="AX461" s="895" t="s">
        <v>70</v>
      </c>
      <c r="AY461" s="897" t="s">
        <v>170</v>
      </c>
    </row>
    <row r="462" spans="2:65" s="895" customFormat="1">
      <c r="B462" s="896"/>
      <c r="D462" s="890" t="s">
        <v>3027</v>
      </c>
      <c r="E462" s="897" t="s">
        <v>1</v>
      </c>
      <c r="F462" s="898" t="s">
        <v>3140</v>
      </c>
      <c r="H462" s="899">
        <v>1.32</v>
      </c>
      <c r="L462" s="896"/>
      <c r="M462" s="900"/>
      <c r="T462" s="901"/>
      <c r="AT462" s="897" t="s">
        <v>3027</v>
      </c>
      <c r="AU462" s="897" t="s">
        <v>177</v>
      </c>
      <c r="AV462" s="895" t="s">
        <v>177</v>
      </c>
      <c r="AW462" s="895" t="s">
        <v>27</v>
      </c>
      <c r="AX462" s="895" t="s">
        <v>70</v>
      </c>
      <c r="AY462" s="897" t="s">
        <v>170</v>
      </c>
    </row>
    <row r="463" spans="2:65" s="895" customFormat="1">
      <c r="B463" s="896"/>
      <c r="D463" s="890" t="s">
        <v>3027</v>
      </c>
      <c r="E463" s="897" t="s">
        <v>1</v>
      </c>
      <c r="F463" s="898" t="s">
        <v>3141</v>
      </c>
      <c r="H463" s="899">
        <v>1.4450000000000001</v>
      </c>
      <c r="L463" s="896"/>
      <c r="M463" s="900"/>
      <c r="T463" s="901"/>
      <c r="AT463" s="897" t="s">
        <v>3027</v>
      </c>
      <c r="AU463" s="897" t="s">
        <v>177</v>
      </c>
      <c r="AV463" s="895" t="s">
        <v>177</v>
      </c>
      <c r="AW463" s="895" t="s">
        <v>27</v>
      </c>
      <c r="AX463" s="895" t="s">
        <v>70</v>
      </c>
      <c r="AY463" s="897" t="s">
        <v>170</v>
      </c>
    </row>
    <row r="464" spans="2:65" s="895" customFormat="1">
      <c r="B464" s="896"/>
      <c r="D464" s="890" t="s">
        <v>3027</v>
      </c>
      <c r="E464" s="897" t="s">
        <v>1</v>
      </c>
      <c r="F464" s="898" t="s">
        <v>3142</v>
      </c>
      <c r="H464" s="899">
        <v>6</v>
      </c>
      <c r="L464" s="896"/>
      <c r="M464" s="900"/>
      <c r="T464" s="901"/>
      <c r="AT464" s="897" t="s">
        <v>3027</v>
      </c>
      <c r="AU464" s="897" t="s">
        <v>177</v>
      </c>
      <c r="AV464" s="895" t="s">
        <v>177</v>
      </c>
      <c r="AW464" s="895" t="s">
        <v>27</v>
      </c>
      <c r="AX464" s="895" t="s">
        <v>70</v>
      </c>
      <c r="AY464" s="897" t="s">
        <v>170</v>
      </c>
    </row>
    <row r="465" spans="2:65" s="895" customFormat="1">
      <c r="B465" s="896"/>
      <c r="D465" s="890" t="s">
        <v>3027</v>
      </c>
      <c r="E465" s="897" t="s">
        <v>1</v>
      </c>
      <c r="F465" s="898" t="s">
        <v>3143</v>
      </c>
      <c r="H465" s="899">
        <v>10.8</v>
      </c>
      <c r="L465" s="896"/>
      <c r="M465" s="900"/>
      <c r="T465" s="901"/>
      <c r="AT465" s="897" t="s">
        <v>3027</v>
      </c>
      <c r="AU465" s="897" t="s">
        <v>177</v>
      </c>
      <c r="AV465" s="895" t="s">
        <v>177</v>
      </c>
      <c r="AW465" s="895" t="s">
        <v>27</v>
      </c>
      <c r="AX465" s="895" t="s">
        <v>70</v>
      </c>
      <c r="AY465" s="897" t="s">
        <v>170</v>
      </c>
    </row>
    <row r="466" spans="2:65" s="895" customFormat="1">
      <c r="B466" s="896"/>
      <c r="D466" s="890" t="s">
        <v>3027</v>
      </c>
      <c r="E466" s="897" t="s">
        <v>1</v>
      </c>
      <c r="F466" s="898" t="s">
        <v>3144</v>
      </c>
      <c r="H466" s="899">
        <v>5.28</v>
      </c>
      <c r="L466" s="896"/>
      <c r="M466" s="900"/>
      <c r="T466" s="901"/>
      <c r="AT466" s="897" t="s">
        <v>3027</v>
      </c>
      <c r="AU466" s="897" t="s">
        <v>177</v>
      </c>
      <c r="AV466" s="895" t="s">
        <v>177</v>
      </c>
      <c r="AW466" s="895" t="s">
        <v>27</v>
      </c>
      <c r="AX466" s="895" t="s">
        <v>70</v>
      </c>
      <c r="AY466" s="897" t="s">
        <v>170</v>
      </c>
    </row>
    <row r="467" spans="2:65" s="895" customFormat="1">
      <c r="B467" s="896"/>
      <c r="D467" s="890" t="s">
        <v>3027</v>
      </c>
      <c r="E467" s="897" t="s">
        <v>1</v>
      </c>
      <c r="F467" s="898" t="s">
        <v>3145</v>
      </c>
      <c r="H467" s="899">
        <v>2.89</v>
      </c>
      <c r="L467" s="896"/>
      <c r="M467" s="900"/>
      <c r="T467" s="901"/>
      <c r="AT467" s="897" t="s">
        <v>3027</v>
      </c>
      <c r="AU467" s="897" t="s">
        <v>177</v>
      </c>
      <c r="AV467" s="895" t="s">
        <v>177</v>
      </c>
      <c r="AW467" s="895" t="s">
        <v>27</v>
      </c>
      <c r="AX467" s="895" t="s">
        <v>70</v>
      </c>
      <c r="AY467" s="897" t="s">
        <v>170</v>
      </c>
    </row>
    <row r="468" spans="2:65" s="895" customFormat="1">
      <c r="B468" s="896"/>
      <c r="D468" s="890" t="s">
        <v>3027</v>
      </c>
      <c r="E468" s="897" t="s">
        <v>1</v>
      </c>
      <c r="F468" s="898" t="s">
        <v>3146</v>
      </c>
      <c r="H468" s="899">
        <v>2.92</v>
      </c>
      <c r="L468" s="896"/>
      <c r="M468" s="900"/>
      <c r="T468" s="901"/>
      <c r="AT468" s="897" t="s">
        <v>3027</v>
      </c>
      <c r="AU468" s="897" t="s">
        <v>177</v>
      </c>
      <c r="AV468" s="895" t="s">
        <v>177</v>
      </c>
      <c r="AW468" s="895" t="s">
        <v>27</v>
      </c>
      <c r="AX468" s="895" t="s">
        <v>70</v>
      </c>
      <c r="AY468" s="897" t="s">
        <v>170</v>
      </c>
    </row>
    <row r="469" spans="2:65" s="895" customFormat="1">
      <c r="B469" s="896"/>
      <c r="D469" s="890" t="s">
        <v>3027</v>
      </c>
      <c r="E469" s="897" t="s">
        <v>1</v>
      </c>
      <c r="F469" s="898" t="s">
        <v>3147</v>
      </c>
      <c r="H469" s="899">
        <v>6.15</v>
      </c>
      <c r="L469" s="896"/>
      <c r="M469" s="900"/>
      <c r="T469" s="901"/>
      <c r="AT469" s="897" t="s">
        <v>3027</v>
      </c>
      <c r="AU469" s="897" t="s">
        <v>177</v>
      </c>
      <c r="AV469" s="895" t="s">
        <v>177</v>
      </c>
      <c r="AW469" s="895" t="s">
        <v>27</v>
      </c>
      <c r="AX469" s="895" t="s">
        <v>70</v>
      </c>
      <c r="AY469" s="897" t="s">
        <v>170</v>
      </c>
    </row>
    <row r="470" spans="2:65" s="895" customFormat="1">
      <c r="B470" s="896"/>
      <c r="D470" s="890" t="s">
        <v>3027</v>
      </c>
      <c r="E470" s="897" t="s">
        <v>1</v>
      </c>
      <c r="F470" s="898" t="s">
        <v>3148</v>
      </c>
      <c r="H470" s="899">
        <v>2.9</v>
      </c>
      <c r="L470" s="896"/>
      <c r="M470" s="900"/>
      <c r="T470" s="901"/>
      <c r="AT470" s="897" t="s">
        <v>3027</v>
      </c>
      <c r="AU470" s="897" t="s">
        <v>177</v>
      </c>
      <c r="AV470" s="895" t="s">
        <v>177</v>
      </c>
      <c r="AW470" s="895" t="s">
        <v>27</v>
      </c>
      <c r="AX470" s="895" t="s">
        <v>70</v>
      </c>
      <c r="AY470" s="897" t="s">
        <v>170</v>
      </c>
    </row>
    <row r="471" spans="2:65" s="895" customFormat="1">
      <c r="B471" s="896"/>
      <c r="D471" s="890" t="s">
        <v>3027</v>
      </c>
      <c r="E471" s="897" t="s">
        <v>1</v>
      </c>
      <c r="F471" s="898" t="s">
        <v>3149</v>
      </c>
      <c r="H471" s="899">
        <v>6.52</v>
      </c>
      <c r="L471" s="896"/>
      <c r="M471" s="900"/>
      <c r="T471" s="901"/>
      <c r="AT471" s="897" t="s">
        <v>3027</v>
      </c>
      <c r="AU471" s="897" t="s">
        <v>177</v>
      </c>
      <c r="AV471" s="895" t="s">
        <v>177</v>
      </c>
      <c r="AW471" s="895" t="s">
        <v>27</v>
      </c>
      <c r="AX471" s="895" t="s">
        <v>70</v>
      </c>
      <c r="AY471" s="897" t="s">
        <v>170</v>
      </c>
    </row>
    <row r="472" spans="2:65" s="895" customFormat="1">
      <c r="B472" s="896"/>
      <c r="D472" s="890" t="s">
        <v>3027</v>
      </c>
      <c r="E472" s="897" t="s">
        <v>1</v>
      </c>
      <c r="F472" s="898" t="s">
        <v>3150</v>
      </c>
      <c r="H472" s="899">
        <v>6.524</v>
      </c>
      <c r="L472" s="896"/>
      <c r="M472" s="900"/>
      <c r="T472" s="901"/>
      <c r="AT472" s="897" t="s">
        <v>3027</v>
      </c>
      <c r="AU472" s="897" t="s">
        <v>177</v>
      </c>
      <c r="AV472" s="895" t="s">
        <v>177</v>
      </c>
      <c r="AW472" s="895" t="s">
        <v>27</v>
      </c>
      <c r="AX472" s="895" t="s">
        <v>70</v>
      </c>
      <c r="AY472" s="897" t="s">
        <v>170</v>
      </c>
    </row>
    <row r="473" spans="2:65" s="895" customFormat="1">
      <c r="B473" s="896"/>
      <c r="D473" s="890" t="s">
        <v>3027</v>
      </c>
      <c r="E473" s="897" t="s">
        <v>1</v>
      </c>
      <c r="F473" s="898" t="s">
        <v>3151</v>
      </c>
      <c r="H473" s="899">
        <v>2.9</v>
      </c>
      <c r="L473" s="896"/>
      <c r="M473" s="900"/>
      <c r="T473" s="901"/>
      <c r="AT473" s="897" t="s">
        <v>3027</v>
      </c>
      <c r="AU473" s="897" t="s">
        <v>177</v>
      </c>
      <c r="AV473" s="895" t="s">
        <v>177</v>
      </c>
      <c r="AW473" s="895" t="s">
        <v>27</v>
      </c>
      <c r="AX473" s="895" t="s">
        <v>70</v>
      </c>
      <c r="AY473" s="897" t="s">
        <v>170</v>
      </c>
    </row>
    <row r="474" spans="2:65" s="895" customFormat="1">
      <c r="B474" s="896"/>
      <c r="D474" s="890" t="s">
        <v>3027</v>
      </c>
      <c r="E474" s="897" t="s">
        <v>1</v>
      </c>
      <c r="F474" s="898" t="s">
        <v>3152</v>
      </c>
      <c r="H474" s="899">
        <v>6.12</v>
      </c>
      <c r="L474" s="896"/>
      <c r="M474" s="900"/>
      <c r="T474" s="901"/>
      <c r="AT474" s="897" t="s">
        <v>3027</v>
      </c>
      <c r="AU474" s="897" t="s">
        <v>177</v>
      </c>
      <c r="AV474" s="895" t="s">
        <v>177</v>
      </c>
      <c r="AW474" s="895" t="s">
        <v>27</v>
      </c>
      <c r="AX474" s="895" t="s">
        <v>70</v>
      </c>
      <c r="AY474" s="897" t="s">
        <v>170</v>
      </c>
    </row>
    <row r="475" spans="2:65" s="902" customFormat="1">
      <c r="B475" s="903"/>
      <c r="D475" s="890" t="s">
        <v>3027</v>
      </c>
      <c r="E475" s="904" t="s">
        <v>1</v>
      </c>
      <c r="F475" s="905" t="s">
        <v>3030</v>
      </c>
      <c r="H475" s="906">
        <v>78.539000000000016</v>
      </c>
      <c r="L475" s="903"/>
      <c r="M475" s="907"/>
      <c r="T475" s="908"/>
      <c r="AT475" s="904" t="s">
        <v>3027</v>
      </c>
      <c r="AU475" s="904" t="s">
        <v>177</v>
      </c>
      <c r="AV475" s="902" t="s">
        <v>176</v>
      </c>
      <c r="AW475" s="902" t="s">
        <v>27</v>
      </c>
      <c r="AX475" s="902" t="s">
        <v>78</v>
      </c>
      <c r="AY475" s="904" t="s">
        <v>170</v>
      </c>
    </row>
    <row r="476" spans="2:65" s="2" customFormat="1" ht="21.75" customHeight="1">
      <c r="B476" s="883"/>
      <c r="C476" s="148" t="s">
        <v>370</v>
      </c>
      <c r="D476" s="148" t="s">
        <v>172</v>
      </c>
      <c r="E476" s="149" t="s">
        <v>371</v>
      </c>
      <c r="F476" s="150" t="s">
        <v>372</v>
      </c>
      <c r="G476" s="151" t="s">
        <v>192</v>
      </c>
      <c r="H476" s="152">
        <v>0.443</v>
      </c>
      <c r="I476" s="1091"/>
      <c r="J476" s="153">
        <f>ROUND(I476*H476,2)</f>
        <v>0</v>
      </c>
      <c r="K476" s="884"/>
      <c r="L476" s="40"/>
      <c r="M476" s="155" t="s">
        <v>1</v>
      </c>
      <c r="N476" s="885" t="s">
        <v>38</v>
      </c>
      <c r="O476" s="886">
        <v>1.5466899999999999</v>
      </c>
      <c r="P476" s="886">
        <f>O476*H476</f>
        <v>0.68518366999999991</v>
      </c>
      <c r="Q476" s="886">
        <v>2.3254800000000002</v>
      </c>
      <c r="R476" s="886">
        <f>Q476*H476</f>
        <v>1.0301876400000001</v>
      </c>
      <c r="S476" s="886">
        <v>0</v>
      </c>
      <c r="T476" s="158">
        <f>S476*H476</f>
        <v>0</v>
      </c>
      <c r="AR476" s="159" t="s">
        <v>176</v>
      </c>
      <c r="AT476" s="159" t="s">
        <v>172</v>
      </c>
      <c r="AU476" s="159" t="s">
        <v>177</v>
      </c>
      <c r="AY476" s="863" t="s">
        <v>170</v>
      </c>
      <c r="BE476" s="887">
        <f>IF(N476="základná",J476,0)</f>
        <v>0</v>
      </c>
      <c r="BF476" s="887">
        <f>IF(N476="znížená",J476,0)</f>
        <v>0</v>
      </c>
      <c r="BG476" s="887">
        <f>IF(N476="zákl. prenesená",J476,0)</f>
        <v>0</v>
      </c>
      <c r="BH476" s="887">
        <f>IF(N476="zníž. prenesená",J476,0)</f>
        <v>0</v>
      </c>
      <c r="BI476" s="887">
        <f>IF(N476="nulová",J476,0)</f>
        <v>0</v>
      </c>
      <c r="BJ476" s="863" t="s">
        <v>177</v>
      </c>
      <c r="BK476" s="887">
        <f>ROUND(I476*H476,2)</f>
        <v>0</v>
      </c>
      <c r="BL476" s="863" t="s">
        <v>176</v>
      </c>
      <c r="BM476" s="159" t="s">
        <v>373</v>
      </c>
    </row>
    <row r="477" spans="2:65" s="888" customFormat="1">
      <c r="B477" s="889"/>
      <c r="D477" s="890" t="s">
        <v>3027</v>
      </c>
      <c r="E477" s="891" t="s">
        <v>1</v>
      </c>
      <c r="F477" s="892" t="s">
        <v>3153</v>
      </c>
      <c r="H477" s="891" t="s">
        <v>1</v>
      </c>
      <c r="L477" s="889"/>
      <c r="M477" s="893"/>
      <c r="T477" s="894"/>
      <c r="AT477" s="891" t="s">
        <v>3027</v>
      </c>
      <c r="AU477" s="891" t="s">
        <v>177</v>
      </c>
      <c r="AV477" s="888" t="s">
        <v>78</v>
      </c>
      <c r="AW477" s="888" t="s">
        <v>27</v>
      </c>
      <c r="AX477" s="888" t="s">
        <v>70</v>
      </c>
      <c r="AY477" s="891" t="s">
        <v>170</v>
      </c>
    </row>
    <row r="478" spans="2:65" s="888" customFormat="1">
      <c r="B478" s="889"/>
      <c r="D478" s="890" t="s">
        <v>3027</v>
      </c>
      <c r="E478" s="891" t="s">
        <v>1</v>
      </c>
      <c r="F478" s="892" t="s">
        <v>3154</v>
      </c>
      <c r="H478" s="891" t="s">
        <v>1</v>
      </c>
      <c r="L478" s="889"/>
      <c r="M478" s="893"/>
      <c r="T478" s="894"/>
      <c r="AT478" s="891" t="s">
        <v>3027</v>
      </c>
      <c r="AU478" s="891" t="s">
        <v>177</v>
      </c>
      <c r="AV478" s="888" t="s">
        <v>78</v>
      </c>
      <c r="AW478" s="888" t="s">
        <v>27</v>
      </c>
      <c r="AX478" s="888" t="s">
        <v>70</v>
      </c>
      <c r="AY478" s="891" t="s">
        <v>170</v>
      </c>
    </row>
    <row r="479" spans="2:65" s="895" customFormat="1">
      <c r="B479" s="896"/>
      <c r="D479" s="890" t="s">
        <v>3027</v>
      </c>
      <c r="E479" s="897" t="s">
        <v>1</v>
      </c>
      <c r="F479" s="898" t="s">
        <v>3155</v>
      </c>
      <c r="H479" s="899">
        <v>0.443</v>
      </c>
      <c r="L479" s="896"/>
      <c r="M479" s="900"/>
      <c r="T479" s="901"/>
      <c r="AT479" s="897" t="s">
        <v>3027</v>
      </c>
      <c r="AU479" s="897" t="s">
        <v>177</v>
      </c>
      <c r="AV479" s="895" t="s">
        <v>177</v>
      </c>
      <c r="AW479" s="895" t="s">
        <v>27</v>
      </c>
      <c r="AX479" s="895" t="s">
        <v>70</v>
      </c>
      <c r="AY479" s="897" t="s">
        <v>170</v>
      </c>
    </row>
    <row r="480" spans="2:65" s="902" customFormat="1">
      <c r="B480" s="903"/>
      <c r="D480" s="890" t="s">
        <v>3027</v>
      </c>
      <c r="E480" s="904" t="s">
        <v>1</v>
      </c>
      <c r="F480" s="905" t="s">
        <v>3030</v>
      </c>
      <c r="H480" s="906">
        <v>0.443</v>
      </c>
      <c r="L480" s="903"/>
      <c r="M480" s="907"/>
      <c r="T480" s="908"/>
      <c r="AT480" s="904" t="s">
        <v>3027</v>
      </c>
      <c r="AU480" s="904" t="s">
        <v>177</v>
      </c>
      <c r="AV480" s="902" t="s">
        <v>176</v>
      </c>
      <c r="AW480" s="902" t="s">
        <v>27</v>
      </c>
      <c r="AX480" s="902" t="s">
        <v>78</v>
      </c>
      <c r="AY480" s="904" t="s">
        <v>170</v>
      </c>
    </row>
    <row r="481" spans="2:65" s="2" customFormat="1" ht="24.25" customHeight="1">
      <c r="B481" s="883"/>
      <c r="C481" s="148" t="s">
        <v>374</v>
      </c>
      <c r="D481" s="148" t="s">
        <v>172</v>
      </c>
      <c r="E481" s="149" t="s">
        <v>375</v>
      </c>
      <c r="F481" s="150" t="s">
        <v>376</v>
      </c>
      <c r="G481" s="151" t="s">
        <v>175</v>
      </c>
      <c r="H481" s="152">
        <v>3.8839999999999999</v>
      </c>
      <c r="I481" s="1091"/>
      <c r="J481" s="153">
        <f>ROUND(I481*H481,2)</f>
        <v>0</v>
      </c>
      <c r="K481" s="884"/>
      <c r="L481" s="40"/>
      <c r="M481" s="155" t="s">
        <v>1</v>
      </c>
      <c r="N481" s="885" t="s">
        <v>38</v>
      </c>
      <c r="O481" s="886">
        <v>1.0366299999999999</v>
      </c>
      <c r="P481" s="886">
        <f>O481*H481</f>
        <v>4.02627092</v>
      </c>
      <c r="Q481" s="886">
        <v>6.9499999999999996E-3</v>
      </c>
      <c r="R481" s="886">
        <f>Q481*H481</f>
        <v>2.6993799999999998E-2</v>
      </c>
      <c r="S481" s="886">
        <v>0</v>
      </c>
      <c r="T481" s="158">
        <f>S481*H481</f>
        <v>0</v>
      </c>
      <c r="AR481" s="159" t="s">
        <v>176</v>
      </c>
      <c r="AT481" s="159" t="s">
        <v>172</v>
      </c>
      <c r="AU481" s="159" t="s">
        <v>177</v>
      </c>
      <c r="AY481" s="863" t="s">
        <v>170</v>
      </c>
      <c r="BE481" s="887">
        <f>IF(N481="základná",J481,0)</f>
        <v>0</v>
      </c>
      <c r="BF481" s="887">
        <f>IF(N481="znížená",J481,0)</f>
        <v>0</v>
      </c>
      <c r="BG481" s="887">
        <f>IF(N481="zákl. prenesená",J481,0)</f>
        <v>0</v>
      </c>
      <c r="BH481" s="887">
        <f>IF(N481="zníž. prenesená",J481,0)</f>
        <v>0</v>
      </c>
      <c r="BI481" s="887">
        <f>IF(N481="nulová",J481,0)</f>
        <v>0</v>
      </c>
      <c r="BJ481" s="863" t="s">
        <v>177</v>
      </c>
      <c r="BK481" s="887">
        <f>ROUND(I481*H481,2)</f>
        <v>0</v>
      </c>
      <c r="BL481" s="863" t="s">
        <v>176</v>
      </c>
      <c r="BM481" s="159" t="s">
        <v>377</v>
      </c>
    </row>
    <row r="482" spans="2:65" s="888" customFormat="1">
      <c r="B482" s="889"/>
      <c r="D482" s="890" t="s">
        <v>3027</v>
      </c>
      <c r="E482" s="891" t="s">
        <v>1</v>
      </c>
      <c r="F482" s="892" t="s">
        <v>3153</v>
      </c>
      <c r="H482" s="891" t="s">
        <v>1</v>
      </c>
      <c r="L482" s="889"/>
      <c r="M482" s="893"/>
      <c r="T482" s="894"/>
      <c r="AT482" s="891" t="s">
        <v>3027</v>
      </c>
      <c r="AU482" s="891" t="s">
        <v>177</v>
      </c>
      <c r="AV482" s="888" t="s">
        <v>78</v>
      </c>
      <c r="AW482" s="888" t="s">
        <v>27</v>
      </c>
      <c r="AX482" s="888" t="s">
        <v>70</v>
      </c>
      <c r="AY482" s="891" t="s">
        <v>170</v>
      </c>
    </row>
    <row r="483" spans="2:65" s="888" customFormat="1">
      <c r="B483" s="889"/>
      <c r="D483" s="890" t="s">
        <v>3027</v>
      </c>
      <c r="E483" s="891" t="s">
        <v>1</v>
      </c>
      <c r="F483" s="892" t="s">
        <v>3154</v>
      </c>
      <c r="H483" s="891" t="s">
        <v>1</v>
      </c>
      <c r="L483" s="889"/>
      <c r="M483" s="893"/>
      <c r="T483" s="894"/>
      <c r="AT483" s="891" t="s">
        <v>3027</v>
      </c>
      <c r="AU483" s="891" t="s">
        <v>177</v>
      </c>
      <c r="AV483" s="888" t="s">
        <v>78</v>
      </c>
      <c r="AW483" s="888" t="s">
        <v>27</v>
      </c>
      <c r="AX483" s="888" t="s">
        <v>70</v>
      </c>
      <c r="AY483" s="891" t="s">
        <v>170</v>
      </c>
    </row>
    <row r="484" spans="2:65" s="895" customFormat="1">
      <c r="B484" s="896"/>
      <c r="D484" s="890" t="s">
        <v>3027</v>
      </c>
      <c r="E484" s="897" t="s">
        <v>1</v>
      </c>
      <c r="F484" s="898" t="s">
        <v>3156</v>
      </c>
      <c r="H484" s="899">
        <v>3.8839999999999999</v>
      </c>
      <c r="L484" s="896"/>
      <c r="M484" s="900"/>
      <c r="T484" s="901"/>
      <c r="AT484" s="897" t="s">
        <v>3027</v>
      </c>
      <c r="AU484" s="897" t="s">
        <v>177</v>
      </c>
      <c r="AV484" s="895" t="s">
        <v>177</v>
      </c>
      <c r="AW484" s="895" t="s">
        <v>27</v>
      </c>
      <c r="AX484" s="895" t="s">
        <v>70</v>
      </c>
      <c r="AY484" s="897" t="s">
        <v>170</v>
      </c>
    </row>
    <row r="485" spans="2:65" s="902" customFormat="1">
      <c r="B485" s="903"/>
      <c r="D485" s="890" t="s">
        <v>3027</v>
      </c>
      <c r="E485" s="904" t="s">
        <v>1</v>
      </c>
      <c r="F485" s="905" t="s">
        <v>3030</v>
      </c>
      <c r="H485" s="906">
        <v>3.8839999999999999</v>
      </c>
      <c r="L485" s="903"/>
      <c r="M485" s="907"/>
      <c r="T485" s="908"/>
      <c r="AT485" s="904" t="s">
        <v>3027</v>
      </c>
      <c r="AU485" s="904" t="s">
        <v>177</v>
      </c>
      <c r="AV485" s="902" t="s">
        <v>176</v>
      </c>
      <c r="AW485" s="902" t="s">
        <v>27</v>
      </c>
      <c r="AX485" s="902" t="s">
        <v>78</v>
      </c>
      <c r="AY485" s="904" t="s">
        <v>170</v>
      </c>
    </row>
    <row r="486" spans="2:65" s="2" customFormat="1" ht="24.25" customHeight="1">
      <c r="B486" s="883"/>
      <c r="C486" s="148" t="s">
        <v>378</v>
      </c>
      <c r="D486" s="148" t="s">
        <v>172</v>
      </c>
      <c r="E486" s="149" t="s">
        <v>379</v>
      </c>
      <c r="F486" s="150" t="s">
        <v>380</v>
      </c>
      <c r="G486" s="151" t="s">
        <v>175</v>
      </c>
      <c r="H486" s="152">
        <v>3.8839999999999999</v>
      </c>
      <c r="I486" s="1091"/>
      <c r="J486" s="153">
        <f>ROUND(I486*H486,2)</f>
        <v>0</v>
      </c>
      <c r="K486" s="884"/>
      <c r="L486" s="40"/>
      <c r="M486" s="155" t="s">
        <v>1</v>
      </c>
      <c r="N486" s="885" t="s">
        <v>38</v>
      </c>
      <c r="O486" s="886">
        <v>0.49299999999999999</v>
      </c>
      <c r="P486" s="886">
        <f>O486*H486</f>
        <v>1.914812</v>
      </c>
      <c r="Q486" s="886">
        <v>0</v>
      </c>
      <c r="R486" s="886">
        <f>Q486*H486</f>
        <v>0</v>
      </c>
      <c r="S486" s="886">
        <v>0</v>
      </c>
      <c r="T486" s="158">
        <f>S486*H486</f>
        <v>0</v>
      </c>
      <c r="AR486" s="159" t="s">
        <v>176</v>
      </c>
      <c r="AT486" s="159" t="s">
        <v>172</v>
      </c>
      <c r="AU486" s="159" t="s">
        <v>177</v>
      </c>
      <c r="AY486" s="863" t="s">
        <v>170</v>
      </c>
      <c r="BE486" s="887">
        <f>IF(N486="základná",J486,0)</f>
        <v>0</v>
      </c>
      <c r="BF486" s="887">
        <f>IF(N486="znížená",J486,0)</f>
        <v>0</v>
      </c>
      <c r="BG486" s="887">
        <f>IF(N486="zákl. prenesená",J486,0)</f>
        <v>0</v>
      </c>
      <c r="BH486" s="887">
        <f>IF(N486="zníž. prenesená",J486,0)</f>
        <v>0</v>
      </c>
      <c r="BI486" s="887">
        <f>IF(N486="nulová",J486,0)</f>
        <v>0</v>
      </c>
      <c r="BJ486" s="863" t="s">
        <v>177</v>
      </c>
      <c r="BK486" s="887">
        <f>ROUND(I486*H486,2)</f>
        <v>0</v>
      </c>
      <c r="BL486" s="863" t="s">
        <v>176</v>
      </c>
      <c r="BM486" s="159" t="s">
        <v>381</v>
      </c>
    </row>
    <row r="487" spans="2:65" s="888" customFormat="1">
      <c r="B487" s="889"/>
      <c r="D487" s="890" t="s">
        <v>3027</v>
      </c>
      <c r="E487" s="891" t="s">
        <v>1</v>
      </c>
      <c r="F487" s="892" t="s">
        <v>3153</v>
      </c>
      <c r="H487" s="891" t="s">
        <v>1</v>
      </c>
      <c r="L487" s="889"/>
      <c r="M487" s="893"/>
      <c r="T487" s="894"/>
      <c r="AT487" s="891" t="s">
        <v>3027</v>
      </c>
      <c r="AU487" s="891" t="s">
        <v>177</v>
      </c>
      <c r="AV487" s="888" t="s">
        <v>78</v>
      </c>
      <c r="AW487" s="888" t="s">
        <v>27</v>
      </c>
      <c r="AX487" s="888" t="s">
        <v>70</v>
      </c>
      <c r="AY487" s="891" t="s">
        <v>170</v>
      </c>
    </row>
    <row r="488" spans="2:65" s="888" customFormat="1">
      <c r="B488" s="889"/>
      <c r="D488" s="890" t="s">
        <v>3027</v>
      </c>
      <c r="E488" s="891" t="s">
        <v>1</v>
      </c>
      <c r="F488" s="892" t="s">
        <v>3154</v>
      </c>
      <c r="H488" s="891" t="s">
        <v>1</v>
      </c>
      <c r="L488" s="889"/>
      <c r="M488" s="893"/>
      <c r="T488" s="894"/>
      <c r="AT488" s="891" t="s">
        <v>3027</v>
      </c>
      <c r="AU488" s="891" t="s">
        <v>177</v>
      </c>
      <c r="AV488" s="888" t="s">
        <v>78</v>
      </c>
      <c r="AW488" s="888" t="s">
        <v>27</v>
      </c>
      <c r="AX488" s="888" t="s">
        <v>70</v>
      </c>
      <c r="AY488" s="891" t="s">
        <v>170</v>
      </c>
    </row>
    <row r="489" spans="2:65" s="895" customFormat="1">
      <c r="B489" s="896"/>
      <c r="D489" s="890" t="s">
        <v>3027</v>
      </c>
      <c r="E489" s="897" t="s">
        <v>1</v>
      </c>
      <c r="F489" s="898" t="s">
        <v>3156</v>
      </c>
      <c r="H489" s="899">
        <v>3.8839999999999999</v>
      </c>
      <c r="L489" s="896"/>
      <c r="M489" s="900"/>
      <c r="T489" s="901"/>
      <c r="AT489" s="897" t="s">
        <v>3027</v>
      </c>
      <c r="AU489" s="897" t="s">
        <v>177</v>
      </c>
      <c r="AV489" s="895" t="s">
        <v>177</v>
      </c>
      <c r="AW489" s="895" t="s">
        <v>27</v>
      </c>
      <c r="AX489" s="895" t="s">
        <v>70</v>
      </c>
      <c r="AY489" s="897" t="s">
        <v>170</v>
      </c>
    </row>
    <row r="490" spans="2:65" s="902" customFormat="1">
      <c r="B490" s="903"/>
      <c r="D490" s="890" t="s">
        <v>3027</v>
      </c>
      <c r="E490" s="904" t="s">
        <v>1</v>
      </c>
      <c r="F490" s="905" t="s">
        <v>3030</v>
      </c>
      <c r="H490" s="906">
        <v>3.8839999999999999</v>
      </c>
      <c r="L490" s="903"/>
      <c r="M490" s="907"/>
      <c r="T490" s="908"/>
      <c r="AT490" s="904" t="s">
        <v>3027</v>
      </c>
      <c r="AU490" s="904" t="s">
        <v>177</v>
      </c>
      <c r="AV490" s="902" t="s">
        <v>176</v>
      </c>
      <c r="AW490" s="902" t="s">
        <v>27</v>
      </c>
      <c r="AX490" s="902" t="s">
        <v>78</v>
      </c>
      <c r="AY490" s="904" t="s">
        <v>170</v>
      </c>
    </row>
    <row r="491" spans="2:65" s="2" customFormat="1" ht="24.25" customHeight="1">
      <c r="B491" s="883"/>
      <c r="C491" s="916" t="s">
        <v>382</v>
      </c>
      <c r="D491" s="916" t="s">
        <v>172</v>
      </c>
      <c r="E491" s="917" t="s">
        <v>383</v>
      </c>
      <c r="F491" s="918" t="s">
        <v>384</v>
      </c>
      <c r="G491" s="919" t="s">
        <v>249</v>
      </c>
      <c r="H491" s="920">
        <v>0</v>
      </c>
      <c r="I491" s="1091"/>
      <c r="J491" s="921">
        <f>ROUND(I491*H491,2)</f>
        <v>0</v>
      </c>
      <c r="K491" s="884"/>
      <c r="L491" s="40"/>
      <c r="M491" s="155" t="s">
        <v>1</v>
      </c>
      <c r="N491" s="885" t="s">
        <v>38</v>
      </c>
      <c r="O491" s="886">
        <v>34.718159999999997</v>
      </c>
      <c r="P491" s="886">
        <f>O491*H491</f>
        <v>0</v>
      </c>
      <c r="Q491" s="886">
        <v>1.01145</v>
      </c>
      <c r="R491" s="886">
        <f>Q491*H491</f>
        <v>0</v>
      </c>
      <c r="S491" s="886">
        <v>0</v>
      </c>
      <c r="T491" s="158">
        <f>S491*H491</f>
        <v>0</v>
      </c>
      <c r="AR491" s="159" t="s">
        <v>176</v>
      </c>
      <c r="AT491" s="159" t="s">
        <v>172</v>
      </c>
      <c r="AU491" s="159" t="s">
        <v>177</v>
      </c>
      <c r="AY491" s="863" t="s">
        <v>170</v>
      </c>
      <c r="BE491" s="887">
        <f>IF(N491="základná",J491,0)</f>
        <v>0</v>
      </c>
      <c r="BF491" s="887">
        <f>IF(N491="znížená",J491,0)</f>
        <v>0</v>
      </c>
      <c r="BG491" s="887">
        <f>IF(N491="zákl. prenesená",J491,0)</f>
        <v>0</v>
      </c>
      <c r="BH491" s="887">
        <f>IF(N491="zníž. prenesená",J491,0)</f>
        <v>0</v>
      </c>
      <c r="BI491" s="887">
        <f>IF(N491="nulová",J491,0)</f>
        <v>0</v>
      </c>
      <c r="BJ491" s="863" t="s">
        <v>177</v>
      </c>
      <c r="BK491" s="887">
        <f>ROUND(I491*H491,2)</f>
        <v>0</v>
      </c>
      <c r="BL491" s="863" t="s">
        <v>176</v>
      </c>
      <c r="BM491" s="159" t="s">
        <v>385</v>
      </c>
    </row>
    <row r="492" spans="2:65" s="888" customFormat="1">
      <c r="B492" s="889"/>
      <c r="D492" s="890" t="s">
        <v>3027</v>
      </c>
      <c r="E492" s="891" t="s">
        <v>1</v>
      </c>
      <c r="F492" s="892" t="s">
        <v>3153</v>
      </c>
      <c r="H492" s="891" t="s">
        <v>1</v>
      </c>
      <c r="L492" s="889"/>
      <c r="M492" s="893"/>
      <c r="T492" s="894"/>
      <c r="AT492" s="891" t="s">
        <v>3027</v>
      </c>
      <c r="AU492" s="891" t="s">
        <v>177</v>
      </c>
      <c r="AV492" s="888" t="s">
        <v>78</v>
      </c>
      <c r="AW492" s="888" t="s">
        <v>27</v>
      </c>
      <c r="AX492" s="888" t="s">
        <v>70</v>
      </c>
      <c r="AY492" s="891" t="s">
        <v>170</v>
      </c>
    </row>
    <row r="493" spans="2:65" s="888" customFormat="1">
      <c r="B493" s="889"/>
      <c r="D493" s="890" t="s">
        <v>3027</v>
      </c>
      <c r="E493" s="891" t="s">
        <v>1</v>
      </c>
      <c r="F493" s="892" t="s">
        <v>3157</v>
      </c>
      <c r="H493" s="891" t="s">
        <v>1</v>
      </c>
      <c r="L493" s="889"/>
      <c r="M493" s="893"/>
      <c r="T493" s="894"/>
      <c r="AT493" s="891" t="s">
        <v>3027</v>
      </c>
      <c r="AU493" s="891" t="s">
        <v>177</v>
      </c>
      <c r="AV493" s="888" t="s">
        <v>78</v>
      </c>
      <c r="AW493" s="888" t="s">
        <v>27</v>
      </c>
      <c r="AX493" s="888" t="s">
        <v>70</v>
      </c>
      <c r="AY493" s="891" t="s">
        <v>170</v>
      </c>
    </row>
    <row r="494" spans="2:65" s="895" customFormat="1">
      <c r="B494" s="896"/>
      <c r="D494" s="890" t="s">
        <v>3027</v>
      </c>
      <c r="E494" s="897" t="s">
        <v>1</v>
      </c>
      <c r="F494" s="898" t="s">
        <v>70</v>
      </c>
      <c r="H494" s="899">
        <v>0</v>
      </c>
      <c r="L494" s="896"/>
      <c r="M494" s="900"/>
      <c r="T494" s="901"/>
      <c r="AT494" s="897" t="s">
        <v>3027</v>
      </c>
      <c r="AU494" s="897" t="s">
        <v>177</v>
      </c>
      <c r="AV494" s="895" t="s">
        <v>177</v>
      </c>
      <c r="AW494" s="895" t="s">
        <v>27</v>
      </c>
      <c r="AX494" s="895" t="s">
        <v>70</v>
      </c>
      <c r="AY494" s="897" t="s">
        <v>170</v>
      </c>
    </row>
    <row r="495" spans="2:65" s="902" customFormat="1">
      <c r="B495" s="903"/>
      <c r="D495" s="890" t="s">
        <v>3027</v>
      </c>
      <c r="E495" s="904" t="s">
        <v>1</v>
      </c>
      <c r="F495" s="905" t="s">
        <v>3030</v>
      </c>
      <c r="H495" s="906">
        <v>0</v>
      </c>
      <c r="L495" s="903"/>
      <c r="M495" s="907"/>
      <c r="T495" s="908"/>
      <c r="AT495" s="904" t="s">
        <v>3027</v>
      </c>
      <c r="AU495" s="904" t="s">
        <v>177</v>
      </c>
      <c r="AV495" s="902" t="s">
        <v>176</v>
      </c>
      <c r="AW495" s="902" t="s">
        <v>27</v>
      </c>
      <c r="AX495" s="902" t="s">
        <v>78</v>
      </c>
      <c r="AY495" s="904" t="s">
        <v>170</v>
      </c>
    </row>
    <row r="496" spans="2:65" s="2" customFormat="1" ht="16.5" customHeight="1">
      <c r="B496" s="883"/>
      <c r="C496" s="148" t="s">
        <v>386</v>
      </c>
      <c r="D496" s="148" t="s">
        <v>172</v>
      </c>
      <c r="E496" s="149" t="s">
        <v>387</v>
      </c>
      <c r="F496" s="150" t="s">
        <v>388</v>
      </c>
      <c r="G496" s="151" t="s">
        <v>249</v>
      </c>
      <c r="H496" s="152">
        <v>0.94499999999999995</v>
      </c>
      <c r="I496" s="1091"/>
      <c r="J496" s="153">
        <f>ROUND(I496*H496,2)</f>
        <v>0</v>
      </c>
      <c r="K496" s="884"/>
      <c r="L496" s="40"/>
      <c r="M496" s="155" t="s">
        <v>1</v>
      </c>
      <c r="N496" s="885" t="s">
        <v>38</v>
      </c>
      <c r="O496" s="886">
        <v>13.48</v>
      </c>
      <c r="P496" s="886">
        <f>O496*H496</f>
        <v>12.7386</v>
      </c>
      <c r="Q496" s="886">
        <v>1.0900000000000001</v>
      </c>
      <c r="R496" s="886">
        <f>Q496*H496</f>
        <v>1.0300500000000001</v>
      </c>
      <c r="S496" s="886">
        <v>0</v>
      </c>
      <c r="T496" s="158">
        <f>S496*H496</f>
        <v>0</v>
      </c>
      <c r="AR496" s="159" t="s">
        <v>176</v>
      </c>
      <c r="AT496" s="159" t="s">
        <v>172</v>
      </c>
      <c r="AU496" s="159" t="s">
        <v>177</v>
      </c>
      <c r="AY496" s="863" t="s">
        <v>170</v>
      </c>
      <c r="BE496" s="887">
        <f>IF(N496="základná",J496,0)</f>
        <v>0</v>
      </c>
      <c r="BF496" s="887">
        <f>IF(N496="znížená",J496,0)</f>
        <v>0</v>
      </c>
      <c r="BG496" s="887">
        <f>IF(N496="zákl. prenesená",J496,0)</f>
        <v>0</v>
      </c>
      <c r="BH496" s="887">
        <f>IF(N496="zníž. prenesená",J496,0)</f>
        <v>0</v>
      </c>
      <c r="BI496" s="887">
        <f>IF(N496="nulová",J496,0)</f>
        <v>0</v>
      </c>
      <c r="BJ496" s="863" t="s">
        <v>177</v>
      </c>
      <c r="BK496" s="887">
        <f>ROUND(I496*H496,2)</f>
        <v>0</v>
      </c>
      <c r="BL496" s="863" t="s">
        <v>176</v>
      </c>
      <c r="BM496" s="159" t="s">
        <v>389</v>
      </c>
    </row>
    <row r="497" spans="2:65" s="888" customFormat="1">
      <c r="B497" s="889"/>
      <c r="D497" s="890" t="s">
        <v>3027</v>
      </c>
      <c r="E497" s="891" t="s">
        <v>1</v>
      </c>
      <c r="F497" s="892" t="s">
        <v>3158</v>
      </c>
      <c r="H497" s="891" t="s">
        <v>1</v>
      </c>
      <c r="L497" s="889"/>
      <c r="M497" s="893"/>
      <c r="T497" s="894"/>
      <c r="AT497" s="891" t="s">
        <v>3027</v>
      </c>
      <c r="AU497" s="891" t="s">
        <v>177</v>
      </c>
      <c r="AV497" s="888" t="s">
        <v>78</v>
      </c>
      <c r="AW497" s="888" t="s">
        <v>27</v>
      </c>
      <c r="AX497" s="888" t="s">
        <v>70</v>
      </c>
      <c r="AY497" s="891" t="s">
        <v>170</v>
      </c>
    </row>
    <row r="498" spans="2:65" s="895" customFormat="1">
      <c r="B498" s="896"/>
      <c r="D498" s="890" t="s">
        <v>3027</v>
      </c>
      <c r="E498" s="897" t="s">
        <v>1</v>
      </c>
      <c r="F498" s="898" t="s">
        <v>3159</v>
      </c>
      <c r="H498" s="899">
        <v>0.19800000000000001</v>
      </c>
      <c r="L498" s="896"/>
      <c r="M498" s="900"/>
      <c r="T498" s="901"/>
      <c r="AT498" s="897" t="s">
        <v>3027</v>
      </c>
      <c r="AU498" s="897" t="s">
        <v>177</v>
      </c>
      <c r="AV498" s="895" t="s">
        <v>177</v>
      </c>
      <c r="AW498" s="895" t="s">
        <v>27</v>
      </c>
      <c r="AX498" s="895" t="s">
        <v>70</v>
      </c>
      <c r="AY498" s="897" t="s">
        <v>170</v>
      </c>
    </row>
    <row r="499" spans="2:65" s="888" customFormat="1">
      <c r="B499" s="889"/>
      <c r="D499" s="890" t="s">
        <v>3027</v>
      </c>
      <c r="E499" s="891" t="s">
        <v>1</v>
      </c>
      <c r="F499" s="892" t="s">
        <v>3160</v>
      </c>
      <c r="H499" s="891" t="s">
        <v>1</v>
      </c>
      <c r="L499" s="889"/>
      <c r="M499" s="893"/>
      <c r="T499" s="894"/>
      <c r="AT499" s="891" t="s">
        <v>3027</v>
      </c>
      <c r="AU499" s="891" t="s">
        <v>177</v>
      </c>
      <c r="AV499" s="888" t="s">
        <v>78</v>
      </c>
      <c r="AW499" s="888" t="s">
        <v>27</v>
      </c>
      <c r="AX499" s="888" t="s">
        <v>70</v>
      </c>
      <c r="AY499" s="891" t="s">
        <v>170</v>
      </c>
    </row>
    <row r="500" spans="2:65" s="895" customFormat="1">
      <c r="B500" s="896"/>
      <c r="D500" s="890" t="s">
        <v>3027</v>
      </c>
      <c r="E500" s="897" t="s">
        <v>1</v>
      </c>
      <c r="F500" s="898" t="s">
        <v>3161</v>
      </c>
      <c r="H500" s="899">
        <v>0.70199999999999996</v>
      </c>
      <c r="L500" s="896"/>
      <c r="M500" s="900"/>
      <c r="T500" s="901"/>
      <c r="AT500" s="897" t="s">
        <v>3027</v>
      </c>
      <c r="AU500" s="897" t="s">
        <v>177</v>
      </c>
      <c r="AV500" s="895" t="s">
        <v>177</v>
      </c>
      <c r="AW500" s="895" t="s">
        <v>27</v>
      </c>
      <c r="AX500" s="895" t="s">
        <v>70</v>
      </c>
      <c r="AY500" s="897" t="s">
        <v>170</v>
      </c>
    </row>
    <row r="501" spans="2:65" s="902" customFormat="1">
      <c r="B501" s="903"/>
      <c r="D501" s="890" t="s">
        <v>3027</v>
      </c>
      <c r="E501" s="904" t="s">
        <v>1</v>
      </c>
      <c r="F501" s="905" t="s">
        <v>3030</v>
      </c>
      <c r="H501" s="906">
        <v>0.89999999999999991</v>
      </c>
      <c r="L501" s="903"/>
      <c r="M501" s="907"/>
      <c r="T501" s="908"/>
      <c r="AT501" s="904" t="s">
        <v>3027</v>
      </c>
      <c r="AU501" s="904" t="s">
        <v>177</v>
      </c>
      <c r="AV501" s="902" t="s">
        <v>176</v>
      </c>
      <c r="AW501" s="902" t="s">
        <v>27</v>
      </c>
      <c r="AX501" s="902" t="s">
        <v>78</v>
      </c>
      <c r="AY501" s="904" t="s">
        <v>170</v>
      </c>
    </row>
    <row r="502" spans="2:65" s="895" customFormat="1">
      <c r="B502" s="896"/>
      <c r="D502" s="890" t="s">
        <v>3027</v>
      </c>
      <c r="F502" s="898" t="s">
        <v>3162</v>
      </c>
      <c r="H502" s="899">
        <v>0.94499999999999995</v>
      </c>
      <c r="L502" s="896"/>
      <c r="M502" s="900"/>
      <c r="T502" s="901"/>
      <c r="AT502" s="897" t="s">
        <v>3027</v>
      </c>
      <c r="AU502" s="897" t="s">
        <v>177</v>
      </c>
      <c r="AV502" s="895" t="s">
        <v>177</v>
      </c>
      <c r="AW502" s="895" t="s">
        <v>3</v>
      </c>
      <c r="AX502" s="895" t="s">
        <v>78</v>
      </c>
      <c r="AY502" s="897" t="s">
        <v>170</v>
      </c>
    </row>
    <row r="503" spans="2:65" s="2" customFormat="1" ht="21.75" customHeight="1">
      <c r="B503" s="883"/>
      <c r="C503" s="161" t="s">
        <v>390</v>
      </c>
      <c r="D503" s="161" t="s">
        <v>391</v>
      </c>
      <c r="E503" s="162" t="s">
        <v>392</v>
      </c>
      <c r="F503" s="163" t="s">
        <v>393</v>
      </c>
      <c r="G503" s="164" t="s">
        <v>249</v>
      </c>
      <c r="H503" s="165">
        <v>0.20799999999999999</v>
      </c>
      <c r="I503" s="1091"/>
      <c r="J503" s="166">
        <f>ROUND(I503*H503,2)</f>
        <v>0</v>
      </c>
      <c r="K503" s="167"/>
      <c r="L503" s="168"/>
      <c r="M503" s="169" t="s">
        <v>1</v>
      </c>
      <c r="N503" s="922" t="s">
        <v>38</v>
      </c>
      <c r="O503" s="886">
        <v>0</v>
      </c>
      <c r="P503" s="886">
        <f>O503*H503</f>
        <v>0</v>
      </c>
      <c r="Q503" s="886">
        <v>1</v>
      </c>
      <c r="R503" s="886">
        <f>Q503*H503</f>
        <v>0.20799999999999999</v>
      </c>
      <c r="S503" s="886">
        <v>0</v>
      </c>
      <c r="T503" s="158">
        <f>S503*H503</f>
        <v>0</v>
      </c>
      <c r="AR503" s="159" t="s">
        <v>202</v>
      </c>
      <c r="AT503" s="159" t="s">
        <v>391</v>
      </c>
      <c r="AU503" s="159" t="s">
        <v>177</v>
      </c>
      <c r="AY503" s="863" t="s">
        <v>170</v>
      </c>
      <c r="BE503" s="887">
        <f>IF(N503="základná",J503,0)</f>
        <v>0</v>
      </c>
      <c r="BF503" s="887">
        <f>IF(N503="znížená",J503,0)</f>
        <v>0</v>
      </c>
      <c r="BG503" s="887">
        <f>IF(N503="zákl. prenesená",J503,0)</f>
        <v>0</v>
      </c>
      <c r="BH503" s="887">
        <f>IF(N503="zníž. prenesená",J503,0)</f>
        <v>0</v>
      </c>
      <c r="BI503" s="887">
        <f>IF(N503="nulová",J503,0)</f>
        <v>0</v>
      </c>
      <c r="BJ503" s="863" t="s">
        <v>177</v>
      </c>
      <c r="BK503" s="887">
        <f>ROUND(I503*H503,2)</f>
        <v>0</v>
      </c>
      <c r="BL503" s="863" t="s">
        <v>176</v>
      </c>
      <c r="BM503" s="159" t="s">
        <v>394</v>
      </c>
    </row>
    <row r="504" spans="2:65" s="888" customFormat="1">
      <c r="B504" s="889"/>
      <c r="D504" s="890" t="s">
        <v>3027</v>
      </c>
      <c r="E504" s="891" t="s">
        <v>1</v>
      </c>
      <c r="F504" s="892" t="s">
        <v>3153</v>
      </c>
      <c r="H504" s="891" t="s">
        <v>1</v>
      </c>
      <c r="L504" s="889"/>
      <c r="M504" s="893"/>
      <c r="T504" s="894"/>
      <c r="AT504" s="891" t="s">
        <v>3027</v>
      </c>
      <c r="AU504" s="891" t="s">
        <v>177</v>
      </c>
      <c r="AV504" s="888" t="s">
        <v>78</v>
      </c>
      <c r="AW504" s="888" t="s">
        <v>27</v>
      </c>
      <c r="AX504" s="888" t="s">
        <v>70</v>
      </c>
      <c r="AY504" s="891" t="s">
        <v>170</v>
      </c>
    </row>
    <row r="505" spans="2:65" s="895" customFormat="1">
      <c r="B505" s="896"/>
      <c r="D505" s="890" t="s">
        <v>3027</v>
      </c>
      <c r="E505" s="897" t="s">
        <v>1</v>
      </c>
      <c r="F505" s="898" t="s">
        <v>3163</v>
      </c>
      <c r="H505" s="899">
        <v>0.19800000000000001</v>
      </c>
      <c r="L505" s="896"/>
      <c r="M505" s="900"/>
      <c r="T505" s="901"/>
      <c r="AT505" s="897" t="s">
        <v>3027</v>
      </c>
      <c r="AU505" s="897" t="s">
        <v>177</v>
      </c>
      <c r="AV505" s="895" t="s">
        <v>177</v>
      </c>
      <c r="AW505" s="895" t="s">
        <v>27</v>
      </c>
      <c r="AX505" s="895" t="s">
        <v>70</v>
      </c>
      <c r="AY505" s="897" t="s">
        <v>170</v>
      </c>
    </row>
    <row r="506" spans="2:65" s="902" customFormat="1">
      <c r="B506" s="903"/>
      <c r="D506" s="890" t="s">
        <v>3027</v>
      </c>
      <c r="E506" s="904" t="s">
        <v>1</v>
      </c>
      <c r="F506" s="905" t="s">
        <v>3030</v>
      </c>
      <c r="H506" s="906">
        <v>0.19800000000000001</v>
      </c>
      <c r="L506" s="903"/>
      <c r="M506" s="907"/>
      <c r="T506" s="908"/>
      <c r="AT506" s="904" t="s">
        <v>3027</v>
      </c>
      <c r="AU506" s="904" t="s">
        <v>177</v>
      </c>
      <c r="AV506" s="902" t="s">
        <v>176</v>
      </c>
      <c r="AW506" s="902" t="s">
        <v>27</v>
      </c>
      <c r="AX506" s="902" t="s">
        <v>78</v>
      </c>
      <c r="AY506" s="904" t="s">
        <v>170</v>
      </c>
    </row>
    <row r="507" spans="2:65" s="895" customFormat="1">
      <c r="B507" s="896"/>
      <c r="D507" s="890" t="s">
        <v>3027</v>
      </c>
      <c r="F507" s="898" t="s">
        <v>3164</v>
      </c>
      <c r="H507" s="899">
        <v>0.20799999999999999</v>
      </c>
      <c r="L507" s="896"/>
      <c r="M507" s="900"/>
      <c r="T507" s="901"/>
      <c r="AT507" s="897" t="s">
        <v>3027</v>
      </c>
      <c r="AU507" s="897" t="s">
        <v>177</v>
      </c>
      <c r="AV507" s="895" t="s">
        <v>177</v>
      </c>
      <c r="AW507" s="895" t="s">
        <v>3</v>
      </c>
      <c r="AX507" s="895" t="s">
        <v>78</v>
      </c>
      <c r="AY507" s="897" t="s">
        <v>170</v>
      </c>
    </row>
    <row r="508" spans="2:65" s="2" customFormat="1" ht="21.75" customHeight="1">
      <c r="B508" s="883"/>
      <c r="C508" s="161" t="s">
        <v>395</v>
      </c>
      <c r="D508" s="161" t="s">
        <v>391</v>
      </c>
      <c r="E508" s="162" t="s">
        <v>396</v>
      </c>
      <c r="F508" s="163" t="s">
        <v>397</v>
      </c>
      <c r="G508" s="164" t="s">
        <v>364</v>
      </c>
      <c r="H508" s="165">
        <v>26.3</v>
      </c>
      <c r="I508" s="1091"/>
      <c r="J508" s="166">
        <f>ROUND(I508*H508,2)</f>
        <v>0</v>
      </c>
      <c r="K508" s="167"/>
      <c r="L508" s="168"/>
      <c r="M508" s="169" t="s">
        <v>1</v>
      </c>
      <c r="N508" s="922" t="s">
        <v>38</v>
      </c>
      <c r="O508" s="886">
        <v>0</v>
      </c>
      <c r="P508" s="886">
        <f>O508*H508</f>
        <v>0</v>
      </c>
      <c r="Q508" s="886">
        <v>2.6700000000000002E-2</v>
      </c>
      <c r="R508" s="886">
        <f>Q508*H508</f>
        <v>0.70221000000000011</v>
      </c>
      <c r="S508" s="886">
        <v>0</v>
      </c>
      <c r="T508" s="158">
        <f>S508*H508</f>
        <v>0</v>
      </c>
      <c r="AR508" s="159" t="s">
        <v>202</v>
      </c>
      <c r="AT508" s="159" t="s">
        <v>391</v>
      </c>
      <c r="AU508" s="159" t="s">
        <v>177</v>
      </c>
      <c r="AY508" s="863" t="s">
        <v>170</v>
      </c>
      <c r="BE508" s="887">
        <f>IF(N508="základná",J508,0)</f>
        <v>0</v>
      </c>
      <c r="BF508" s="887">
        <f>IF(N508="znížená",J508,0)</f>
        <v>0</v>
      </c>
      <c r="BG508" s="887">
        <f>IF(N508="zákl. prenesená",J508,0)</f>
        <v>0</v>
      </c>
      <c r="BH508" s="887">
        <f>IF(N508="zníž. prenesená",J508,0)</f>
        <v>0</v>
      </c>
      <c r="BI508" s="887">
        <f>IF(N508="nulová",J508,0)</f>
        <v>0</v>
      </c>
      <c r="BJ508" s="863" t="s">
        <v>177</v>
      </c>
      <c r="BK508" s="887">
        <f>ROUND(I508*H508,2)</f>
        <v>0</v>
      </c>
      <c r="BL508" s="863" t="s">
        <v>176</v>
      </c>
      <c r="BM508" s="159" t="s">
        <v>398</v>
      </c>
    </row>
    <row r="509" spans="2:65" s="888" customFormat="1">
      <c r="B509" s="889"/>
      <c r="D509" s="890" t="s">
        <v>3027</v>
      </c>
      <c r="E509" s="891" t="s">
        <v>1</v>
      </c>
      <c r="F509" s="892" t="s">
        <v>3165</v>
      </c>
      <c r="H509" s="891" t="s">
        <v>1</v>
      </c>
      <c r="L509" s="889"/>
      <c r="M509" s="893"/>
      <c r="T509" s="894"/>
      <c r="AT509" s="891" t="s">
        <v>3027</v>
      </c>
      <c r="AU509" s="891" t="s">
        <v>177</v>
      </c>
      <c r="AV509" s="888" t="s">
        <v>78</v>
      </c>
      <c r="AW509" s="888" t="s">
        <v>27</v>
      </c>
      <c r="AX509" s="888" t="s">
        <v>70</v>
      </c>
      <c r="AY509" s="891" t="s">
        <v>170</v>
      </c>
    </row>
    <row r="510" spans="2:65" s="895" customFormat="1">
      <c r="B510" s="896"/>
      <c r="D510" s="890" t="s">
        <v>3027</v>
      </c>
      <c r="E510" s="897" t="s">
        <v>1</v>
      </c>
      <c r="F510" s="898" t="s">
        <v>3166</v>
      </c>
      <c r="H510" s="899">
        <v>26.3</v>
      </c>
      <c r="L510" s="896"/>
      <c r="M510" s="900"/>
      <c r="T510" s="901"/>
      <c r="AT510" s="897" t="s">
        <v>3027</v>
      </c>
      <c r="AU510" s="897" t="s">
        <v>177</v>
      </c>
      <c r="AV510" s="895" t="s">
        <v>177</v>
      </c>
      <c r="AW510" s="895" t="s">
        <v>27</v>
      </c>
      <c r="AX510" s="895" t="s">
        <v>70</v>
      </c>
      <c r="AY510" s="897" t="s">
        <v>170</v>
      </c>
    </row>
    <row r="511" spans="2:65" s="902" customFormat="1">
      <c r="B511" s="903"/>
      <c r="D511" s="890" t="s">
        <v>3027</v>
      </c>
      <c r="E511" s="904" t="s">
        <v>1</v>
      </c>
      <c r="F511" s="905" t="s">
        <v>3030</v>
      </c>
      <c r="H511" s="906">
        <v>26.3</v>
      </c>
      <c r="L511" s="903"/>
      <c r="M511" s="907"/>
      <c r="T511" s="908"/>
      <c r="AT511" s="904" t="s">
        <v>3027</v>
      </c>
      <c r="AU511" s="904" t="s">
        <v>177</v>
      </c>
      <c r="AV511" s="902" t="s">
        <v>176</v>
      </c>
      <c r="AW511" s="902" t="s">
        <v>27</v>
      </c>
      <c r="AX511" s="902" t="s">
        <v>78</v>
      </c>
      <c r="AY511" s="904" t="s">
        <v>170</v>
      </c>
    </row>
    <row r="512" spans="2:65" s="2" customFormat="1" ht="33" customHeight="1">
      <c r="B512" s="883"/>
      <c r="C512" s="148" t="s">
        <v>399</v>
      </c>
      <c r="D512" s="148" t="s">
        <v>172</v>
      </c>
      <c r="E512" s="149" t="s">
        <v>400</v>
      </c>
      <c r="F512" s="150" t="s">
        <v>401</v>
      </c>
      <c r="G512" s="151" t="s">
        <v>192</v>
      </c>
      <c r="H512" s="152">
        <v>13.547000000000001</v>
      </c>
      <c r="I512" s="1091"/>
      <c r="J512" s="153">
        <f>ROUND(I512*H512,2)</f>
        <v>0</v>
      </c>
      <c r="K512" s="884"/>
      <c r="L512" s="40"/>
      <c r="M512" s="155" t="s">
        <v>1</v>
      </c>
      <c r="N512" s="885" t="s">
        <v>38</v>
      </c>
      <c r="O512" s="886">
        <v>1.1476900000000001</v>
      </c>
      <c r="P512" s="886">
        <f>O512*H512</f>
        <v>15.547756430000002</v>
      </c>
      <c r="Q512" s="886">
        <v>2.3140299999999998</v>
      </c>
      <c r="R512" s="886">
        <f>Q512*H512</f>
        <v>31.348164409999999</v>
      </c>
      <c r="S512" s="886">
        <v>0</v>
      </c>
      <c r="T512" s="158">
        <f>S512*H512</f>
        <v>0</v>
      </c>
      <c r="AR512" s="159" t="s">
        <v>176</v>
      </c>
      <c r="AT512" s="159" t="s">
        <v>172</v>
      </c>
      <c r="AU512" s="159" t="s">
        <v>177</v>
      </c>
      <c r="AY512" s="863" t="s">
        <v>170</v>
      </c>
      <c r="BE512" s="887">
        <f>IF(N512="základná",J512,0)</f>
        <v>0</v>
      </c>
      <c r="BF512" s="887">
        <f>IF(N512="znížená",J512,0)</f>
        <v>0</v>
      </c>
      <c r="BG512" s="887">
        <f>IF(N512="zákl. prenesená",J512,0)</f>
        <v>0</v>
      </c>
      <c r="BH512" s="887">
        <f>IF(N512="zníž. prenesená",J512,0)</f>
        <v>0</v>
      </c>
      <c r="BI512" s="887">
        <f>IF(N512="nulová",J512,0)</f>
        <v>0</v>
      </c>
      <c r="BJ512" s="863" t="s">
        <v>177</v>
      </c>
      <c r="BK512" s="887">
        <f>ROUND(I512*H512,2)</f>
        <v>0</v>
      </c>
      <c r="BL512" s="863" t="s">
        <v>176</v>
      </c>
      <c r="BM512" s="159" t="s">
        <v>402</v>
      </c>
    </row>
    <row r="513" spans="2:65" s="888" customFormat="1">
      <c r="B513" s="889"/>
      <c r="D513" s="890" t="s">
        <v>3027</v>
      </c>
      <c r="E513" s="891" t="s">
        <v>1</v>
      </c>
      <c r="F513" s="892" t="s">
        <v>3153</v>
      </c>
      <c r="H513" s="891" t="s">
        <v>1</v>
      </c>
      <c r="L513" s="889"/>
      <c r="M513" s="893"/>
      <c r="T513" s="894"/>
      <c r="AT513" s="891" t="s">
        <v>3027</v>
      </c>
      <c r="AU513" s="891" t="s">
        <v>177</v>
      </c>
      <c r="AV513" s="888" t="s">
        <v>78</v>
      </c>
      <c r="AW513" s="888" t="s">
        <v>27</v>
      </c>
      <c r="AX513" s="888" t="s">
        <v>70</v>
      </c>
      <c r="AY513" s="891" t="s">
        <v>170</v>
      </c>
    </row>
    <row r="514" spans="2:65" s="888" customFormat="1">
      <c r="B514" s="889"/>
      <c r="D514" s="890" t="s">
        <v>3027</v>
      </c>
      <c r="E514" s="891" t="s">
        <v>1</v>
      </c>
      <c r="F514" s="892" t="s">
        <v>3167</v>
      </c>
      <c r="H514" s="891" t="s">
        <v>1</v>
      </c>
      <c r="L514" s="889"/>
      <c r="M514" s="893"/>
      <c r="T514" s="894"/>
      <c r="AT514" s="891" t="s">
        <v>3027</v>
      </c>
      <c r="AU514" s="891" t="s">
        <v>177</v>
      </c>
      <c r="AV514" s="888" t="s">
        <v>78</v>
      </c>
      <c r="AW514" s="888" t="s">
        <v>27</v>
      </c>
      <c r="AX514" s="888" t="s">
        <v>70</v>
      </c>
      <c r="AY514" s="891" t="s">
        <v>170</v>
      </c>
    </row>
    <row r="515" spans="2:65" s="895" customFormat="1">
      <c r="B515" s="896"/>
      <c r="D515" s="890" t="s">
        <v>3027</v>
      </c>
      <c r="E515" s="897" t="s">
        <v>1</v>
      </c>
      <c r="F515" s="898" t="s">
        <v>3168</v>
      </c>
      <c r="H515" s="899">
        <v>5.85</v>
      </c>
      <c r="L515" s="896"/>
      <c r="M515" s="900"/>
      <c r="T515" s="901"/>
      <c r="AT515" s="897" t="s">
        <v>3027</v>
      </c>
      <c r="AU515" s="897" t="s">
        <v>177</v>
      </c>
      <c r="AV515" s="895" t="s">
        <v>177</v>
      </c>
      <c r="AW515" s="895" t="s">
        <v>27</v>
      </c>
      <c r="AX515" s="895" t="s">
        <v>70</v>
      </c>
      <c r="AY515" s="897" t="s">
        <v>170</v>
      </c>
    </row>
    <row r="516" spans="2:65" s="895" customFormat="1">
      <c r="B516" s="896"/>
      <c r="D516" s="890" t="s">
        <v>3027</v>
      </c>
      <c r="E516" s="897" t="s">
        <v>1</v>
      </c>
      <c r="F516" s="898" t="s">
        <v>3169</v>
      </c>
      <c r="H516" s="899">
        <v>1.4630000000000001</v>
      </c>
      <c r="L516" s="896"/>
      <c r="M516" s="900"/>
      <c r="T516" s="901"/>
      <c r="AT516" s="897" t="s">
        <v>3027</v>
      </c>
      <c r="AU516" s="897" t="s">
        <v>177</v>
      </c>
      <c r="AV516" s="895" t="s">
        <v>177</v>
      </c>
      <c r="AW516" s="895" t="s">
        <v>27</v>
      </c>
      <c r="AX516" s="895" t="s">
        <v>70</v>
      </c>
      <c r="AY516" s="897" t="s">
        <v>170</v>
      </c>
    </row>
    <row r="517" spans="2:65" s="895" customFormat="1">
      <c r="B517" s="896"/>
      <c r="D517" s="890" t="s">
        <v>3027</v>
      </c>
      <c r="E517" s="897" t="s">
        <v>1</v>
      </c>
      <c r="F517" s="898" t="s">
        <v>3170</v>
      </c>
      <c r="H517" s="899">
        <v>1.3160000000000001</v>
      </c>
      <c r="L517" s="896"/>
      <c r="M517" s="900"/>
      <c r="T517" s="901"/>
      <c r="AT517" s="897" t="s">
        <v>3027</v>
      </c>
      <c r="AU517" s="897" t="s">
        <v>177</v>
      </c>
      <c r="AV517" s="895" t="s">
        <v>177</v>
      </c>
      <c r="AW517" s="895" t="s">
        <v>27</v>
      </c>
      <c r="AX517" s="895" t="s">
        <v>70</v>
      </c>
      <c r="AY517" s="897" t="s">
        <v>170</v>
      </c>
    </row>
    <row r="518" spans="2:65" s="895" customFormat="1">
      <c r="B518" s="896"/>
      <c r="D518" s="890" t="s">
        <v>3027</v>
      </c>
      <c r="E518" s="897" t="s">
        <v>1</v>
      </c>
      <c r="F518" s="898" t="s">
        <v>3171</v>
      </c>
      <c r="H518" s="899">
        <v>3.9809999999999999</v>
      </c>
      <c r="L518" s="896"/>
      <c r="M518" s="900"/>
      <c r="T518" s="901"/>
      <c r="AT518" s="897" t="s">
        <v>3027</v>
      </c>
      <c r="AU518" s="897" t="s">
        <v>177</v>
      </c>
      <c r="AV518" s="895" t="s">
        <v>177</v>
      </c>
      <c r="AW518" s="895" t="s">
        <v>27</v>
      </c>
      <c r="AX518" s="895" t="s">
        <v>70</v>
      </c>
      <c r="AY518" s="897" t="s">
        <v>170</v>
      </c>
    </row>
    <row r="519" spans="2:65" s="895" customFormat="1">
      <c r="B519" s="896"/>
      <c r="D519" s="890" t="s">
        <v>3027</v>
      </c>
      <c r="E519" s="897" t="s">
        <v>1</v>
      </c>
      <c r="F519" s="898" t="s">
        <v>3172</v>
      </c>
      <c r="H519" s="899">
        <v>0.93700000000000006</v>
      </c>
      <c r="L519" s="896"/>
      <c r="M519" s="900"/>
      <c r="T519" s="901"/>
      <c r="AT519" s="897" t="s">
        <v>3027</v>
      </c>
      <c r="AU519" s="897" t="s">
        <v>177</v>
      </c>
      <c r="AV519" s="895" t="s">
        <v>177</v>
      </c>
      <c r="AW519" s="895" t="s">
        <v>27</v>
      </c>
      <c r="AX519" s="895" t="s">
        <v>70</v>
      </c>
      <c r="AY519" s="897" t="s">
        <v>170</v>
      </c>
    </row>
    <row r="520" spans="2:65" s="902" customFormat="1">
      <c r="B520" s="903"/>
      <c r="D520" s="890" t="s">
        <v>3027</v>
      </c>
      <c r="E520" s="904" t="s">
        <v>1</v>
      </c>
      <c r="F520" s="905" t="s">
        <v>3030</v>
      </c>
      <c r="H520" s="906">
        <v>13.547000000000001</v>
      </c>
      <c r="L520" s="903"/>
      <c r="M520" s="907"/>
      <c r="T520" s="908"/>
      <c r="AT520" s="904" t="s">
        <v>3027</v>
      </c>
      <c r="AU520" s="904" t="s">
        <v>177</v>
      </c>
      <c r="AV520" s="902" t="s">
        <v>176</v>
      </c>
      <c r="AW520" s="902" t="s">
        <v>27</v>
      </c>
      <c r="AX520" s="902" t="s">
        <v>78</v>
      </c>
      <c r="AY520" s="904" t="s">
        <v>170</v>
      </c>
    </row>
    <row r="521" spans="2:65" s="2" customFormat="1" ht="24.25" customHeight="1">
      <c r="B521" s="883"/>
      <c r="C521" s="148" t="s">
        <v>403</v>
      </c>
      <c r="D521" s="148" t="s">
        <v>172</v>
      </c>
      <c r="E521" s="149" t="s">
        <v>404</v>
      </c>
      <c r="F521" s="150" t="s">
        <v>405</v>
      </c>
      <c r="G521" s="151" t="s">
        <v>175</v>
      </c>
      <c r="H521" s="152">
        <v>134.70599999999999</v>
      </c>
      <c r="I521" s="1091"/>
      <c r="J521" s="153">
        <f>ROUND(I521*H521,2)</f>
        <v>0</v>
      </c>
      <c r="K521" s="884"/>
      <c r="L521" s="40"/>
      <c r="M521" s="155" t="s">
        <v>1</v>
      </c>
      <c r="N521" s="885" t="s">
        <v>38</v>
      </c>
      <c r="O521" s="886">
        <v>0.43525000000000003</v>
      </c>
      <c r="P521" s="886">
        <f>O521*H521</f>
        <v>58.630786499999999</v>
      </c>
      <c r="Q521" s="886">
        <v>5.5999999999999995E-4</v>
      </c>
      <c r="R521" s="886">
        <f>Q521*H521</f>
        <v>7.5435359999999993E-2</v>
      </c>
      <c r="S521" s="886">
        <v>0</v>
      </c>
      <c r="T521" s="158">
        <f>S521*H521</f>
        <v>0</v>
      </c>
      <c r="AR521" s="159" t="s">
        <v>176</v>
      </c>
      <c r="AT521" s="159" t="s">
        <v>172</v>
      </c>
      <c r="AU521" s="159" t="s">
        <v>177</v>
      </c>
      <c r="AY521" s="863" t="s">
        <v>170</v>
      </c>
      <c r="BE521" s="887">
        <f>IF(N521="základná",J521,0)</f>
        <v>0</v>
      </c>
      <c r="BF521" s="887">
        <f>IF(N521="znížená",J521,0)</f>
        <v>0</v>
      </c>
      <c r="BG521" s="887">
        <f>IF(N521="zákl. prenesená",J521,0)</f>
        <v>0</v>
      </c>
      <c r="BH521" s="887">
        <f>IF(N521="zníž. prenesená",J521,0)</f>
        <v>0</v>
      </c>
      <c r="BI521" s="887">
        <f>IF(N521="nulová",J521,0)</f>
        <v>0</v>
      </c>
      <c r="BJ521" s="863" t="s">
        <v>177</v>
      </c>
      <c r="BK521" s="887">
        <f>ROUND(I521*H521,2)</f>
        <v>0</v>
      </c>
      <c r="BL521" s="863" t="s">
        <v>176</v>
      </c>
      <c r="BM521" s="159" t="s">
        <v>406</v>
      </c>
    </row>
    <row r="522" spans="2:65" s="888" customFormat="1">
      <c r="B522" s="889"/>
      <c r="D522" s="890" t="s">
        <v>3027</v>
      </c>
      <c r="E522" s="891" t="s">
        <v>1</v>
      </c>
      <c r="F522" s="892" t="s">
        <v>3153</v>
      </c>
      <c r="H522" s="891" t="s">
        <v>1</v>
      </c>
      <c r="L522" s="889"/>
      <c r="M522" s="893"/>
      <c r="T522" s="894"/>
      <c r="AT522" s="891" t="s">
        <v>3027</v>
      </c>
      <c r="AU522" s="891" t="s">
        <v>177</v>
      </c>
      <c r="AV522" s="888" t="s">
        <v>78</v>
      </c>
      <c r="AW522" s="888" t="s">
        <v>27</v>
      </c>
      <c r="AX522" s="888" t="s">
        <v>70</v>
      </c>
      <c r="AY522" s="891" t="s">
        <v>170</v>
      </c>
    </row>
    <row r="523" spans="2:65" s="888" customFormat="1">
      <c r="B523" s="889"/>
      <c r="D523" s="890" t="s">
        <v>3027</v>
      </c>
      <c r="E523" s="891" t="s">
        <v>1</v>
      </c>
      <c r="F523" s="892" t="s">
        <v>3167</v>
      </c>
      <c r="H523" s="891" t="s">
        <v>1</v>
      </c>
      <c r="L523" s="889"/>
      <c r="M523" s="893"/>
      <c r="T523" s="894"/>
      <c r="AT523" s="891" t="s">
        <v>3027</v>
      </c>
      <c r="AU523" s="891" t="s">
        <v>177</v>
      </c>
      <c r="AV523" s="888" t="s">
        <v>78</v>
      </c>
      <c r="AW523" s="888" t="s">
        <v>27</v>
      </c>
      <c r="AX523" s="888" t="s">
        <v>70</v>
      </c>
      <c r="AY523" s="891" t="s">
        <v>170</v>
      </c>
    </row>
    <row r="524" spans="2:65" s="895" customFormat="1">
      <c r="B524" s="896"/>
      <c r="D524" s="890" t="s">
        <v>3027</v>
      </c>
      <c r="E524" s="897" t="s">
        <v>1</v>
      </c>
      <c r="F524" s="898" t="s">
        <v>3173</v>
      </c>
      <c r="H524" s="899">
        <v>55.25</v>
      </c>
      <c r="L524" s="896"/>
      <c r="M524" s="900"/>
      <c r="T524" s="901"/>
      <c r="AT524" s="897" t="s">
        <v>3027</v>
      </c>
      <c r="AU524" s="897" t="s">
        <v>177</v>
      </c>
      <c r="AV524" s="895" t="s">
        <v>177</v>
      </c>
      <c r="AW524" s="895" t="s">
        <v>27</v>
      </c>
      <c r="AX524" s="895" t="s">
        <v>70</v>
      </c>
      <c r="AY524" s="897" t="s">
        <v>170</v>
      </c>
    </row>
    <row r="525" spans="2:65" s="895" customFormat="1">
      <c r="B525" s="896"/>
      <c r="D525" s="890" t="s">
        <v>3027</v>
      </c>
      <c r="E525" s="897" t="s">
        <v>1</v>
      </c>
      <c r="F525" s="898" t="s">
        <v>3174</v>
      </c>
      <c r="H525" s="899">
        <v>12.35</v>
      </c>
      <c r="L525" s="896"/>
      <c r="M525" s="900"/>
      <c r="T525" s="901"/>
      <c r="AT525" s="897" t="s">
        <v>3027</v>
      </c>
      <c r="AU525" s="897" t="s">
        <v>177</v>
      </c>
      <c r="AV525" s="895" t="s">
        <v>177</v>
      </c>
      <c r="AW525" s="895" t="s">
        <v>27</v>
      </c>
      <c r="AX525" s="895" t="s">
        <v>70</v>
      </c>
      <c r="AY525" s="897" t="s">
        <v>170</v>
      </c>
    </row>
    <row r="526" spans="2:65" s="895" customFormat="1">
      <c r="B526" s="896"/>
      <c r="D526" s="890" t="s">
        <v>3027</v>
      </c>
      <c r="E526" s="897" t="s">
        <v>1</v>
      </c>
      <c r="F526" s="898" t="s">
        <v>3175</v>
      </c>
      <c r="H526" s="899">
        <v>11.7</v>
      </c>
      <c r="L526" s="896"/>
      <c r="M526" s="900"/>
      <c r="T526" s="901"/>
      <c r="AT526" s="897" t="s">
        <v>3027</v>
      </c>
      <c r="AU526" s="897" t="s">
        <v>177</v>
      </c>
      <c r="AV526" s="895" t="s">
        <v>177</v>
      </c>
      <c r="AW526" s="895" t="s">
        <v>27</v>
      </c>
      <c r="AX526" s="895" t="s">
        <v>70</v>
      </c>
      <c r="AY526" s="897" t="s">
        <v>170</v>
      </c>
    </row>
    <row r="527" spans="2:65" s="895" customFormat="1">
      <c r="B527" s="896"/>
      <c r="D527" s="890" t="s">
        <v>3027</v>
      </c>
      <c r="E527" s="897" t="s">
        <v>1</v>
      </c>
      <c r="F527" s="898" t="s">
        <v>3176</v>
      </c>
      <c r="H527" s="899">
        <v>45.5</v>
      </c>
      <c r="L527" s="896"/>
      <c r="M527" s="900"/>
      <c r="T527" s="901"/>
      <c r="AT527" s="897" t="s">
        <v>3027</v>
      </c>
      <c r="AU527" s="897" t="s">
        <v>177</v>
      </c>
      <c r="AV527" s="895" t="s">
        <v>177</v>
      </c>
      <c r="AW527" s="895" t="s">
        <v>27</v>
      </c>
      <c r="AX527" s="895" t="s">
        <v>70</v>
      </c>
      <c r="AY527" s="897" t="s">
        <v>170</v>
      </c>
    </row>
    <row r="528" spans="2:65" s="895" customFormat="1">
      <c r="B528" s="896"/>
      <c r="D528" s="890" t="s">
        <v>3027</v>
      </c>
      <c r="E528" s="897" t="s">
        <v>1</v>
      </c>
      <c r="F528" s="898" t="s">
        <v>3177</v>
      </c>
      <c r="H528" s="899">
        <v>9.9060000000000006</v>
      </c>
      <c r="L528" s="896"/>
      <c r="M528" s="900"/>
      <c r="T528" s="901"/>
      <c r="AT528" s="897" t="s">
        <v>3027</v>
      </c>
      <c r="AU528" s="897" t="s">
        <v>177</v>
      </c>
      <c r="AV528" s="895" t="s">
        <v>177</v>
      </c>
      <c r="AW528" s="895" t="s">
        <v>27</v>
      </c>
      <c r="AX528" s="895" t="s">
        <v>70</v>
      </c>
      <c r="AY528" s="897" t="s">
        <v>170</v>
      </c>
    </row>
    <row r="529" spans="2:65" s="902" customFormat="1">
      <c r="B529" s="903"/>
      <c r="D529" s="890" t="s">
        <v>3027</v>
      </c>
      <c r="E529" s="904" t="s">
        <v>1</v>
      </c>
      <c r="F529" s="905" t="s">
        <v>3030</v>
      </c>
      <c r="H529" s="906">
        <v>134.70599999999999</v>
      </c>
      <c r="L529" s="903"/>
      <c r="M529" s="907"/>
      <c r="T529" s="908"/>
      <c r="AT529" s="904" t="s">
        <v>3027</v>
      </c>
      <c r="AU529" s="904" t="s">
        <v>177</v>
      </c>
      <c r="AV529" s="902" t="s">
        <v>176</v>
      </c>
      <c r="AW529" s="902" t="s">
        <v>27</v>
      </c>
      <c r="AX529" s="902" t="s">
        <v>78</v>
      </c>
      <c r="AY529" s="904" t="s">
        <v>170</v>
      </c>
    </row>
    <row r="530" spans="2:65" s="2" customFormat="1" ht="24.25" customHeight="1">
      <c r="B530" s="883"/>
      <c r="C530" s="148" t="s">
        <v>407</v>
      </c>
      <c r="D530" s="148" t="s">
        <v>172</v>
      </c>
      <c r="E530" s="149" t="s">
        <v>408</v>
      </c>
      <c r="F530" s="150" t="s">
        <v>409</v>
      </c>
      <c r="G530" s="151" t="s">
        <v>175</v>
      </c>
      <c r="H530" s="152">
        <v>134.70599999999999</v>
      </c>
      <c r="I530" s="1091"/>
      <c r="J530" s="153">
        <f>ROUND(I530*H530,2)</f>
        <v>0</v>
      </c>
      <c r="K530" s="884"/>
      <c r="L530" s="40"/>
      <c r="M530" s="155" t="s">
        <v>1</v>
      </c>
      <c r="N530" s="885" t="s">
        <v>38</v>
      </c>
      <c r="O530" s="886">
        <v>0.23599999999999999</v>
      </c>
      <c r="P530" s="886">
        <f>O530*H530</f>
        <v>31.790615999999996</v>
      </c>
      <c r="Q530" s="886">
        <v>0</v>
      </c>
      <c r="R530" s="886">
        <f>Q530*H530</f>
        <v>0</v>
      </c>
      <c r="S530" s="886">
        <v>0</v>
      </c>
      <c r="T530" s="158">
        <f>S530*H530</f>
        <v>0</v>
      </c>
      <c r="AR530" s="159" t="s">
        <v>176</v>
      </c>
      <c r="AT530" s="159" t="s">
        <v>172</v>
      </c>
      <c r="AU530" s="159" t="s">
        <v>177</v>
      </c>
      <c r="AY530" s="863" t="s">
        <v>170</v>
      </c>
      <c r="BE530" s="887">
        <f>IF(N530="základná",J530,0)</f>
        <v>0</v>
      </c>
      <c r="BF530" s="887">
        <f>IF(N530="znížená",J530,0)</f>
        <v>0</v>
      </c>
      <c r="BG530" s="887">
        <f>IF(N530="zákl. prenesená",J530,0)</f>
        <v>0</v>
      </c>
      <c r="BH530" s="887">
        <f>IF(N530="zníž. prenesená",J530,0)</f>
        <v>0</v>
      </c>
      <c r="BI530" s="887">
        <f>IF(N530="nulová",J530,0)</f>
        <v>0</v>
      </c>
      <c r="BJ530" s="863" t="s">
        <v>177</v>
      </c>
      <c r="BK530" s="887">
        <f>ROUND(I530*H530,2)</f>
        <v>0</v>
      </c>
      <c r="BL530" s="863" t="s">
        <v>176</v>
      </c>
      <c r="BM530" s="159" t="s">
        <v>410</v>
      </c>
    </row>
    <row r="531" spans="2:65" s="888" customFormat="1">
      <c r="B531" s="889"/>
      <c r="D531" s="890" t="s">
        <v>3027</v>
      </c>
      <c r="E531" s="891" t="s">
        <v>1</v>
      </c>
      <c r="F531" s="892" t="s">
        <v>3153</v>
      </c>
      <c r="H531" s="891" t="s">
        <v>1</v>
      </c>
      <c r="L531" s="889"/>
      <c r="M531" s="893"/>
      <c r="T531" s="894"/>
      <c r="AT531" s="891" t="s">
        <v>3027</v>
      </c>
      <c r="AU531" s="891" t="s">
        <v>177</v>
      </c>
      <c r="AV531" s="888" t="s">
        <v>78</v>
      </c>
      <c r="AW531" s="888" t="s">
        <v>27</v>
      </c>
      <c r="AX531" s="888" t="s">
        <v>70</v>
      </c>
      <c r="AY531" s="891" t="s">
        <v>170</v>
      </c>
    </row>
    <row r="532" spans="2:65" s="888" customFormat="1">
      <c r="B532" s="889"/>
      <c r="D532" s="890" t="s">
        <v>3027</v>
      </c>
      <c r="E532" s="891" t="s">
        <v>1</v>
      </c>
      <c r="F532" s="892" t="s">
        <v>3167</v>
      </c>
      <c r="H532" s="891" t="s">
        <v>1</v>
      </c>
      <c r="L532" s="889"/>
      <c r="M532" s="893"/>
      <c r="T532" s="894"/>
      <c r="AT532" s="891" t="s">
        <v>3027</v>
      </c>
      <c r="AU532" s="891" t="s">
        <v>177</v>
      </c>
      <c r="AV532" s="888" t="s">
        <v>78</v>
      </c>
      <c r="AW532" s="888" t="s">
        <v>27</v>
      </c>
      <c r="AX532" s="888" t="s">
        <v>70</v>
      </c>
      <c r="AY532" s="891" t="s">
        <v>170</v>
      </c>
    </row>
    <row r="533" spans="2:65" s="895" customFormat="1">
      <c r="B533" s="896"/>
      <c r="D533" s="890" t="s">
        <v>3027</v>
      </c>
      <c r="E533" s="897" t="s">
        <v>1</v>
      </c>
      <c r="F533" s="898" t="s">
        <v>3173</v>
      </c>
      <c r="H533" s="899">
        <v>55.25</v>
      </c>
      <c r="L533" s="896"/>
      <c r="M533" s="900"/>
      <c r="T533" s="901"/>
      <c r="AT533" s="897" t="s">
        <v>3027</v>
      </c>
      <c r="AU533" s="897" t="s">
        <v>177</v>
      </c>
      <c r="AV533" s="895" t="s">
        <v>177</v>
      </c>
      <c r="AW533" s="895" t="s">
        <v>27</v>
      </c>
      <c r="AX533" s="895" t="s">
        <v>70</v>
      </c>
      <c r="AY533" s="897" t="s">
        <v>170</v>
      </c>
    </row>
    <row r="534" spans="2:65" s="895" customFormat="1">
      <c r="B534" s="896"/>
      <c r="D534" s="890" t="s">
        <v>3027</v>
      </c>
      <c r="E534" s="897" t="s">
        <v>1</v>
      </c>
      <c r="F534" s="898" t="s">
        <v>3174</v>
      </c>
      <c r="H534" s="899">
        <v>12.35</v>
      </c>
      <c r="L534" s="896"/>
      <c r="M534" s="900"/>
      <c r="T534" s="901"/>
      <c r="AT534" s="897" t="s">
        <v>3027</v>
      </c>
      <c r="AU534" s="897" t="s">
        <v>177</v>
      </c>
      <c r="AV534" s="895" t="s">
        <v>177</v>
      </c>
      <c r="AW534" s="895" t="s">
        <v>27</v>
      </c>
      <c r="AX534" s="895" t="s">
        <v>70</v>
      </c>
      <c r="AY534" s="897" t="s">
        <v>170</v>
      </c>
    </row>
    <row r="535" spans="2:65" s="895" customFormat="1">
      <c r="B535" s="896"/>
      <c r="D535" s="890" t="s">
        <v>3027</v>
      </c>
      <c r="E535" s="897" t="s">
        <v>1</v>
      </c>
      <c r="F535" s="898" t="s">
        <v>3175</v>
      </c>
      <c r="H535" s="899">
        <v>11.7</v>
      </c>
      <c r="L535" s="896"/>
      <c r="M535" s="900"/>
      <c r="T535" s="901"/>
      <c r="AT535" s="897" t="s">
        <v>3027</v>
      </c>
      <c r="AU535" s="897" t="s">
        <v>177</v>
      </c>
      <c r="AV535" s="895" t="s">
        <v>177</v>
      </c>
      <c r="AW535" s="895" t="s">
        <v>27</v>
      </c>
      <c r="AX535" s="895" t="s">
        <v>70</v>
      </c>
      <c r="AY535" s="897" t="s">
        <v>170</v>
      </c>
    </row>
    <row r="536" spans="2:65" s="895" customFormat="1">
      <c r="B536" s="896"/>
      <c r="D536" s="890" t="s">
        <v>3027</v>
      </c>
      <c r="E536" s="897" t="s">
        <v>1</v>
      </c>
      <c r="F536" s="898" t="s">
        <v>3176</v>
      </c>
      <c r="H536" s="899">
        <v>45.5</v>
      </c>
      <c r="L536" s="896"/>
      <c r="M536" s="900"/>
      <c r="T536" s="901"/>
      <c r="AT536" s="897" t="s">
        <v>3027</v>
      </c>
      <c r="AU536" s="897" t="s">
        <v>177</v>
      </c>
      <c r="AV536" s="895" t="s">
        <v>177</v>
      </c>
      <c r="AW536" s="895" t="s">
        <v>27</v>
      </c>
      <c r="AX536" s="895" t="s">
        <v>70</v>
      </c>
      <c r="AY536" s="897" t="s">
        <v>170</v>
      </c>
    </row>
    <row r="537" spans="2:65" s="895" customFormat="1">
      <c r="B537" s="896"/>
      <c r="D537" s="890" t="s">
        <v>3027</v>
      </c>
      <c r="E537" s="897" t="s">
        <v>1</v>
      </c>
      <c r="F537" s="898" t="s">
        <v>3177</v>
      </c>
      <c r="H537" s="899">
        <v>9.9060000000000006</v>
      </c>
      <c r="L537" s="896"/>
      <c r="M537" s="900"/>
      <c r="T537" s="901"/>
      <c r="AT537" s="897" t="s">
        <v>3027</v>
      </c>
      <c r="AU537" s="897" t="s">
        <v>177</v>
      </c>
      <c r="AV537" s="895" t="s">
        <v>177</v>
      </c>
      <c r="AW537" s="895" t="s">
        <v>27</v>
      </c>
      <c r="AX537" s="895" t="s">
        <v>70</v>
      </c>
      <c r="AY537" s="897" t="s">
        <v>170</v>
      </c>
    </row>
    <row r="538" spans="2:65" s="902" customFormat="1">
      <c r="B538" s="903"/>
      <c r="D538" s="890" t="s">
        <v>3027</v>
      </c>
      <c r="E538" s="904" t="s">
        <v>1</v>
      </c>
      <c r="F538" s="905" t="s">
        <v>3030</v>
      </c>
      <c r="H538" s="906">
        <v>134.70599999999999</v>
      </c>
      <c r="L538" s="903"/>
      <c r="M538" s="907"/>
      <c r="T538" s="908"/>
      <c r="AT538" s="904" t="s">
        <v>3027</v>
      </c>
      <c r="AU538" s="904" t="s">
        <v>177</v>
      </c>
      <c r="AV538" s="902" t="s">
        <v>176</v>
      </c>
      <c r="AW538" s="902" t="s">
        <v>27</v>
      </c>
      <c r="AX538" s="902" t="s">
        <v>78</v>
      </c>
      <c r="AY538" s="904" t="s">
        <v>170</v>
      </c>
    </row>
    <row r="539" spans="2:65" s="2" customFormat="1" ht="24.25" customHeight="1">
      <c r="B539" s="883"/>
      <c r="C539" s="916" t="s">
        <v>411</v>
      </c>
      <c r="D539" s="916" t="s">
        <v>172</v>
      </c>
      <c r="E539" s="917" t="s">
        <v>412</v>
      </c>
      <c r="F539" s="918" t="s">
        <v>413</v>
      </c>
      <c r="G539" s="919" t="s">
        <v>249</v>
      </c>
      <c r="H539" s="920">
        <v>0</v>
      </c>
      <c r="I539" s="1091"/>
      <c r="J539" s="921">
        <f>ROUND(I539*H539,2)</f>
        <v>0</v>
      </c>
      <c r="K539" s="884"/>
      <c r="L539" s="40"/>
      <c r="M539" s="155" t="s">
        <v>1</v>
      </c>
      <c r="N539" s="885" t="s">
        <v>38</v>
      </c>
      <c r="O539" s="886">
        <v>39.448860000000003</v>
      </c>
      <c r="P539" s="886">
        <f>O539*H539</f>
        <v>0</v>
      </c>
      <c r="Q539" s="886">
        <v>1.01953</v>
      </c>
      <c r="R539" s="886">
        <f>Q539*H539</f>
        <v>0</v>
      </c>
      <c r="S539" s="886">
        <v>0</v>
      </c>
      <c r="T539" s="158">
        <f>S539*H539</f>
        <v>0</v>
      </c>
      <c r="AR539" s="159" t="s">
        <v>176</v>
      </c>
      <c r="AT539" s="159" t="s">
        <v>172</v>
      </c>
      <c r="AU539" s="159" t="s">
        <v>177</v>
      </c>
      <c r="AY539" s="863" t="s">
        <v>170</v>
      </c>
      <c r="BE539" s="887">
        <f>IF(N539="základná",J539,0)</f>
        <v>0</v>
      </c>
      <c r="BF539" s="887">
        <f>IF(N539="znížená",J539,0)</f>
        <v>0</v>
      </c>
      <c r="BG539" s="887">
        <f>IF(N539="zákl. prenesená",J539,0)</f>
        <v>0</v>
      </c>
      <c r="BH539" s="887">
        <f>IF(N539="zníž. prenesená",J539,0)</f>
        <v>0</v>
      </c>
      <c r="BI539" s="887">
        <f>IF(N539="nulová",J539,0)</f>
        <v>0</v>
      </c>
      <c r="BJ539" s="863" t="s">
        <v>177</v>
      </c>
      <c r="BK539" s="887">
        <f>ROUND(I539*H539,2)</f>
        <v>0</v>
      </c>
      <c r="BL539" s="863" t="s">
        <v>176</v>
      </c>
      <c r="BM539" s="159" t="s">
        <v>414</v>
      </c>
    </row>
    <row r="540" spans="2:65" s="888" customFormat="1">
      <c r="B540" s="889"/>
      <c r="D540" s="890" t="s">
        <v>3027</v>
      </c>
      <c r="E540" s="891" t="s">
        <v>1</v>
      </c>
      <c r="F540" s="892" t="s">
        <v>3153</v>
      </c>
      <c r="H540" s="891" t="s">
        <v>1</v>
      </c>
      <c r="L540" s="889"/>
      <c r="M540" s="893"/>
      <c r="T540" s="894"/>
      <c r="AT540" s="891" t="s">
        <v>3027</v>
      </c>
      <c r="AU540" s="891" t="s">
        <v>177</v>
      </c>
      <c r="AV540" s="888" t="s">
        <v>78</v>
      </c>
      <c r="AW540" s="888" t="s">
        <v>27</v>
      </c>
      <c r="AX540" s="888" t="s">
        <v>70</v>
      </c>
      <c r="AY540" s="891" t="s">
        <v>170</v>
      </c>
    </row>
    <row r="541" spans="2:65" s="888" customFormat="1">
      <c r="B541" s="889"/>
      <c r="D541" s="890" t="s">
        <v>3027</v>
      </c>
      <c r="E541" s="891" t="s">
        <v>1</v>
      </c>
      <c r="F541" s="892" t="s">
        <v>3157</v>
      </c>
      <c r="H541" s="891" t="s">
        <v>1</v>
      </c>
      <c r="L541" s="889"/>
      <c r="M541" s="893"/>
      <c r="T541" s="894"/>
      <c r="AT541" s="891" t="s">
        <v>3027</v>
      </c>
      <c r="AU541" s="891" t="s">
        <v>177</v>
      </c>
      <c r="AV541" s="888" t="s">
        <v>78</v>
      </c>
      <c r="AW541" s="888" t="s">
        <v>27</v>
      </c>
      <c r="AX541" s="888" t="s">
        <v>70</v>
      </c>
      <c r="AY541" s="891" t="s">
        <v>170</v>
      </c>
    </row>
    <row r="542" spans="2:65" s="895" customFormat="1">
      <c r="B542" s="896"/>
      <c r="D542" s="890" t="s">
        <v>3027</v>
      </c>
      <c r="E542" s="897" t="s">
        <v>1</v>
      </c>
      <c r="F542" s="898" t="s">
        <v>70</v>
      </c>
      <c r="H542" s="899">
        <v>0</v>
      </c>
      <c r="L542" s="896"/>
      <c r="M542" s="900"/>
      <c r="T542" s="901"/>
      <c r="AT542" s="897" t="s">
        <v>3027</v>
      </c>
      <c r="AU542" s="897" t="s">
        <v>177</v>
      </c>
      <c r="AV542" s="895" t="s">
        <v>177</v>
      </c>
      <c r="AW542" s="895" t="s">
        <v>27</v>
      </c>
      <c r="AX542" s="895" t="s">
        <v>70</v>
      </c>
      <c r="AY542" s="897" t="s">
        <v>170</v>
      </c>
    </row>
    <row r="543" spans="2:65" s="902" customFormat="1">
      <c r="B543" s="903"/>
      <c r="D543" s="890" t="s">
        <v>3027</v>
      </c>
      <c r="E543" s="904" t="s">
        <v>1</v>
      </c>
      <c r="F543" s="905" t="s">
        <v>3030</v>
      </c>
      <c r="H543" s="906">
        <v>0</v>
      </c>
      <c r="L543" s="903"/>
      <c r="M543" s="907"/>
      <c r="T543" s="908"/>
      <c r="AT543" s="904" t="s">
        <v>3027</v>
      </c>
      <c r="AU543" s="904" t="s">
        <v>177</v>
      </c>
      <c r="AV543" s="902" t="s">
        <v>176</v>
      </c>
      <c r="AW543" s="902" t="s">
        <v>27</v>
      </c>
      <c r="AX543" s="902" t="s">
        <v>78</v>
      </c>
      <c r="AY543" s="904" t="s">
        <v>170</v>
      </c>
    </row>
    <row r="544" spans="2:65" s="2" customFormat="1" ht="21.75" customHeight="1">
      <c r="B544" s="883"/>
      <c r="C544" s="148" t="s">
        <v>415</v>
      </c>
      <c r="D544" s="148" t="s">
        <v>172</v>
      </c>
      <c r="E544" s="149" t="s">
        <v>416</v>
      </c>
      <c r="F544" s="150" t="s">
        <v>417</v>
      </c>
      <c r="G544" s="151" t="s">
        <v>192</v>
      </c>
      <c r="H544" s="152">
        <v>184.321</v>
      </c>
      <c r="I544" s="1091"/>
      <c r="J544" s="153">
        <f>ROUND(I544*H544,2)</f>
        <v>0</v>
      </c>
      <c r="K544" s="884"/>
      <c r="L544" s="40"/>
      <c r="M544" s="155" t="s">
        <v>1</v>
      </c>
      <c r="N544" s="885" t="s">
        <v>38</v>
      </c>
      <c r="O544" s="886">
        <v>1.2196899999999999</v>
      </c>
      <c r="P544" s="886">
        <f>O544*H544</f>
        <v>224.81448048999999</v>
      </c>
      <c r="Q544" s="886">
        <v>2.3140399999999999</v>
      </c>
      <c r="R544" s="886">
        <f>Q544*H544</f>
        <v>426.52616683999997</v>
      </c>
      <c r="S544" s="886">
        <v>0</v>
      </c>
      <c r="T544" s="158">
        <f>S544*H544</f>
        <v>0</v>
      </c>
      <c r="AR544" s="159" t="s">
        <v>176</v>
      </c>
      <c r="AT544" s="159" t="s">
        <v>172</v>
      </c>
      <c r="AU544" s="159" t="s">
        <v>177</v>
      </c>
      <c r="AY544" s="863" t="s">
        <v>170</v>
      </c>
      <c r="BE544" s="887">
        <f>IF(N544="základná",J544,0)</f>
        <v>0</v>
      </c>
      <c r="BF544" s="887">
        <f>IF(N544="znížená",J544,0)</f>
        <v>0</v>
      </c>
      <c r="BG544" s="887">
        <f>IF(N544="zákl. prenesená",J544,0)</f>
        <v>0</v>
      </c>
      <c r="BH544" s="887">
        <f>IF(N544="zníž. prenesená",J544,0)</f>
        <v>0</v>
      </c>
      <c r="BI544" s="887">
        <f>IF(N544="nulová",J544,0)</f>
        <v>0</v>
      </c>
      <c r="BJ544" s="863" t="s">
        <v>177</v>
      </c>
      <c r="BK544" s="887">
        <f>ROUND(I544*H544,2)</f>
        <v>0</v>
      </c>
      <c r="BL544" s="863" t="s">
        <v>176</v>
      </c>
      <c r="BM544" s="159" t="s">
        <v>418</v>
      </c>
    </row>
    <row r="545" spans="2:51" s="888" customFormat="1">
      <c r="B545" s="889"/>
      <c r="D545" s="890" t="s">
        <v>3027</v>
      </c>
      <c r="E545" s="891" t="s">
        <v>1</v>
      </c>
      <c r="F545" s="892" t="s">
        <v>3153</v>
      </c>
      <c r="H545" s="891" t="s">
        <v>1</v>
      </c>
      <c r="L545" s="889"/>
      <c r="M545" s="893"/>
      <c r="T545" s="894"/>
      <c r="AT545" s="891" t="s">
        <v>3027</v>
      </c>
      <c r="AU545" s="891" t="s">
        <v>177</v>
      </c>
      <c r="AV545" s="888" t="s">
        <v>78</v>
      </c>
      <c r="AW545" s="888" t="s">
        <v>27</v>
      </c>
      <c r="AX545" s="888" t="s">
        <v>70</v>
      </c>
      <c r="AY545" s="891" t="s">
        <v>170</v>
      </c>
    </row>
    <row r="546" spans="2:51" s="888" customFormat="1">
      <c r="B546" s="889"/>
      <c r="D546" s="890" t="s">
        <v>3027</v>
      </c>
      <c r="E546" s="891" t="s">
        <v>1</v>
      </c>
      <c r="F546" s="892" t="s">
        <v>3178</v>
      </c>
      <c r="H546" s="891" t="s">
        <v>1</v>
      </c>
      <c r="L546" s="889"/>
      <c r="M546" s="893"/>
      <c r="T546" s="894"/>
      <c r="AT546" s="891" t="s">
        <v>3027</v>
      </c>
      <c r="AU546" s="891" t="s">
        <v>177</v>
      </c>
      <c r="AV546" s="888" t="s">
        <v>78</v>
      </c>
      <c r="AW546" s="888" t="s">
        <v>27</v>
      </c>
      <c r="AX546" s="888" t="s">
        <v>70</v>
      </c>
      <c r="AY546" s="891" t="s">
        <v>170</v>
      </c>
    </row>
    <row r="547" spans="2:51" s="895" customFormat="1">
      <c r="B547" s="896"/>
      <c r="D547" s="890" t="s">
        <v>3027</v>
      </c>
      <c r="E547" s="897" t="s">
        <v>1</v>
      </c>
      <c r="F547" s="898" t="s">
        <v>3179</v>
      </c>
      <c r="H547" s="899">
        <v>4.5199999999999996</v>
      </c>
      <c r="L547" s="896"/>
      <c r="M547" s="900"/>
      <c r="T547" s="901"/>
      <c r="AT547" s="897" t="s">
        <v>3027</v>
      </c>
      <c r="AU547" s="897" t="s">
        <v>177</v>
      </c>
      <c r="AV547" s="895" t="s">
        <v>177</v>
      </c>
      <c r="AW547" s="895" t="s">
        <v>27</v>
      </c>
      <c r="AX547" s="895" t="s">
        <v>70</v>
      </c>
      <c r="AY547" s="897" t="s">
        <v>170</v>
      </c>
    </row>
    <row r="548" spans="2:51" s="895" customFormat="1">
      <c r="B548" s="896"/>
      <c r="D548" s="890" t="s">
        <v>3027</v>
      </c>
      <c r="E548" s="897" t="s">
        <v>1</v>
      </c>
      <c r="F548" s="898" t="s">
        <v>3180</v>
      </c>
      <c r="H548" s="899">
        <v>1.0109999999999999</v>
      </c>
      <c r="L548" s="896"/>
      <c r="M548" s="900"/>
      <c r="T548" s="901"/>
      <c r="AT548" s="897" t="s">
        <v>3027</v>
      </c>
      <c r="AU548" s="897" t="s">
        <v>177</v>
      </c>
      <c r="AV548" s="895" t="s">
        <v>177</v>
      </c>
      <c r="AW548" s="895" t="s">
        <v>27</v>
      </c>
      <c r="AX548" s="895" t="s">
        <v>70</v>
      </c>
      <c r="AY548" s="897" t="s">
        <v>170</v>
      </c>
    </row>
    <row r="549" spans="2:51" s="895" customFormat="1">
      <c r="B549" s="896"/>
      <c r="D549" s="890" t="s">
        <v>3027</v>
      </c>
      <c r="E549" s="897" t="s">
        <v>1</v>
      </c>
      <c r="F549" s="898" t="s">
        <v>3181</v>
      </c>
      <c r="H549" s="899">
        <v>-0.95</v>
      </c>
      <c r="L549" s="896"/>
      <c r="M549" s="900"/>
      <c r="T549" s="901"/>
      <c r="AT549" s="897" t="s">
        <v>3027</v>
      </c>
      <c r="AU549" s="897" t="s">
        <v>177</v>
      </c>
      <c r="AV549" s="895" t="s">
        <v>177</v>
      </c>
      <c r="AW549" s="895" t="s">
        <v>27</v>
      </c>
      <c r="AX549" s="895" t="s">
        <v>70</v>
      </c>
      <c r="AY549" s="897" t="s">
        <v>170</v>
      </c>
    </row>
    <row r="550" spans="2:51" s="895" customFormat="1">
      <c r="B550" s="896"/>
      <c r="D550" s="890" t="s">
        <v>3027</v>
      </c>
      <c r="E550" s="897" t="s">
        <v>1</v>
      </c>
      <c r="F550" s="898" t="s">
        <v>3182</v>
      </c>
      <c r="H550" s="899">
        <v>3.9470000000000001</v>
      </c>
      <c r="L550" s="896"/>
      <c r="M550" s="900"/>
      <c r="T550" s="901"/>
      <c r="AT550" s="897" t="s">
        <v>3027</v>
      </c>
      <c r="AU550" s="897" t="s">
        <v>177</v>
      </c>
      <c r="AV550" s="895" t="s">
        <v>177</v>
      </c>
      <c r="AW550" s="895" t="s">
        <v>27</v>
      </c>
      <c r="AX550" s="895" t="s">
        <v>70</v>
      </c>
      <c r="AY550" s="897" t="s">
        <v>170</v>
      </c>
    </row>
    <row r="551" spans="2:51" s="895" customFormat="1">
      <c r="B551" s="896"/>
      <c r="D551" s="890" t="s">
        <v>3027</v>
      </c>
      <c r="E551" s="897" t="s">
        <v>1</v>
      </c>
      <c r="F551" s="898" t="s">
        <v>3183</v>
      </c>
      <c r="H551" s="899">
        <v>1.3859999999999999</v>
      </c>
      <c r="L551" s="896"/>
      <c r="M551" s="900"/>
      <c r="T551" s="901"/>
      <c r="AT551" s="897" t="s">
        <v>3027</v>
      </c>
      <c r="AU551" s="897" t="s">
        <v>177</v>
      </c>
      <c r="AV551" s="895" t="s">
        <v>177</v>
      </c>
      <c r="AW551" s="895" t="s">
        <v>27</v>
      </c>
      <c r="AX551" s="895" t="s">
        <v>70</v>
      </c>
      <c r="AY551" s="897" t="s">
        <v>170</v>
      </c>
    </row>
    <row r="552" spans="2:51" s="895" customFormat="1">
      <c r="B552" s="896"/>
      <c r="D552" s="890" t="s">
        <v>3027</v>
      </c>
      <c r="E552" s="897" t="s">
        <v>1</v>
      </c>
      <c r="F552" s="898" t="s">
        <v>3184</v>
      </c>
      <c r="H552" s="899">
        <v>-1.2470000000000001</v>
      </c>
      <c r="L552" s="896"/>
      <c r="M552" s="900"/>
      <c r="T552" s="901"/>
      <c r="AT552" s="897" t="s">
        <v>3027</v>
      </c>
      <c r="AU552" s="897" t="s">
        <v>177</v>
      </c>
      <c r="AV552" s="895" t="s">
        <v>177</v>
      </c>
      <c r="AW552" s="895" t="s">
        <v>27</v>
      </c>
      <c r="AX552" s="895" t="s">
        <v>70</v>
      </c>
      <c r="AY552" s="897" t="s">
        <v>170</v>
      </c>
    </row>
    <row r="553" spans="2:51" s="895" customFormat="1">
      <c r="B553" s="896"/>
      <c r="D553" s="890" t="s">
        <v>3027</v>
      </c>
      <c r="E553" s="897" t="s">
        <v>1</v>
      </c>
      <c r="F553" s="898" t="s">
        <v>3185</v>
      </c>
      <c r="H553" s="899">
        <v>13.087999999999999</v>
      </c>
      <c r="L553" s="896"/>
      <c r="M553" s="900"/>
      <c r="T553" s="901"/>
      <c r="AT553" s="897" t="s">
        <v>3027</v>
      </c>
      <c r="AU553" s="897" t="s">
        <v>177</v>
      </c>
      <c r="AV553" s="895" t="s">
        <v>177</v>
      </c>
      <c r="AW553" s="895" t="s">
        <v>27</v>
      </c>
      <c r="AX553" s="895" t="s">
        <v>70</v>
      </c>
      <c r="AY553" s="897" t="s">
        <v>170</v>
      </c>
    </row>
    <row r="554" spans="2:51" s="909" customFormat="1">
      <c r="B554" s="910"/>
      <c r="D554" s="890" t="s">
        <v>3027</v>
      </c>
      <c r="E554" s="911" t="s">
        <v>1</v>
      </c>
      <c r="F554" s="912" t="s">
        <v>3089</v>
      </c>
      <c r="H554" s="913">
        <v>21.754999999999999</v>
      </c>
      <c r="L554" s="910"/>
      <c r="M554" s="914"/>
      <c r="T554" s="915"/>
      <c r="AT554" s="911" t="s">
        <v>3027</v>
      </c>
      <c r="AU554" s="911" t="s">
        <v>177</v>
      </c>
      <c r="AV554" s="909" t="s">
        <v>182</v>
      </c>
      <c r="AW554" s="909" t="s">
        <v>27</v>
      </c>
      <c r="AX554" s="909" t="s">
        <v>70</v>
      </c>
      <c r="AY554" s="911" t="s">
        <v>170</v>
      </c>
    </row>
    <row r="555" spans="2:51" s="888" customFormat="1">
      <c r="B555" s="889"/>
      <c r="D555" s="890" t="s">
        <v>3027</v>
      </c>
      <c r="E555" s="891" t="s">
        <v>1</v>
      </c>
      <c r="F555" s="892" t="s">
        <v>3186</v>
      </c>
      <c r="H555" s="891" t="s">
        <v>1</v>
      </c>
      <c r="L555" s="889"/>
      <c r="M555" s="893"/>
      <c r="T555" s="894"/>
      <c r="AT555" s="891" t="s">
        <v>3027</v>
      </c>
      <c r="AU555" s="891" t="s">
        <v>177</v>
      </c>
      <c r="AV555" s="888" t="s">
        <v>78</v>
      </c>
      <c r="AW555" s="888" t="s">
        <v>27</v>
      </c>
      <c r="AX555" s="888" t="s">
        <v>70</v>
      </c>
      <c r="AY555" s="891" t="s">
        <v>170</v>
      </c>
    </row>
    <row r="556" spans="2:51" s="895" customFormat="1">
      <c r="B556" s="896"/>
      <c r="D556" s="890" t="s">
        <v>3027</v>
      </c>
      <c r="E556" s="897" t="s">
        <v>1</v>
      </c>
      <c r="F556" s="898" t="s">
        <v>3187</v>
      </c>
      <c r="H556" s="899">
        <v>14.734</v>
      </c>
      <c r="L556" s="896"/>
      <c r="M556" s="900"/>
      <c r="T556" s="901"/>
      <c r="AT556" s="897" t="s">
        <v>3027</v>
      </c>
      <c r="AU556" s="897" t="s">
        <v>177</v>
      </c>
      <c r="AV556" s="895" t="s">
        <v>177</v>
      </c>
      <c r="AW556" s="895" t="s">
        <v>27</v>
      </c>
      <c r="AX556" s="895" t="s">
        <v>70</v>
      </c>
      <c r="AY556" s="897" t="s">
        <v>170</v>
      </c>
    </row>
    <row r="557" spans="2:51" s="895" customFormat="1">
      <c r="B557" s="896"/>
      <c r="D557" s="890" t="s">
        <v>3027</v>
      </c>
      <c r="E557" s="897" t="s">
        <v>1</v>
      </c>
      <c r="F557" s="898" t="s">
        <v>3188</v>
      </c>
      <c r="H557" s="899">
        <v>-1.72</v>
      </c>
      <c r="L557" s="896"/>
      <c r="M557" s="900"/>
      <c r="T557" s="901"/>
      <c r="AT557" s="897" t="s">
        <v>3027</v>
      </c>
      <c r="AU557" s="897" t="s">
        <v>177</v>
      </c>
      <c r="AV557" s="895" t="s">
        <v>177</v>
      </c>
      <c r="AW557" s="895" t="s">
        <v>27</v>
      </c>
      <c r="AX557" s="895" t="s">
        <v>70</v>
      </c>
      <c r="AY557" s="897" t="s">
        <v>170</v>
      </c>
    </row>
    <row r="558" spans="2:51" s="895" customFormat="1">
      <c r="B558" s="896"/>
      <c r="D558" s="890" t="s">
        <v>3027</v>
      </c>
      <c r="E558" s="897" t="s">
        <v>1</v>
      </c>
      <c r="F558" s="898" t="s">
        <v>3189</v>
      </c>
      <c r="H558" s="899">
        <v>8.4770000000000003</v>
      </c>
      <c r="L558" s="896"/>
      <c r="M558" s="900"/>
      <c r="T558" s="901"/>
      <c r="AT558" s="897" t="s">
        <v>3027</v>
      </c>
      <c r="AU558" s="897" t="s">
        <v>177</v>
      </c>
      <c r="AV558" s="895" t="s">
        <v>177</v>
      </c>
      <c r="AW558" s="895" t="s">
        <v>27</v>
      </c>
      <c r="AX558" s="895" t="s">
        <v>70</v>
      </c>
      <c r="AY558" s="897" t="s">
        <v>170</v>
      </c>
    </row>
    <row r="559" spans="2:51" s="895" customFormat="1">
      <c r="B559" s="896"/>
      <c r="D559" s="890" t="s">
        <v>3027</v>
      </c>
      <c r="E559" s="897" t="s">
        <v>1</v>
      </c>
      <c r="F559" s="898" t="s">
        <v>3190</v>
      </c>
      <c r="H559" s="899">
        <v>2.69</v>
      </c>
      <c r="L559" s="896"/>
      <c r="M559" s="900"/>
      <c r="T559" s="901"/>
      <c r="AT559" s="897" t="s">
        <v>3027</v>
      </c>
      <c r="AU559" s="897" t="s">
        <v>177</v>
      </c>
      <c r="AV559" s="895" t="s">
        <v>177</v>
      </c>
      <c r="AW559" s="895" t="s">
        <v>27</v>
      </c>
      <c r="AX559" s="895" t="s">
        <v>70</v>
      </c>
      <c r="AY559" s="897" t="s">
        <v>170</v>
      </c>
    </row>
    <row r="560" spans="2:51" s="909" customFormat="1">
      <c r="B560" s="910"/>
      <c r="D560" s="890" t="s">
        <v>3027</v>
      </c>
      <c r="E560" s="911" t="s">
        <v>1</v>
      </c>
      <c r="F560" s="912" t="s">
        <v>3089</v>
      </c>
      <c r="H560" s="913">
        <v>24.181000000000001</v>
      </c>
      <c r="L560" s="910"/>
      <c r="M560" s="914"/>
      <c r="T560" s="915"/>
      <c r="AT560" s="911" t="s">
        <v>3027</v>
      </c>
      <c r="AU560" s="911" t="s">
        <v>177</v>
      </c>
      <c r="AV560" s="909" t="s">
        <v>182</v>
      </c>
      <c r="AW560" s="909" t="s">
        <v>27</v>
      </c>
      <c r="AX560" s="909" t="s">
        <v>70</v>
      </c>
      <c r="AY560" s="911" t="s">
        <v>170</v>
      </c>
    </row>
    <row r="561" spans="2:51" s="888" customFormat="1">
      <c r="B561" s="889"/>
      <c r="D561" s="890" t="s">
        <v>3027</v>
      </c>
      <c r="E561" s="891" t="s">
        <v>1</v>
      </c>
      <c r="F561" s="892" t="s">
        <v>3065</v>
      </c>
      <c r="H561" s="891" t="s">
        <v>1</v>
      </c>
      <c r="L561" s="889"/>
      <c r="M561" s="893"/>
      <c r="T561" s="894"/>
      <c r="AT561" s="891" t="s">
        <v>3027</v>
      </c>
      <c r="AU561" s="891" t="s">
        <v>177</v>
      </c>
      <c r="AV561" s="888" t="s">
        <v>78</v>
      </c>
      <c r="AW561" s="888" t="s">
        <v>27</v>
      </c>
      <c r="AX561" s="888" t="s">
        <v>70</v>
      </c>
      <c r="AY561" s="891" t="s">
        <v>170</v>
      </c>
    </row>
    <row r="562" spans="2:51" s="888" customFormat="1">
      <c r="B562" s="889"/>
      <c r="D562" s="890" t="s">
        <v>3027</v>
      </c>
      <c r="E562" s="891" t="s">
        <v>1</v>
      </c>
      <c r="F562" s="892" t="s">
        <v>3191</v>
      </c>
      <c r="H562" s="891" t="s">
        <v>1</v>
      </c>
      <c r="L562" s="889"/>
      <c r="M562" s="893"/>
      <c r="T562" s="894"/>
      <c r="AT562" s="891" t="s">
        <v>3027</v>
      </c>
      <c r="AU562" s="891" t="s">
        <v>177</v>
      </c>
      <c r="AV562" s="888" t="s">
        <v>78</v>
      </c>
      <c r="AW562" s="888" t="s">
        <v>27</v>
      </c>
      <c r="AX562" s="888" t="s">
        <v>70</v>
      </c>
      <c r="AY562" s="891" t="s">
        <v>170</v>
      </c>
    </row>
    <row r="563" spans="2:51" s="895" customFormat="1">
      <c r="B563" s="896"/>
      <c r="D563" s="890" t="s">
        <v>3027</v>
      </c>
      <c r="E563" s="897" t="s">
        <v>1</v>
      </c>
      <c r="F563" s="898" t="s">
        <v>3192</v>
      </c>
      <c r="H563" s="899">
        <v>25.594000000000001</v>
      </c>
      <c r="L563" s="896"/>
      <c r="M563" s="900"/>
      <c r="T563" s="901"/>
      <c r="AT563" s="897" t="s">
        <v>3027</v>
      </c>
      <c r="AU563" s="897" t="s">
        <v>177</v>
      </c>
      <c r="AV563" s="895" t="s">
        <v>177</v>
      </c>
      <c r="AW563" s="895" t="s">
        <v>27</v>
      </c>
      <c r="AX563" s="895" t="s">
        <v>70</v>
      </c>
      <c r="AY563" s="897" t="s">
        <v>170</v>
      </c>
    </row>
    <row r="564" spans="2:51" s="895" customFormat="1">
      <c r="B564" s="896"/>
      <c r="D564" s="890" t="s">
        <v>3027</v>
      </c>
      <c r="E564" s="897" t="s">
        <v>1</v>
      </c>
      <c r="F564" s="898" t="s">
        <v>3193</v>
      </c>
      <c r="H564" s="899">
        <v>-0.68600000000000005</v>
      </c>
      <c r="L564" s="896"/>
      <c r="M564" s="900"/>
      <c r="T564" s="901"/>
      <c r="AT564" s="897" t="s">
        <v>3027</v>
      </c>
      <c r="AU564" s="897" t="s">
        <v>177</v>
      </c>
      <c r="AV564" s="895" t="s">
        <v>177</v>
      </c>
      <c r="AW564" s="895" t="s">
        <v>27</v>
      </c>
      <c r="AX564" s="895" t="s">
        <v>70</v>
      </c>
      <c r="AY564" s="897" t="s">
        <v>170</v>
      </c>
    </row>
    <row r="565" spans="2:51" s="895" customFormat="1">
      <c r="B565" s="896"/>
      <c r="D565" s="890" t="s">
        <v>3027</v>
      </c>
      <c r="E565" s="897" t="s">
        <v>1</v>
      </c>
      <c r="F565" s="898" t="s">
        <v>3194</v>
      </c>
      <c r="H565" s="899">
        <v>-0.57799999999999996</v>
      </c>
      <c r="L565" s="896"/>
      <c r="M565" s="900"/>
      <c r="T565" s="901"/>
      <c r="AT565" s="897" t="s">
        <v>3027</v>
      </c>
      <c r="AU565" s="897" t="s">
        <v>177</v>
      </c>
      <c r="AV565" s="895" t="s">
        <v>177</v>
      </c>
      <c r="AW565" s="895" t="s">
        <v>27</v>
      </c>
      <c r="AX565" s="895" t="s">
        <v>70</v>
      </c>
      <c r="AY565" s="897" t="s">
        <v>170</v>
      </c>
    </row>
    <row r="566" spans="2:51" s="895" customFormat="1">
      <c r="B566" s="896"/>
      <c r="D566" s="890" t="s">
        <v>3027</v>
      </c>
      <c r="E566" s="897" t="s">
        <v>1</v>
      </c>
      <c r="F566" s="898" t="s">
        <v>3195</v>
      </c>
      <c r="H566" s="899">
        <v>-0.73099999999999998</v>
      </c>
      <c r="L566" s="896"/>
      <c r="M566" s="900"/>
      <c r="T566" s="901"/>
      <c r="AT566" s="897" t="s">
        <v>3027</v>
      </c>
      <c r="AU566" s="897" t="s">
        <v>177</v>
      </c>
      <c r="AV566" s="895" t="s">
        <v>177</v>
      </c>
      <c r="AW566" s="895" t="s">
        <v>27</v>
      </c>
      <c r="AX566" s="895" t="s">
        <v>70</v>
      </c>
      <c r="AY566" s="897" t="s">
        <v>170</v>
      </c>
    </row>
    <row r="567" spans="2:51" s="895" customFormat="1">
      <c r="B567" s="896"/>
      <c r="D567" s="890" t="s">
        <v>3027</v>
      </c>
      <c r="E567" s="897" t="s">
        <v>1</v>
      </c>
      <c r="F567" s="898" t="s">
        <v>3196</v>
      </c>
      <c r="H567" s="899">
        <v>-2.72</v>
      </c>
      <c r="L567" s="896"/>
      <c r="M567" s="900"/>
      <c r="T567" s="901"/>
      <c r="AT567" s="897" t="s">
        <v>3027</v>
      </c>
      <c r="AU567" s="897" t="s">
        <v>177</v>
      </c>
      <c r="AV567" s="895" t="s">
        <v>177</v>
      </c>
      <c r="AW567" s="895" t="s">
        <v>27</v>
      </c>
      <c r="AX567" s="895" t="s">
        <v>70</v>
      </c>
      <c r="AY567" s="897" t="s">
        <v>170</v>
      </c>
    </row>
    <row r="568" spans="2:51" s="895" customFormat="1">
      <c r="B568" s="896"/>
      <c r="D568" s="890" t="s">
        <v>3027</v>
      </c>
      <c r="E568" s="897" t="s">
        <v>1</v>
      </c>
      <c r="F568" s="898" t="s">
        <v>3197</v>
      </c>
      <c r="H568" s="899">
        <v>-0.113</v>
      </c>
      <c r="L568" s="896"/>
      <c r="M568" s="900"/>
      <c r="T568" s="901"/>
      <c r="AT568" s="897" t="s">
        <v>3027</v>
      </c>
      <c r="AU568" s="897" t="s">
        <v>177</v>
      </c>
      <c r="AV568" s="895" t="s">
        <v>177</v>
      </c>
      <c r="AW568" s="895" t="s">
        <v>27</v>
      </c>
      <c r="AX568" s="895" t="s">
        <v>70</v>
      </c>
      <c r="AY568" s="897" t="s">
        <v>170</v>
      </c>
    </row>
    <row r="569" spans="2:51" s="895" customFormat="1">
      <c r="B569" s="896"/>
      <c r="D569" s="890" t="s">
        <v>3027</v>
      </c>
      <c r="E569" s="897" t="s">
        <v>1</v>
      </c>
      <c r="F569" s="898" t="s">
        <v>3198</v>
      </c>
      <c r="H569" s="899">
        <v>20.736999999999998</v>
      </c>
      <c r="L569" s="896"/>
      <c r="M569" s="900"/>
      <c r="T569" s="901"/>
      <c r="AT569" s="897" t="s">
        <v>3027</v>
      </c>
      <c r="AU569" s="897" t="s">
        <v>177</v>
      </c>
      <c r="AV569" s="895" t="s">
        <v>177</v>
      </c>
      <c r="AW569" s="895" t="s">
        <v>27</v>
      </c>
      <c r="AX569" s="895" t="s">
        <v>70</v>
      </c>
      <c r="AY569" s="897" t="s">
        <v>170</v>
      </c>
    </row>
    <row r="570" spans="2:51" s="895" customFormat="1">
      <c r="B570" s="896"/>
      <c r="D570" s="890" t="s">
        <v>3027</v>
      </c>
      <c r="E570" s="897" t="s">
        <v>1</v>
      </c>
      <c r="F570" s="898" t="s">
        <v>3199</v>
      </c>
      <c r="H570" s="899">
        <v>2.4790000000000001</v>
      </c>
      <c r="L570" s="896"/>
      <c r="M570" s="900"/>
      <c r="T570" s="901"/>
      <c r="AT570" s="897" t="s">
        <v>3027</v>
      </c>
      <c r="AU570" s="897" t="s">
        <v>177</v>
      </c>
      <c r="AV570" s="895" t="s">
        <v>177</v>
      </c>
      <c r="AW570" s="895" t="s">
        <v>27</v>
      </c>
      <c r="AX570" s="895" t="s">
        <v>70</v>
      </c>
      <c r="AY570" s="897" t="s">
        <v>170</v>
      </c>
    </row>
    <row r="571" spans="2:51" s="895" customFormat="1">
      <c r="B571" s="896"/>
      <c r="D571" s="890" t="s">
        <v>3027</v>
      </c>
      <c r="E571" s="897" t="s">
        <v>1</v>
      </c>
      <c r="F571" s="898" t="s">
        <v>3200</v>
      </c>
      <c r="H571" s="899">
        <v>5.9649999999999999</v>
      </c>
      <c r="L571" s="896"/>
      <c r="M571" s="900"/>
      <c r="T571" s="901"/>
      <c r="AT571" s="897" t="s">
        <v>3027</v>
      </c>
      <c r="AU571" s="897" t="s">
        <v>177</v>
      </c>
      <c r="AV571" s="895" t="s">
        <v>177</v>
      </c>
      <c r="AW571" s="895" t="s">
        <v>27</v>
      </c>
      <c r="AX571" s="895" t="s">
        <v>70</v>
      </c>
      <c r="AY571" s="897" t="s">
        <v>170</v>
      </c>
    </row>
    <row r="572" spans="2:51" s="909" customFormat="1">
      <c r="B572" s="910"/>
      <c r="D572" s="890" t="s">
        <v>3027</v>
      </c>
      <c r="E572" s="911" t="s">
        <v>1</v>
      </c>
      <c r="F572" s="912" t="s">
        <v>3089</v>
      </c>
      <c r="H572" s="913">
        <v>49.947000000000003</v>
      </c>
      <c r="L572" s="910"/>
      <c r="M572" s="914"/>
      <c r="T572" s="915"/>
      <c r="AT572" s="911" t="s">
        <v>3027</v>
      </c>
      <c r="AU572" s="911" t="s">
        <v>177</v>
      </c>
      <c r="AV572" s="909" t="s">
        <v>182</v>
      </c>
      <c r="AW572" s="909" t="s">
        <v>27</v>
      </c>
      <c r="AX572" s="909" t="s">
        <v>70</v>
      </c>
      <c r="AY572" s="911" t="s">
        <v>170</v>
      </c>
    </row>
    <row r="573" spans="2:51" s="888" customFormat="1">
      <c r="B573" s="889"/>
      <c r="D573" s="890" t="s">
        <v>3027</v>
      </c>
      <c r="E573" s="891" t="s">
        <v>1</v>
      </c>
      <c r="F573" s="892" t="s">
        <v>3201</v>
      </c>
      <c r="H573" s="891" t="s">
        <v>1</v>
      </c>
      <c r="L573" s="889"/>
      <c r="M573" s="893"/>
      <c r="T573" s="894"/>
      <c r="AT573" s="891" t="s">
        <v>3027</v>
      </c>
      <c r="AU573" s="891" t="s">
        <v>177</v>
      </c>
      <c r="AV573" s="888" t="s">
        <v>78</v>
      </c>
      <c r="AW573" s="888" t="s">
        <v>27</v>
      </c>
      <c r="AX573" s="888" t="s">
        <v>70</v>
      </c>
      <c r="AY573" s="891" t="s">
        <v>170</v>
      </c>
    </row>
    <row r="574" spans="2:51" s="895" customFormat="1">
      <c r="B574" s="896"/>
      <c r="D574" s="890" t="s">
        <v>3027</v>
      </c>
      <c r="E574" s="897" t="s">
        <v>1</v>
      </c>
      <c r="F574" s="898" t="s">
        <v>3202</v>
      </c>
      <c r="H574" s="899">
        <v>16.992000000000001</v>
      </c>
      <c r="L574" s="896"/>
      <c r="M574" s="900"/>
      <c r="T574" s="901"/>
      <c r="AT574" s="897" t="s">
        <v>3027</v>
      </c>
      <c r="AU574" s="897" t="s">
        <v>177</v>
      </c>
      <c r="AV574" s="895" t="s">
        <v>177</v>
      </c>
      <c r="AW574" s="895" t="s">
        <v>27</v>
      </c>
      <c r="AX574" s="895" t="s">
        <v>70</v>
      </c>
      <c r="AY574" s="897" t="s">
        <v>170</v>
      </c>
    </row>
    <row r="575" spans="2:51" s="895" customFormat="1">
      <c r="B575" s="896"/>
      <c r="D575" s="890" t="s">
        <v>3027</v>
      </c>
      <c r="E575" s="897" t="s">
        <v>1</v>
      </c>
      <c r="F575" s="898" t="s">
        <v>3203</v>
      </c>
      <c r="H575" s="899">
        <v>1.159</v>
      </c>
      <c r="L575" s="896"/>
      <c r="M575" s="900"/>
      <c r="T575" s="901"/>
      <c r="AT575" s="897" t="s">
        <v>3027</v>
      </c>
      <c r="AU575" s="897" t="s">
        <v>177</v>
      </c>
      <c r="AV575" s="895" t="s">
        <v>177</v>
      </c>
      <c r="AW575" s="895" t="s">
        <v>27</v>
      </c>
      <c r="AX575" s="895" t="s">
        <v>70</v>
      </c>
      <c r="AY575" s="897" t="s">
        <v>170</v>
      </c>
    </row>
    <row r="576" spans="2:51" s="895" customFormat="1">
      <c r="B576" s="896"/>
      <c r="D576" s="890" t="s">
        <v>3027</v>
      </c>
      <c r="E576" s="897" t="s">
        <v>1</v>
      </c>
      <c r="F576" s="898" t="s">
        <v>3204</v>
      </c>
      <c r="H576" s="899">
        <v>3.1019999999999999</v>
      </c>
      <c r="L576" s="896"/>
      <c r="M576" s="900"/>
      <c r="T576" s="901"/>
      <c r="AT576" s="897" t="s">
        <v>3027</v>
      </c>
      <c r="AU576" s="897" t="s">
        <v>177</v>
      </c>
      <c r="AV576" s="895" t="s">
        <v>177</v>
      </c>
      <c r="AW576" s="895" t="s">
        <v>27</v>
      </c>
      <c r="AX576" s="895" t="s">
        <v>70</v>
      </c>
      <c r="AY576" s="897" t="s">
        <v>170</v>
      </c>
    </row>
    <row r="577" spans="2:51" s="895" customFormat="1">
      <c r="B577" s="896"/>
      <c r="D577" s="890" t="s">
        <v>3027</v>
      </c>
      <c r="E577" s="897" t="s">
        <v>1</v>
      </c>
      <c r="F577" s="898" t="s">
        <v>3205</v>
      </c>
      <c r="H577" s="899">
        <v>-2.9470000000000001</v>
      </c>
      <c r="L577" s="896"/>
      <c r="M577" s="900"/>
      <c r="T577" s="901"/>
      <c r="AT577" s="897" t="s">
        <v>3027</v>
      </c>
      <c r="AU577" s="897" t="s">
        <v>177</v>
      </c>
      <c r="AV577" s="895" t="s">
        <v>177</v>
      </c>
      <c r="AW577" s="895" t="s">
        <v>27</v>
      </c>
      <c r="AX577" s="895" t="s">
        <v>70</v>
      </c>
      <c r="AY577" s="897" t="s">
        <v>170</v>
      </c>
    </row>
    <row r="578" spans="2:51" s="895" customFormat="1">
      <c r="B578" s="896"/>
      <c r="D578" s="890" t="s">
        <v>3027</v>
      </c>
      <c r="E578" s="897" t="s">
        <v>1</v>
      </c>
      <c r="F578" s="898" t="s">
        <v>3206</v>
      </c>
      <c r="H578" s="899">
        <v>-1.984</v>
      </c>
      <c r="L578" s="896"/>
      <c r="M578" s="900"/>
      <c r="T578" s="901"/>
      <c r="AT578" s="897" t="s">
        <v>3027</v>
      </c>
      <c r="AU578" s="897" t="s">
        <v>177</v>
      </c>
      <c r="AV578" s="895" t="s">
        <v>177</v>
      </c>
      <c r="AW578" s="895" t="s">
        <v>27</v>
      </c>
      <c r="AX578" s="895" t="s">
        <v>70</v>
      </c>
      <c r="AY578" s="897" t="s">
        <v>170</v>
      </c>
    </row>
    <row r="579" spans="2:51" s="895" customFormat="1">
      <c r="B579" s="896"/>
      <c r="D579" s="890" t="s">
        <v>3027</v>
      </c>
      <c r="E579" s="897" t="s">
        <v>1</v>
      </c>
      <c r="F579" s="898" t="s">
        <v>3207</v>
      </c>
      <c r="H579" s="899">
        <v>5.2370000000000001</v>
      </c>
      <c r="L579" s="896"/>
      <c r="M579" s="900"/>
      <c r="T579" s="901"/>
      <c r="AT579" s="897" t="s">
        <v>3027</v>
      </c>
      <c r="AU579" s="897" t="s">
        <v>177</v>
      </c>
      <c r="AV579" s="895" t="s">
        <v>177</v>
      </c>
      <c r="AW579" s="895" t="s">
        <v>27</v>
      </c>
      <c r="AX579" s="895" t="s">
        <v>70</v>
      </c>
      <c r="AY579" s="897" t="s">
        <v>170</v>
      </c>
    </row>
    <row r="580" spans="2:51" s="909" customFormat="1">
      <c r="B580" s="910"/>
      <c r="D580" s="890" t="s">
        <v>3027</v>
      </c>
      <c r="E580" s="911" t="s">
        <v>1</v>
      </c>
      <c r="F580" s="912" t="s">
        <v>3089</v>
      </c>
      <c r="H580" s="913">
        <v>21.559000000000001</v>
      </c>
      <c r="L580" s="910"/>
      <c r="M580" s="914"/>
      <c r="T580" s="915"/>
      <c r="AT580" s="911" t="s">
        <v>3027</v>
      </c>
      <c r="AU580" s="911" t="s">
        <v>177</v>
      </c>
      <c r="AV580" s="909" t="s">
        <v>182</v>
      </c>
      <c r="AW580" s="909" t="s">
        <v>27</v>
      </c>
      <c r="AX580" s="909" t="s">
        <v>70</v>
      </c>
      <c r="AY580" s="911" t="s">
        <v>170</v>
      </c>
    </row>
    <row r="581" spans="2:51" s="888" customFormat="1">
      <c r="B581" s="889"/>
      <c r="D581" s="890" t="s">
        <v>3027</v>
      </c>
      <c r="E581" s="891" t="s">
        <v>1</v>
      </c>
      <c r="F581" s="892" t="s">
        <v>3208</v>
      </c>
      <c r="H581" s="891" t="s">
        <v>1</v>
      </c>
      <c r="L581" s="889"/>
      <c r="M581" s="893"/>
      <c r="T581" s="894"/>
      <c r="AT581" s="891" t="s">
        <v>3027</v>
      </c>
      <c r="AU581" s="891" t="s">
        <v>177</v>
      </c>
      <c r="AV581" s="888" t="s">
        <v>78</v>
      </c>
      <c r="AW581" s="888" t="s">
        <v>27</v>
      </c>
      <c r="AX581" s="888" t="s">
        <v>70</v>
      </c>
      <c r="AY581" s="891" t="s">
        <v>170</v>
      </c>
    </row>
    <row r="582" spans="2:51" s="895" customFormat="1">
      <c r="B582" s="896"/>
      <c r="D582" s="890" t="s">
        <v>3027</v>
      </c>
      <c r="E582" s="897" t="s">
        <v>1</v>
      </c>
      <c r="F582" s="898" t="s">
        <v>3209</v>
      </c>
      <c r="H582" s="899">
        <v>40.853999999999999</v>
      </c>
      <c r="L582" s="896"/>
      <c r="M582" s="900"/>
      <c r="T582" s="901"/>
      <c r="AT582" s="897" t="s">
        <v>3027</v>
      </c>
      <c r="AU582" s="897" t="s">
        <v>177</v>
      </c>
      <c r="AV582" s="895" t="s">
        <v>177</v>
      </c>
      <c r="AW582" s="895" t="s">
        <v>27</v>
      </c>
      <c r="AX582" s="895" t="s">
        <v>70</v>
      </c>
      <c r="AY582" s="897" t="s">
        <v>170</v>
      </c>
    </row>
    <row r="583" spans="2:51" s="895" customFormat="1">
      <c r="B583" s="896"/>
      <c r="D583" s="890" t="s">
        <v>3027</v>
      </c>
      <c r="E583" s="897" t="s">
        <v>1</v>
      </c>
      <c r="F583" s="898" t="s">
        <v>3210</v>
      </c>
      <c r="H583" s="899">
        <v>4.4550000000000001</v>
      </c>
      <c r="L583" s="896"/>
      <c r="M583" s="900"/>
      <c r="T583" s="901"/>
      <c r="AT583" s="897" t="s">
        <v>3027</v>
      </c>
      <c r="AU583" s="897" t="s">
        <v>177</v>
      </c>
      <c r="AV583" s="895" t="s">
        <v>177</v>
      </c>
      <c r="AW583" s="895" t="s">
        <v>27</v>
      </c>
      <c r="AX583" s="895" t="s">
        <v>70</v>
      </c>
      <c r="AY583" s="897" t="s">
        <v>170</v>
      </c>
    </row>
    <row r="584" spans="2:51" s="895" customFormat="1">
      <c r="B584" s="896"/>
      <c r="D584" s="890" t="s">
        <v>3027</v>
      </c>
      <c r="E584" s="897" t="s">
        <v>1</v>
      </c>
      <c r="F584" s="898" t="s">
        <v>3211</v>
      </c>
      <c r="H584" s="899">
        <v>-8.8919999999999995</v>
      </c>
      <c r="L584" s="896"/>
      <c r="M584" s="900"/>
      <c r="T584" s="901"/>
      <c r="AT584" s="897" t="s">
        <v>3027</v>
      </c>
      <c r="AU584" s="897" t="s">
        <v>177</v>
      </c>
      <c r="AV584" s="895" t="s">
        <v>177</v>
      </c>
      <c r="AW584" s="895" t="s">
        <v>27</v>
      </c>
      <c r="AX584" s="895" t="s">
        <v>70</v>
      </c>
      <c r="AY584" s="897" t="s">
        <v>170</v>
      </c>
    </row>
    <row r="585" spans="2:51" s="895" customFormat="1">
      <c r="B585" s="896"/>
      <c r="D585" s="890" t="s">
        <v>3027</v>
      </c>
      <c r="E585" s="897" t="s">
        <v>1</v>
      </c>
      <c r="F585" s="898" t="s">
        <v>3212</v>
      </c>
      <c r="H585" s="899">
        <v>11.436999999999999</v>
      </c>
      <c r="L585" s="896"/>
      <c r="M585" s="900"/>
      <c r="T585" s="901"/>
      <c r="AT585" s="897" t="s">
        <v>3027</v>
      </c>
      <c r="AU585" s="897" t="s">
        <v>177</v>
      </c>
      <c r="AV585" s="895" t="s">
        <v>177</v>
      </c>
      <c r="AW585" s="895" t="s">
        <v>27</v>
      </c>
      <c r="AX585" s="895" t="s">
        <v>70</v>
      </c>
      <c r="AY585" s="897" t="s">
        <v>170</v>
      </c>
    </row>
    <row r="586" spans="2:51" s="909" customFormat="1">
      <c r="B586" s="910"/>
      <c r="D586" s="890" t="s">
        <v>3027</v>
      </c>
      <c r="E586" s="911" t="s">
        <v>1</v>
      </c>
      <c r="F586" s="912" t="s">
        <v>3089</v>
      </c>
      <c r="H586" s="913">
        <v>47.853999999999999</v>
      </c>
      <c r="L586" s="910"/>
      <c r="M586" s="914"/>
      <c r="T586" s="915"/>
      <c r="AT586" s="911" t="s">
        <v>3027</v>
      </c>
      <c r="AU586" s="911" t="s">
        <v>177</v>
      </c>
      <c r="AV586" s="909" t="s">
        <v>182</v>
      </c>
      <c r="AW586" s="909" t="s">
        <v>27</v>
      </c>
      <c r="AX586" s="909" t="s">
        <v>70</v>
      </c>
      <c r="AY586" s="911" t="s">
        <v>170</v>
      </c>
    </row>
    <row r="587" spans="2:51" s="888" customFormat="1">
      <c r="B587" s="889"/>
      <c r="D587" s="890" t="s">
        <v>3027</v>
      </c>
      <c r="E587" s="891" t="s">
        <v>1</v>
      </c>
      <c r="F587" s="892" t="s">
        <v>3213</v>
      </c>
      <c r="H587" s="891" t="s">
        <v>1</v>
      </c>
      <c r="L587" s="889"/>
      <c r="M587" s="893"/>
      <c r="T587" s="894"/>
      <c r="AT587" s="891" t="s">
        <v>3027</v>
      </c>
      <c r="AU587" s="891" t="s">
        <v>177</v>
      </c>
      <c r="AV587" s="888" t="s">
        <v>78</v>
      </c>
      <c r="AW587" s="888" t="s">
        <v>27</v>
      </c>
      <c r="AX587" s="888" t="s">
        <v>70</v>
      </c>
      <c r="AY587" s="891" t="s">
        <v>170</v>
      </c>
    </row>
    <row r="588" spans="2:51" s="895" customFormat="1">
      <c r="B588" s="896"/>
      <c r="D588" s="890" t="s">
        <v>3027</v>
      </c>
      <c r="E588" s="897" t="s">
        <v>1</v>
      </c>
      <c r="F588" s="898" t="s">
        <v>3214</v>
      </c>
      <c r="H588" s="899">
        <v>19.582000000000001</v>
      </c>
      <c r="L588" s="896"/>
      <c r="M588" s="900"/>
      <c r="T588" s="901"/>
      <c r="AT588" s="897" t="s">
        <v>3027</v>
      </c>
      <c r="AU588" s="897" t="s">
        <v>177</v>
      </c>
      <c r="AV588" s="895" t="s">
        <v>177</v>
      </c>
      <c r="AW588" s="895" t="s">
        <v>27</v>
      </c>
      <c r="AX588" s="895" t="s">
        <v>70</v>
      </c>
      <c r="AY588" s="897" t="s">
        <v>170</v>
      </c>
    </row>
    <row r="589" spans="2:51" s="895" customFormat="1">
      <c r="B589" s="896"/>
      <c r="D589" s="890" t="s">
        <v>3027</v>
      </c>
      <c r="E589" s="897" t="s">
        <v>1</v>
      </c>
      <c r="F589" s="898" t="s">
        <v>3215</v>
      </c>
      <c r="H589" s="899">
        <v>-6.2370000000000001</v>
      </c>
      <c r="L589" s="896"/>
      <c r="M589" s="900"/>
      <c r="T589" s="901"/>
      <c r="AT589" s="897" t="s">
        <v>3027</v>
      </c>
      <c r="AU589" s="897" t="s">
        <v>177</v>
      </c>
      <c r="AV589" s="895" t="s">
        <v>177</v>
      </c>
      <c r="AW589" s="895" t="s">
        <v>27</v>
      </c>
      <c r="AX589" s="895" t="s">
        <v>70</v>
      </c>
      <c r="AY589" s="897" t="s">
        <v>170</v>
      </c>
    </row>
    <row r="590" spans="2:51" s="895" customFormat="1">
      <c r="B590" s="896"/>
      <c r="D590" s="890" t="s">
        <v>3027</v>
      </c>
      <c r="E590" s="897" t="s">
        <v>1</v>
      </c>
      <c r="F590" s="898" t="s">
        <v>3216</v>
      </c>
      <c r="H590" s="899">
        <v>5.68</v>
      </c>
      <c r="L590" s="896"/>
      <c r="M590" s="900"/>
      <c r="T590" s="901"/>
      <c r="AT590" s="897" t="s">
        <v>3027</v>
      </c>
      <c r="AU590" s="897" t="s">
        <v>177</v>
      </c>
      <c r="AV590" s="895" t="s">
        <v>177</v>
      </c>
      <c r="AW590" s="895" t="s">
        <v>27</v>
      </c>
      <c r="AX590" s="895" t="s">
        <v>70</v>
      </c>
      <c r="AY590" s="897" t="s">
        <v>170</v>
      </c>
    </row>
    <row r="591" spans="2:51" s="909" customFormat="1">
      <c r="B591" s="910"/>
      <c r="D591" s="890" t="s">
        <v>3027</v>
      </c>
      <c r="E591" s="911" t="s">
        <v>1</v>
      </c>
      <c r="F591" s="912" t="s">
        <v>3089</v>
      </c>
      <c r="H591" s="913">
        <v>19.024999999999999</v>
      </c>
      <c r="L591" s="910"/>
      <c r="M591" s="914"/>
      <c r="T591" s="915"/>
      <c r="AT591" s="911" t="s">
        <v>3027</v>
      </c>
      <c r="AU591" s="911" t="s">
        <v>177</v>
      </c>
      <c r="AV591" s="909" t="s">
        <v>182</v>
      </c>
      <c r="AW591" s="909" t="s">
        <v>27</v>
      </c>
      <c r="AX591" s="909" t="s">
        <v>70</v>
      </c>
      <c r="AY591" s="911" t="s">
        <v>170</v>
      </c>
    </row>
    <row r="592" spans="2:51" s="902" customFormat="1">
      <c r="B592" s="903"/>
      <c r="D592" s="890" t="s">
        <v>3027</v>
      </c>
      <c r="E592" s="904" t="s">
        <v>1</v>
      </c>
      <c r="F592" s="905" t="s">
        <v>3030</v>
      </c>
      <c r="H592" s="906">
        <v>184.321</v>
      </c>
      <c r="L592" s="903"/>
      <c r="M592" s="907"/>
      <c r="T592" s="908"/>
      <c r="AT592" s="904" t="s">
        <v>3027</v>
      </c>
      <c r="AU592" s="904" t="s">
        <v>177</v>
      </c>
      <c r="AV592" s="902" t="s">
        <v>176</v>
      </c>
      <c r="AW592" s="902" t="s">
        <v>27</v>
      </c>
      <c r="AX592" s="902" t="s">
        <v>78</v>
      </c>
      <c r="AY592" s="904" t="s">
        <v>170</v>
      </c>
    </row>
    <row r="593" spans="2:65" s="2" customFormat="1" ht="16.5" customHeight="1">
      <c r="B593" s="883"/>
      <c r="C593" s="148" t="s">
        <v>419</v>
      </c>
      <c r="D593" s="148" t="s">
        <v>172</v>
      </c>
      <c r="E593" s="149" t="s">
        <v>420</v>
      </c>
      <c r="F593" s="150" t="s">
        <v>421</v>
      </c>
      <c r="G593" s="151" t="s">
        <v>175</v>
      </c>
      <c r="H593" s="152">
        <v>636.58000000000004</v>
      </c>
      <c r="I593" s="1091"/>
      <c r="J593" s="153">
        <f>ROUND(I593*H593,2)</f>
        <v>0</v>
      </c>
      <c r="K593" s="884"/>
      <c r="L593" s="40"/>
      <c r="M593" s="155" t="s">
        <v>1</v>
      </c>
      <c r="N593" s="885" t="s">
        <v>38</v>
      </c>
      <c r="O593" s="886">
        <v>0.89700000000000002</v>
      </c>
      <c r="P593" s="886">
        <f>O593*H593</f>
        <v>571.01226000000008</v>
      </c>
      <c r="Q593" s="886">
        <v>0</v>
      </c>
      <c r="R593" s="886">
        <f>Q593*H593</f>
        <v>0</v>
      </c>
      <c r="S593" s="886">
        <v>0</v>
      </c>
      <c r="T593" s="158">
        <f>S593*H593</f>
        <v>0</v>
      </c>
      <c r="AR593" s="159" t="s">
        <v>176</v>
      </c>
      <c r="AT593" s="159" t="s">
        <v>172</v>
      </c>
      <c r="AU593" s="159" t="s">
        <v>177</v>
      </c>
      <c r="AY593" s="863" t="s">
        <v>170</v>
      </c>
      <c r="BE593" s="887">
        <f>IF(N593="základná",J593,0)</f>
        <v>0</v>
      </c>
      <c r="BF593" s="887">
        <f>IF(N593="znížená",J593,0)</f>
        <v>0</v>
      </c>
      <c r="BG593" s="887">
        <f>IF(N593="zákl. prenesená",J593,0)</f>
        <v>0</v>
      </c>
      <c r="BH593" s="887">
        <f>IF(N593="zníž. prenesená",J593,0)</f>
        <v>0</v>
      </c>
      <c r="BI593" s="887">
        <f>IF(N593="nulová",J593,0)</f>
        <v>0</v>
      </c>
      <c r="BJ593" s="863" t="s">
        <v>177</v>
      </c>
      <c r="BK593" s="887">
        <f>ROUND(I593*H593,2)</f>
        <v>0</v>
      </c>
      <c r="BL593" s="863" t="s">
        <v>176</v>
      </c>
      <c r="BM593" s="159" t="s">
        <v>422</v>
      </c>
    </row>
    <row r="594" spans="2:65" s="888" customFormat="1">
      <c r="B594" s="889"/>
      <c r="D594" s="890" t="s">
        <v>3027</v>
      </c>
      <c r="E594" s="891" t="s">
        <v>1</v>
      </c>
      <c r="F594" s="892" t="s">
        <v>3217</v>
      </c>
      <c r="H594" s="891" t="s">
        <v>1</v>
      </c>
      <c r="L594" s="889"/>
      <c r="M594" s="893"/>
      <c r="T594" s="894"/>
      <c r="AT594" s="891" t="s">
        <v>3027</v>
      </c>
      <c r="AU594" s="891" t="s">
        <v>177</v>
      </c>
      <c r="AV594" s="888" t="s">
        <v>78</v>
      </c>
      <c r="AW594" s="888" t="s">
        <v>27</v>
      </c>
      <c r="AX594" s="888" t="s">
        <v>70</v>
      </c>
      <c r="AY594" s="891" t="s">
        <v>170</v>
      </c>
    </row>
    <row r="595" spans="2:65" s="895" customFormat="1">
      <c r="B595" s="896"/>
      <c r="D595" s="890" t="s">
        <v>3027</v>
      </c>
      <c r="E595" s="897" t="s">
        <v>1</v>
      </c>
      <c r="F595" s="898" t="s">
        <v>3218</v>
      </c>
      <c r="H595" s="899">
        <v>636.58000000000004</v>
      </c>
      <c r="L595" s="896"/>
      <c r="M595" s="900"/>
      <c r="T595" s="901"/>
      <c r="AT595" s="897" t="s">
        <v>3027</v>
      </c>
      <c r="AU595" s="897" t="s">
        <v>177</v>
      </c>
      <c r="AV595" s="895" t="s">
        <v>177</v>
      </c>
      <c r="AW595" s="895" t="s">
        <v>27</v>
      </c>
      <c r="AX595" s="895" t="s">
        <v>70</v>
      </c>
      <c r="AY595" s="897" t="s">
        <v>170</v>
      </c>
    </row>
    <row r="596" spans="2:65" s="902" customFormat="1">
      <c r="B596" s="903"/>
      <c r="D596" s="890" t="s">
        <v>3027</v>
      </c>
      <c r="E596" s="904" t="s">
        <v>1</v>
      </c>
      <c r="F596" s="905" t="s">
        <v>3030</v>
      </c>
      <c r="H596" s="906">
        <v>636.58000000000004</v>
      </c>
      <c r="L596" s="903"/>
      <c r="M596" s="907"/>
      <c r="T596" s="908"/>
      <c r="AT596" s="904" t="s">
        <v>3027</v>
      </c>
      <c r="AU596" s="904" t="s">
        <v>177</v>
      </c>
      <c r="AV596" s="902" t="s">
        <v>176</v>
      </c>
      <c r="AW596" s="902" t="s">
        <v>27</v>
      </c>
      <c r="AX596" s="902" t="s">
        <v>78</v>
      </c>
      <c r="AY596" s="904" t="s">
        <v>170</v>
      </c>
    </row>
    <row r="597" spans="2:65" s="2" customFormat="1" ht="24.25" customHeight="1">
      <c r="B597" s="883"/>
      <c r="C597" s="148" t="s">
        <v>423</v>
      </c>
      <c r="D597" s="148" t="s">
        <v>172</v>
      </c>
      <c r="E597" s="149" t="s">
        <v>424</v>
      </c>
      <c r="F597" s="150" t="s">
        <v>425</v>
      </c>
      <c r="G597" s="151" t="s">
        <v>175</v>
      </c>
      <c r="H597" s="152">
        <v>666.15099999999995</v>
      </c>
      <c r="I597" s="1091"/>
      <c r="J597" s="153">
        <f>ROUND(I597*H597,2)</f>
        <v>0</v>
      </c>
      <c r="K597" s="884"/>
      <c r="L597" s="40"/>
      <c r="M597" s="155" t="s">
        <v>1</v>
      </c>
      <c r="N597" s="885" t="s">
        <v>38</v>
      </c>
      <c r="O597" s="886">
        <v>0.44329000000000002</v>
      </c>
      <c r="P597" s="886">
        <f>O597*H597</f>
        <v>295.29807678999998</v>
      </c>
      <c r="Q597" s="886">
        <v>1.4499999999999999E-3</v>
      </c>
      <c r="R597" s="886">
        <f>Q597*H597</f>
        <v>0.96591894999999983</v>
      </c>
      <c r="S597" s="886">
        <v>0</v>
      </c>
      <c r="T597" s="158">
        <f>S597*H597</f>
        <v>0</v>
      </c>
      <c r="AR597" s="159" t="s">
        <v>176</v>
      </c>
      <c r="AT597" s="159" t="s">
        <v>172</v>
      </c>
      <c r="AU597" s="159" t="s">
        <v>177</v>
      </c>
      <c r="AY597" s="863" t="s">
        <v>170</v>
      </c>
      <c r="BE597" s="887">
        <f>IF(N597="základná",J597,0)</f>
        <v>0</v>
      </c>
      <c r="BF597" s="887">
        <f>IF(N597="znížená",J597,0)</f>
        <v>0</v>
      </c>
      <c r="BG597" s="887">
        <f>IF(N597="zákl. prenesená",J597,0)</f>
        <v>0</v>
      </c>
      <c r="BH597" s="887">
        <f>IF(N597="zníž. prenesená",J597,0)</f>
        <v>0</v>
      </c>
      <c r="BI597" s="887">
        <f>IF(N597="nulová",J597,0)</f>
        <v>0</v>
      </c>
      <c r="BJ597" s="863" t="s">
        <v>177</v>
      </c>
      <c r="BK597" s="887">
        <f>ROUND(I597*H597,2)</f>
        <v>0</v>
      </c>
      <c r="BL597" s="863" t="s">
        <v>176</v>
      </c>
      <c r="BM597" s="159" t="s">
        <v>426</v>
      </c>
    </row>
    <row r="598" spans="2:65" s="888" customFormat="1">
      <c r="B598" s="889"/>
      <c r="D598" s="890" t="s">
        <v>3027</v>
      </c>
      <c r="E598" s="891" t="s">
        <v>1</v>
      </c>
      <c r="F598" s="892" t="s">
        <v>3153</v>
      </c>
      <c r="H598" s="891" t="s">
        <v>1</v>
      </c>
      <c r="L598" s="889"/>
      <c r="M598" s="893"/>
      <c r="T598" s="894"/>
      <c r="AT598" s="891" t="s">
        <v>3027</v>
      </c>
      <c r="AU598" s="891" t="s">
        <v>177</v>
      </c>
      <c r="AV598" s="888" t="s">
        <v>78</v>
      </c>
      <c r="AW598" s="888" t="s">
        <v>27</v>
      </c>
      <c r="AX598" s="888" t="s">
        <v>70</v>
      </c>
      <c r="AY598" s="891" t="s">
        <v>170</v>
      </c>
    </row>
    <row r="599" spans="2:65" s="888" customFormat="1">
      <c r="B599" s="889"/>
      <c r="D599" s="890" t="s">
        <v>3027</v>
      </c>
      <c r="E599" s="891" t="s">
        <v>1</v>
      </c>
      <c r="F599" s="892" t="s">
        <v>3178</v>
      </c>
      <c r="H599" s="891" t="s">
        <v>1</v>
      </c>
      <c r="L599" s="889"/>
      <c r="M599" s="893"/>
      <c r="T599" s="894"/>
      <c r="AT599" s="891" t="s">
        <v>3027</v>
      </c>
      <c r="AU599" s="891" t="s">
        <v>177</v>
      </c>
      <c r="AV599" s="888" t="s">
        <v>78</v>
      </c>
      <c r="AW599" s="888" t="s">
        <v>27</v>
      </c>
      <c r="AX599" s="888" t="s">
        <v>70</v>
      </c>
      <c r="AY599" s="891" t="s">
        <v>170</v>
      </c>
    </row>
    <row r="600" spans="2:65" s="895" customFormat="1">
      <c r="B600" s="896"/>
      <c r="D600" s="890" t="s">
        <v>3027</v>
      </c>
      <c r="E600" s="897" t="s">
        <v>1</v>
      </c>
      <c r="F600" s="898" t="s">
        <v>3219</v>
      </c>
      <c r="H600" s="899">
        <v>45.203000000000003</v>
      </c>
      <c r="L600" s="896"/>
      <c r="M600" s="900"/>
      <c r="T600" s="901"/>
      <c r="AT600" s="897" t="s">
        <v>3027</v>
      </c>
      <c r="AU600" s="897" t="s">
        <v>177</v>
      </c>
      <c r="AV600" s="895" t="s">
        <v>177</v>
      </c>
      <c r="AW600" s="895" t="s">
        <v>27</v>
      </c>
      <c r="AX600" s="895" t="s">
        <v>70</v>
      </c>
      <c r="AY600" s="897" t="s">
        <v>170</v>
      </c>
    </row>
    <row r="601" spans="2:65" s="895" customFormat="1">
      <c r="B601" s="896"/>
      <c r="D601" s="890" t="s">
        <v>3027</v>
      </c>
      <c r="E601" s="897" t="s">
        <v>1</v>
      </c>
      <c r="F601" s="898" t="s">
        <v>3220</v>
      </c>
      <c r="H601" s="899">
        <v>10.11</v>
      </c>
      <c r="L601" s="896"/>
      <c r="M601" s="900"/>
      <c r="T601" s="901"/>
      <c r="AT601" s="897" t="s">
        <v>3027</v>
      </c>
      <c r="AU601" s="897" t="s">
        <v>177</v>
      </c>
      <c r="AV601" s="895" t="s">
        <v>177</v>
      </c>
      <c r="AW601" s="895" t="s">
        <v>27</v>
      </c>
      <c r="AX601" s="895" t="s">
        <v>70</v>
      </c>
      <c r="AY601" s="897" t="s">
        <v>170</v>
      </c>
    </row>
    <row r="602" spans="2:65" s="895" customFormat="1">
      <c r="B602" s="896"/>
      <c r="D602" s="890" t="s">
        <v>3027</v>
      </c>
      <c r="E602" s="897" t="s">
        <v>1</v>
      </c>
      <c r="F602" s="898" t="s">
        <v>3221</v>
      </c>
      <c r="H602" s="899">
        <v>-9.5</v>
      </c>
      <c r="L602" s="896"/>
      <c r="M602" s="900"/>
      <c r="T602" s="901"/>
      <c r="AT602" s="897" t="s">
        <v>3027</v>
      </c>
      <c r="AU602" s="897" t="s">
        <v>177</v>
      </c>
      <c r="AV602" s="895" t="s">
        <v>177</v>
      </c>
      <c r="AW602" s="895" t="s">
        <v>27</v>
      </c>
      <c r="AX602" s="895" t="s">
        <v>70</v>
      </c>
      <c r="AY602" s="897" t="s">
        <v>170</v>
      </c>
    </row>
    <row r="603" spans="2:65" s="895" customFormat="1">
      <c r="B603" s="896"/>
      <c r="D603" s="890" t="s">
        <v>3027</v>
      </c>
      <c r="E603" s="897" t="s">
        <v>1</v>
      </c>
      <c r="F603" s="898" t="s">
        <v>3222</v>
      </c>
      <c r="H603" s="899">
        <v>39.465000000000003</v>
      </c>
      <c r="L603" s="896"/>
      <c r="M603" s="900"/>
      <c r="T603" s="901"/>
      <c r="AT603" s="897" t="s">
        <v>3027</v>
      </c>
      <c r="AU603" s="897" t="s">
        <v>177</v>
      </c>
      <c r="AV603" s="895" t="s">
        <v>177</v>
      </c>
      <c r="AW603" s="895" t="s">
        <v>27</v>
      </c>
      <c r="AX603" s="895" t="s">
        <v>70</v>
      </c>
      <c r="AY603" s="897" t="s">
        <v>170</v>
      </c>
    </row>
    <row r="604" spans="2:65" s="895" customFormat="1">
      <c r="B604" s="896"/>
      <c r="D604" s="890" t="s">
        <v>3027</v>
      </c>
      <c r="E604" s="897" t="s">
        <v>1</v>
      </c>
      <c r="F604" s="898" t="s">
        <v>3223</v>
      </c>
      <c r="H604" s="899">
        <v>13.86</v>
      </c>
      <c r="L604" s="896"/>
      <c r="M604" s="900"/>
      <c r="T604" s="901"/>
      <c r="AT604" s="897" t="s">
        <v>3027</v>
      </c>
      <c r="AU604" s="897" t="s">
        <v>177</v>
      </c>
      <c r="AV604" s="895" t="s">
        <v>177</v>
      </c>
      <c r="AW604" s="895" t="s">
        <v>27</v>
      </c>
      <c r="AX604" s="895" t="s">
        <v>70</v>
      </c>
      <c r="AY604" s="897" t="s">
        <v>170</v>
      </c>
    </row>
    <row r="605" spans="2:65" s="895" customFormat="1">
      <c r="B605" s="896"/>
      <c r="D605" s="890" t="s">
        <v>3027</v>
      </c>
      <c r="E605" s="897" t="s">
        <v>1</v>
      </c>
      <c r="F605" s="898" t="s">
        <v>3224</v>
      </c>
      <c r="H605" s="899">
        <v>-12.47</v>
      </c>
      <c r="L605" s="896"/>
      <c r="M605" s="900"/>
      <c r="T605" s="901"/>
      <c r="AT605" s="897" t="s">
        <v>3027</v>
      </c>
      <c r="AU605" s="897" t="s">
        <v>177</v>
      </c>
      <c r="AV605" s="895" t="s">
        <v>177</v>
      </c>
      <c r="AW605" s="895" t="s">
        <v>27</v>
      </c>
      <c r="AX605" s="895" t="s">
        <v>70</v>
      </c>
      <c r="AY605" s="897" t="s">
        <v>170</v>
      </c>
    </row>
    <row r="606" spans="2:65" s="895" customFormat="1">
      <c r="B606" s="896"/>
      <c r="D606" s="890" t="s">
        <v>3027</v>
      </c>
      <c r="E606" s="897" t="s">
        <v>1</v>
      </c>
      <c r="F606" s="898" t="s">
        <v>3225</v>
      </c>
      <c r="H606" s="899">
        <v>130.87799999999999</v>
      </c>
      <c r="L606" s="896"/>
      <c r="M606" s="900"/>
      <c r="T606" s="901"/>
      <c r="AT606" s="897" t="s">
        <v>3027</v>
      </c>
      <c r="AU606" s="897" t="s">
        <v>177</v>
      </c>
      <c r="AV606" s="895" t="s">
        <v>177</v>
      </c>
      <c r="AW606" s="895" t="s">
        <v>27</v>
      </c>
      <c r="AX606" s="895" t="s">
        <v>70</v>
      </c>
      <c r="AY606" s="897" t="s">
        <v>170</v>
      </c>
    </row>
    <row r="607" spans="2:65" s="909" customFormat="1">
      <c r="B607" s="910"/>
      <c r="D607" s="890" t="s">
        <v>3027</v>
      </c>
      <c r="E607" s="911" t="s">
        <v>1</v>
      </c>
      <c r="F607" s="912" t="s">
        <v>3089</v>
      </c>
      <c r="H607" s="913">
        <v>217.54599999999999</v>
      </c>
      <c r="L607" s="910"/>
      <c r="M607" s="914"/>
      <c r="T607" s="915"/>
      <c r="AT607" s="911" t="s">
        <v>3027</v>
      </c>
      <c r="AU607" s="911" t="s">
        <v>177</v>
      </c>
      <c r="AV607" s="909" t="s">
        <v>182</v>
      </c>
      <c r="AW607" s="909" t="s">
        <v>27</v>
      </c>
      <c r="AX607" s="909" t="s">
        <v>70</v>
      </c>
      <c r="AY607" s="911" t="s">
        <v>170</v>
      </c>
    </row>
    <row r="608" spans="2:65" s="888" customFormat="1">
      <c r="B608" s="889"/>
      <c r="D608" s="890" t="s">
        <v>3027</v>
      </c>
      <c r="E608" s="891" t="s">
        <v>1</v>
      </c>
      <c r="F608" s="892" t="s">
        <v>3186</v>
      </c>
      <c r="H608" s="891" t="s">
        <v>1</v>
      </c>
      <c r="L608" s="889"/>
      <c r="M608" s="893"/>
      <c r="T608" s="894"/>
      <c r="AT608" s="891" t="s">
        <v>3027</v>
      </c>
      <c r="AU608" s="891" t="s">
        <v>177</v>
      </c>
      <c r="AV608" s="888" t="s">
        <v>78</v>
      </c>
      <c r="AW608" s="888" t="s">
        <v>27</v>
      </c>
      <c r="AX608" s="888" t="s">
        <v>70</v>
      </c>
      <c r="AY608" s="891" t="s">
        <v>170</v>
      </c>
    </row>
    <row r="609" spans="2:65" s="895" customFormat="1">
      <c r="B609" s="896"/>
      <c r="D609" s="890" t="s">
        <v>3027</v>
      </c>
      <c r="E609" s="897" t="s">
        <v>1</v>
      </c>
      <c r="F609" s="898" t="s">
        <v>3226</v>
      </c>
      <c r="H609" s="899">
        <v>147.33799999999999</v>
      </c>
      <c r="L609" s="896"/>
      <c r="M609" s="900"/>
      <c r="T609" s="901"/>
      <c r="AT609" s="897" t="s">
        <v>3027</v>
      </c>
      <c r="AU609" s="897" t="s">
        <v>177</v>
      </c>
      <c r="AV609" s="895" t="s">
        <v>177</v>
      </c>
      <c r="AW609" s="895" t="s">
        <v>27</v>
      </c>
      <c r="AX609" s="895" t="s">
        <v>70</v>
      </c>
      <c r="AY609" s="897" t="s">
        <v>170</v>
      </c>
    </row>
    <row r="610" spans="2:65" s="895" customFormat="1">
      <c r="B610" s="896"/>
      <c r="D610" s="890" t="s">
        <v>3027</v>
      </c>
      <c r="E610" s="897" t="s">
        <v>1</v>
      </c>
      <c r="F610" s="898" t="s">
        <v>3227</v>
      </c>
      <c r="H610" s="899">
        <v>-17.2</v>
      </c>
      <c r="L610" s="896"/>
      <c r="M610" s="900"/>
      <c r="T610" s="901"/>
      <c r="AT610" s="897" t="s">
        <v>3027</v>
      </c>
      <c r="AU610" s="897" t="s">
        <v>177</v>
      </c>
      <c r="AV610" s="895" t="s">
        <v>177</v>
      </c>
      <c r="AW610" s="895" t="s">
        <v>27</v>
      </c>
      <c r="AX610" s="895" t="s">
        <v>70</v>
      </c>
      <c r="AY610" s="897" t="s">
        <v>170</v>
      </c>
    </row>
    <row r="611" spans="2:65" s="895" customFormat="1">
      <c r="B611" s="896"/>
      <c r="D611" s="890" t="s">
        <v>3027</v>
      </c>
      <c r="E611" s="897" t="s">
        <v>1</v>
      </c>
      <c r="F611" s="898" t="s">
        <v>3228</v>
      </c>
      <c r="H611" s="899">
        <v>84.768000000000001</v>
      </c>
      <c r="L611" s="896"/>
      <c r="M611" s="900"/>
      <c r="T611" s="901"/>
      <c r="AT611" s="897" t="s">
        <v>3027</v>
      </c>
      <c r="AU611" s="897" t="s">
        <v>177</v>
      </c>
      <c r="AV611" s="895" t="s">
        <v>177</v>
      </c>
      <c r="AW611" s="895" t="s">
        <v>27</v>
      </c>
      <c r="AX611" s="895" t="s">
        <v>70</v>
      </c>
      <c r="AY611" s="897" t="s">
        <v>170</v>
      </c>
    </row>
    <row r="612" spans="2:65" s="895" customFormat="1">
      <c r="B612" s="896"/>
      <c r="D612" s="890" t="s">
        <v>3027</v>
      </c>
      <c r="E612" s="897" t="s">
        <v>1</v>
      </c>
      <c r="F612" s="898" t="s">
        <v>3229</v>
      </c>
      <c r="H612" s="899">
        <v>21.516999999999999</v>
      </c>
      <c r="L612" s="896"/>
      <c r="M612" s="900"/>
      <c r="T612" s="901"/>
      <c r="AT612" s="897" t="s">
        <v>3027</v>
      </c>
      <c r="AU612" s="897" t="s">
        <v>177</v>
      </c>
      <c r="AV612" s="895" t="s">
        <v>177</v>
      </c>
      <c r="AW612" s="895" t="s">
        <v>27</v>
      </c>
      <c r="AX612" s="895" t="s">
        <v>70</v>
      </c>
      <c r="AY612" s="897" t="s">
        <v>170</v>
      </c>
    </row>
    <row r="613" spans="2:65" s="909" customFormat="1">
      <c r="B613" s="910"/>
      <c r="D613" s="890" t="s">
        <v>3027</v>
      </c>
      <c r="E613" s="911" t="s">
        <v>1</v>
      </c>
      <c r="F613" s="912" t="s">
        <v>3089</v>
      </c>
      <c r="H613" s="913">
        <v>236.423</v>
      </c>
      <c r="L613" s="910"/>
      <c r="M613" s="914"/>
      <c r="T613" s="915"/>
      <c r="AT613" s="911" t="s">
        <v>3027</v>
      </c>
      <c r="AU613" s="911" t="s">
        <v>177</v>
      </c>
      <c r="AV613" s="909" t="s">
        <v>182</v>
      </c>
      <c r="AW613" s="909" t="s">
        <v>27</v>
      </c>
      <c r="AX613" s="909" t="s">
        <v>70</v>
      </c>
      <c r="AY613" s="911" t="s">
        <v>170</v>
      </c>
    </row>
    <row r="614" spans="2:65" s="888" customFormat="1">
      <c r="B614" s="889"/>
      <c r="D614" s="890" t="s">
        <v>3027</v>
      </c>
      <c r="E614" s="891" t="s">
        <v>1</v>
      </c>
      <c r="F614" s="892" t="s">
        <v>3071</v>
      </c>
      <c r="H614" s="891" t="s">
        <v>1</v>
      </c>
      <c r="L614" s="889"/>
      <c r="M614" s="893"/>
      <c r="T614" s="894"/>
      <c r="AT614" s="891" t="s">
        <v>3027</v>
      </c>
      <c r="AU614" s="891" t="s">
        <v>177</v>
      </c>
      <c r="AV614" s="888" t="s">
        <v>78</v>
      </c>
      <c r="AW614" s="888" t="s">
        <v>27</v>
      </c>
      <c r="AX614" s="888" t="s">
        <v>70</v>
      </c>
      <c r="AY614" s="891" t="s">
        <v>170</v>
      </c>
    </row>
    <row r="615" spans="2:65" s="895" customFormat="1">
      <c r="B615" s="896"/>
      <c r="D615" s="890" t="s">
        <v>3027</v>
      </c>
      <c r="E615" s="897" t="s">
        <v>1</v>
      </c>
      <c r="F615" s="898" t="s">
        <v>3230</v>
      </c>
      <c r="H615" s="899">
        <v>76.227999999999994</v>
      </c>
      <c r="L615" s="896"/>
      <c r="M615" s="900"/>
      <c r="T615" s="901"/>
      <c r="AT615" s="897" t="s">
        <v>3027</v>
      </c>
      <c r="AU615" s="897" t="s">
        <v>177</v>
      </c>
      <c r="AV615" s="895" t="s">
        <v>177</v>
      </c>
      <c r="AW615" s="895" t="s">
        <v>27</v>
      </c>
      <c r="AX615" s="895" t="s">
        <v>70</v>
      </c>
      <c r="AY615" s="897" t="s">
        <v>170</v>
      </c>
    </row>
    <row r="616" spans="2:65" s="895" customFormat="1">
      <c r="B616" s="896"/>
      <c r="D616" s="890" t="s">
        <v>3027</v>
      </c>
      <c r="E616" s="897" t="s">
        <v>1</v>
      </c>
      <c r="F616" s="898" t="s">
        <v>3231</v>
      </c>
      <c r="H616" s="899">
        <v>60.326000000000001</v>
      </c>
      <c r="L616" s="896"/>
      <c r="M616" s="900"/>
      <c r="T616" s="901"/>
      <c r="AT616" s="897" t="s">
        <v>3027</v>
      </c>
      <c r="AU616" s="897" t="s">
        <v>177</v>
      </c>
      <c r="AV616" s="895" t="s">
        <v>177</v>
      </c>
      <c r="AW616" s="895" t="s">
        <v>27</v>
      </c>
      <c r="AX616" s="895" t="s">
        <v>70</v>
      </c>
      <c r="AY616" s="897" t="s">
        <v>170</v>
      </c>
    </row>
    <row r="617" spans="2:65" s="909" customFormat="1">
      <c r="B617" s="910"/>
      <c r="D617" s="890" t="s">
        <v>3027</v>
      </c>
      <c r="E617" s="911" t="s">
        <v>1</v>
      </c>
      <c r="F617" s="912" t="s">
        <v>3089</v>
      </c>
      <c r="H617" s="913">
        <v>136.554</v>
      </c>
      <c r="L617" s="910"/>
      <c r="M617" s="914"/>
      <c r="T617" s="915"/>
      <c r="AT617" s="911" t="s">
        <v>3027</v>
      </c>
      <c r="AU617" s="911" t="s">
        <v>177</v>
      </c>
      <c r="AV617" s="909" t="s">
        <v>182</v>
      </c>
      <c r="AW617" s="909" t="s">
        <v>27</v>
      </c>
      <c r="AX617" s="909" t="s">
        <v>70</v>
      </c>
      <c r="AY617" s="911" t="s">
        <v>170</v>
      </c>
    </row>
    <row r="618" spans="2:65" s="888" customFormat="1">
      <c r="B618" s="889"/>
      <c r="D618" s="890" t="s">
        <v>3027</v>
      </c>
      <c r="E618" s="891" t="s">
        <v>1</v>
      </c>
      <c r="F618" s="892" t="s">
        <v>3232</v>
      </c>
      <c r="H618" s="891" t="s">
        <v>1</v>
      </c>
      <c r="L618" s="889"/>
      <c r="M618" s="893"/>
      <c r="T618" s="894"/>
      <c r="AT618" s="891" t="s">
        <v>3027</v>
      </c>
      <c r="AU618" s="891" t="s">
        <v>177</v>
      </c>
      <c r="AV618" s="888" t="s">
        <v>78</v>
      </c>
      <c r="AW618" s="888" t="s">
        <v>27</v>
      </c>
      <c r="AX618" s="888" t="s">
        <v>70</v>
      </c>
      <c r="AY618" s="891" t="s">
        <v>170</v>
      </c>
    </row>
    <row r="619" spans="2:65" s="895" customFormat="1">
      <c r="B619" s="896"/>
      <c r="D619" s="890" t="s">
        <v>3027</v>
      </c>
      <c r="E619" s="897" t="s">
        <v>1</v>
      </c>
      <c r="F619" s="898" t="s">
        <v>3233</v>
      </c>
      <c r="H619" s="899">
        <v>51.548000000000002</v>
      </c>
      <c r="L619" s="896"/>
      <c r="M619" s="900"/>
      <c r="T619" s="901"/>
      <c r="AT619" s="897" t="s">
        <v>3027</v>
      </c>
      <c r="AU619" s="897" t="s">
        <v>177</v>
      </c>
      <c r="AV619" s="895" t="s">
        <v>177</v>
      </c>
      <c r="AW619" s="895" t="s">
        <v>27</v>
      </c>
      <c r="AX619" s="895" t="s">
        <v>70</v>
      </c>
      <c r="AY619" s="897" t="s">
        <v>170</v>
      </c>
    </row>
    <row r="620" spans="2:65" s="895" customFormat="1">
      <c r="B620" s="896"/>
      <c r="D620" s="890" t="s">
        <v>3027</v>
      </c>
      <c r="E620" s="897" t="s">
        <v>1</v>
      </c>
      <c r="F620" s="898" t="s">
        <v>3234</v>
      </c>
      <c r="H620" s="899">
        <v>24.08</v>
      </c>
      <c r="L620" s="896"/>
      <c r="M620" s="900"/>
      <c r="T620" s="901"/>
      <c r="AT620" s="897" t="s">
        <v>3027</v>
      </c>
      <c r="AU620" s="897" t="s">
        <v>177</v>
      </c>
      <c r="AV620" s="895" t="s">
        <v>177</v>
      </c>
      <c r="AW620" s="895" t="s">
        <v>27</v>
      </c>
      <c r="AX620" s="895" t="s">
        <v>70</v>
      </c>
      <c r="AY620" s="897" t="s">
        <v>170</v>
      </c>
    </row>
    <row r="621" spans="2:65" s="902" customFormat="1">
      <c r="B621" s="903"/>
      <c r="D621" s="890" t="s">
        <v>3027</v>
      </c>
      <c r="E621" s="904" t="s">
        <v>1</v>
      </c>
      <c r="F621" s="905" t="s">
        <v>3030</v>
      </c>
      <c r="H621" s="906">
        <v>666.15099999999995</v>
      </c>
      <c r="L621" s="903"/>
      <c r="M621" s="907"/>
      <c r="T621" s="908"/>
      <c r="AT621" s="904" t="s">
        <v>3027</v>
      </c>
      <c r="AU621" s="904" t="s">
        <v>177</v>
      </c>
      <c r="AV621" s="902" t="s">
        <v>176</v>
      </c>
      <c r="AW621" s="902" t="s">
        <v>27</v>
      </c>
      <c r="AX621" s="902" t="s">
        <v>78</v>
      </c>
      <c r="AY621" s="904" t="s">
        <v>170</v>
      </c>
    </row>
    <row r="622" spans="2:65" s="2" customFormat="1" ht="24.25" customHeight="1">
      <c r="B622" s="883"/>
      <c r="C622" s="148" t="s">
        <v>427</v>
      </c>
      <c r="D622" s="148" t="s">
        <v>172</v>
      </c>
      <c r="E622" s="149" t="s">
        <v>428</v>
      </c>
      <c r="F622" s="150" t="s">
        <v>429</v>
      </c>
      <c r="G622" s="151" t="s">
        <v>175</v>
      </c>
      <c r="H622" s="152">
        <v>666.15099999999995</v>
      </c>
      <c r="I622" s="1091"/>
      <c r="J622" s="153">
        <f>ROUND(I622*H622,2)</f>
        <v>0</v>
      </c>
      <c r="K622" s="884"/>
      <c r="L622" s="40"/>
      <c r="M622" s="155" t="s">
        <v>1</v>
      </c>
      <c r="N622" s="885" t="s">
        <v>38</v>
      </c>
      <c r="O622" s="886">
        <v>0.314</v>
      </c>
      <c r="P622" s="886">
        <f>O622*H622</f>
        <v>209.171414</v>
      </c>
      <c r="Q622" s="886">
        <v>0</v>
      </c>
      <c r="R622" s="886">
        <f>Q622*H622</f>
        <v>0</v>
      </c>
      <c r="S622" s="886">
        <v>0</v>
      </c>
      <c r="T622" s="158">
        <f>S622*H622</f>
        <v>0</v>
      </c>
      <c r="AR622" s="159" t="s">
        <v>176</v>
      </c>
      <c r="AT622" s="159" t="s">
        <v>172</v>
      </c>
      <c r="AU622" s="159" t="s">
        <v>177</v>
      </c>
      <c r="AY622" s="863" t="s">
        <v>170</v>
      </c>
      <c r="BE622" s="887">
        <f>IF(N622="základná",J622,0)</f>
        <v>0</v>
      </c>
      <c r="BF622" s="887">
        <f>IF(N622="znížená",J622,0)</f>
        <v>0</v>
      </c>
      <c r="BG622" s="887">
        <f>IF(N622="zákl. prenesená",J622,0)</f>
        <v>0</v>
      </c>
      <c r="BH622" s="887">
        <f>IF(N622="zníž. prenesená",J622,0)</f>
        <v>0</v>
      </c>
      <c r="BI622" s="887">
        <f>IF(N622="nulová",J622,0)</f>
        <v>0</v>
      </c>
      <c r="BJ622" s="863" t="s">
        <v>177</v>
      </c>
      <c r="BK622" s="887">
        <f>ROUND(I622*H622,2)</f>
        <v>0</v>
      </c>
      <c r="BL622" s="863" t="s">
        <v>176</v>
      </c>
      <c r="BM622" s="159" t="s">
        <v>430</v>
      </c>
    </row>
    <row r="623" spans="2:65" s="888" customFormat="1">
      <c r="B623" s="889"/>
      <c r="D623" s="890" t="s">
        <v>3027</v>
      </c>
      <c r="E623" s="891" t="s">
        <v>1</v>
      </c>
      <c r="F623" s="892" t="s">
        <v>3153</v>
      </c>
      <c r="H623" s="891" t="s">
        <v>1</v>
      </c>
      <c r="L623" s="889"/>
      <c r="M623" s="893"/>
      <c r="T623" s="894"/>
      <c r="AT623" s="891" t="s">
        <v>3027</v>
      </c>
      <c r="AU623" s="891" t="s">
        <v>177</v>
      </c>
      <c r="AV623" s="888" t="s">
        <v>78</v>
      </c>
      <c r="AW623" s="888" t="s">
        <v>27</v>
      </c>
      <c r="AX623" s="888" t="s">
        <v>70</v>
      </c>
      <c r="AY623" s="891" t="s">
        <v>170</v>
      </c>
    </row>
    <row r="624" spans="2:65" s="888" customFormat="1">
      <c r="B624" s="889"/>
      <c r="D624" s="890" t="s">
        <v>3027</v>
      </c>
      <c r="E624" s="891" t="s">
        <v>1</v>
      </c>
      <c r="F624" s="892" t="s">
        <v>3178</v>
      </c>
      <c r="H624" s="891" t="s">
        <v>1</v>
      </c>
      <c r="L624" s="889"/>
      <c r="M624" s="893"/>
      <c r="T624" s="894"/>
      <c r="AT624" s="891" t="s">
        <v>3027</v>
      </c>
      <c r="AU624" s="891" t="s">
        <v>177</v>
      </c>
      <c r="AV624" s="888" t="s">
        <v>78</v>
      </c>
      <c r="AW624" s="888" t="s">
        <v>27</v>
      </c>
      <c r="AX624" s="888" t="s">
        <v>70</v>
      </c>
      <c r="AY624" s="891" t="s">
        <v>170</v>
      </c>
    </row>
    <row r="625" spans="2:51" s="895" customFormat="1">
      <c r="B625" s="896"/>
      <c r="D625" s="890" t="s">
        <v>3027</v>
      </c>
      <c r="E625" s="897" t="s">
        <v>1</v>
      </c>
      <c r="F625" s="898" t="s">
        <v>3219</v>
      </c>
      <c r="H625" s="899">
        <v>45.203000000000003</v>
      </c>
      <c r="L625" s="896"/>
      <c r="M625" s="900"/>
      <c r="T625" s="901"/>
      <c r="AT625" s="897" t="s">
        <v>3027</v>
      </c>
      <c r="AU625" s="897" t="s">
        <v>177</v>
      </c>
      <c r="AV625" s="895" t="s">
        <v>177</v>
      </c>
      <c r="AW625" s="895" t="s">
        <v>27</v>
      </c>
      <c r="AX625" s="895" t="s">
        <v>70</v>
      </c>
      <c r="AY625" s="897" t="s">
        <v>170</v>
      </c>
    </row>
    <row r="626" spans="2:51" s="895" customFormat="1">
      <c r="B626" s="896"/>
      <c r="D626" s="890" t="s">
        <v>3027</v>
      </c>
      <c r="E626" s="897" t="s">
        <v>1</v>
      </c>
      <c r="F626" s="898" t="s">
        <v>3220</v>
      </c>
      <c r="H626" s="899">
        <v>10.11</v>
      </c>
      <c r="L626" s="896"/>
      <c r="M626" s="900"/>
      <c r="T626" s="901"/>
      <c r="AT626" s="897" t="s">
        <v>3027</v>
      </c>
      <c r="AU626" s="897" t="s">
        <v>177</v>
      </c>
      <c r="AV626" s="895" t="s">
        <v>177</v>
      </c>
      <c r="AW626" s="895" t="s">
        <v>27</v>
      </c>
      <c r="AX626" s="895" t="s">
        <v>70</v>
      </c>
      <c r="AY626" s="897" t="s">
        <v>170</v>
      </c>
    </row>
    <row r="627" spans="2:51" s="895" customFormat="1">
      <c r="B627" s="896"/>
      <c r="D627" s="890" t="s">
        <v>3027</v>
      </c>
      <c r="E627" s="897" t="s">
        <v>1</v>
      </c>
      <c r="F627" s="898" t="s">
        <v>3221</v>
      </c>
      <c r="H627" s="899">
        <v>-9.5</v>
      </c>
      <c r="L627" s="896"/>
      <c r="M627" s="900"/>
      <c r="T627" s="901"/>
      <c r="AT627" s="897" t="s">
        <v>3027</v>
      </c>
      <c r="AU627" s="897" t="s">
        <v>177</v>
      </c>
      <c r="AV627" s="895" t="s">
        <v>177</v>
      </c>
      <c r="AW627" s="895" t="s">
        <v>27</v>
      </c>
      <c r="AX627" s="895" t="s">
        <v>70</v>
      </c>
      <c r="AY627" s="897" t="s">
        <v>170</v>
      </c>
    </row>
    <row r="628" spans="2:51" s="895" customFormat="1">
      <c r="B628" s="896"/>
      <c r="D628" s="890" t="s">
        <v>3027</v>
      </c>
      <c r="E628" s="897" t="s">
        <v>1</v>
      </c>
      <c r="F628" s="898" t="s">
        <v>3222</v>
      </c>
      <c r="H628" s="899">
        <v>39.465000000000003</v>
      </c>
      <c r="L628" s="896"/>
      <c r="M628" s="900"/>
      <c r="T628" s="901"/>
      <c r="AT628" s="897" t="s">
        <v>3027</v>
      </c>
      <c r="AU628" s="897" t="s">
        <v>177</v>
      </c>
      <c r="AV628" s="895" t="s">
        <v>177</v>
      </c>
      <c r="AW628" s="895" t="s">
        <v>27</v>
      </c>
      <c r="AX628" s="895" t="s">
        <v>70</v>
      </c>
      <c r="AY628" s="897" t="s">
        <v>170</v>
      </c>
    </row>
    <row r="629" spans="2:51" s="895" customFormat="1">
      <c r="B629" s="896"/>
      <c r="D629" s="890" t="s">
        <v>3027</v>
      </c>
      <c r="E629" s="897" t="s">
        <v>1</v>
      </c>
      <c r="F629" s="898" t="s">
        <v>3223</v>
      </c>
      <c r="H629" s="899">
        <v>13.86</v>
      </c>
      <c r="L629" s="896"/>
      <c r="M629" s="900"/>
      <c r="T629" s="901"/>
      <c r="AT629" s="897" t="s">
        <v>3027</v>
      </c>
      <c r="AU629" s="897" t="s">
        <v>177</v>
      </c>
      <c r="AV629" s="895" t="s">
        <v>177</v>
      </c>
      <c r="AW629" s="895" t="s">
        <v>27</v>
      </c>
      <c r="AX629" s="895" t="s">
        <v>70</v>
      </c>
      <c r="AY629" s="897" t="s">
        <v>170</v>
      </c>
    </row>
    <row r="630" spans="2:51" s="895" customFormat="1">
      <c r="B630" s="896"/>
      <c r="D630" s="890" t="s">
        <v>3027</v>
      </c>
      <c r="E630" s="897" t="s">
        <v>1</v>
      </c>
      <c r="F630" s="898" t="s">
        <v>3224</v>
      </c>
      <c r="H630" s="899">
        <v>-12.47</v>
      </c>
      <c r="L630" s="896"/>
      <c r="M630" s="900"/>
      <c r="T630" s="901"/>
      <c r="AT630" s="897" t="s">
        <v>3027</v>
      </c>
      <c r="AU630" s="897" t="s">
        <v>177</v>
      </c>
      <c r="AV630" s="895" t="s">
        <v>177</v>
      </c>
      <c r="AW630" s="895" t="s">
        <v>27</v>
      </c>
      <c r="AX630" s="895" t="s">
        <v>70</v>
      </c>
      <c r="AY630" s="897" t="s">
        <v>170</v>
      </c>
    </row>
    <row r="631" spans="2:51" s="895" customFormat="1">
      <c r="B631" s="896"/>
      <c r="D631" s="890" t="s">
        <v>3027</v>
      </c>
      <c r="E631" s="897" t="s">
        <v>1</v>
      </c>
      <c r="F631" s="898" t="s">
        <v>3225</v>
      </c>
      <c r="H631" s="899">
        <v>130.87799999999999</v>
      </c>
      <c r="L631" s="896"/>
      <c r="M631" s="900"/>
      <c r="T631" s="901"/>
      <c r="AT631" s="897" t="s">
        <v>3027</v>
      </c>
      <c r="AU631" s="897" t="s">
        <v>177</v>
      </c>
      <c r="AV631" s="895" t="s">
        <v>177</v>
      </c>
      <c r="AW631" s="895" t="s">
        <v>27</v>
      </c>
      <c r="AX631" s="895" t="s">
        <v>70</v>
      </c>
      <c r="AY631" s="897" t="s">
        <v>170</v>
      </c>
    </row>
    <row r="632" spans="2:51" s="909" customFormat="1">
      <c r="B632" s="910"/>
      <c r="D632" s="890" t="s">
        <v>3027</v>
      </c>
      <c r="E632" s="911" t="s">
        <v>1</v>
      </c>
      <c r="F632" s="912" t="s">
        <v>3089</v>
      </c>
      <c r="H632" s="913">
        <v>217.54599999999999</v>
      </c>
      <c r="L632" s="910"/>
      <c r="M632" s="914"/>
      <c r="T632" s="915"/>
      <c r="AT632" s="911" t="s">
        <v>3027</v>
      </c>
      <c r="AU632" s="911" t="s">
        <v>177</v>
      </c>
      <c r="AV632" s="909" t="s">
        <v>182</v>
      </c>
      <c r="AW632" s="909" t="s">
        <v>27</v>
      </c>
      <c r="AX632" s="909" t="s">
        <v>70</v>
      </c>
      <c r="AY632" s="911" t="s">
        <v>170</v>
      </c>
    </row>
    <row r="633" spans="2:51" s="888" customFormat="1">
      <c r="B633" s="889"/>
      <c r="D633" s="890" t="s">
        <v>3027</v>
      </c>
      <c r="E633" s="891" t="s">
        <v>1</v>
      </c>
      <c r="F633" s="892" t="s">
        <v>3186</v>
      </c>
      <c r="H633" s="891" t="s">
        <v>1</v>
      </c>
      <c r="L633" s="889"/>
      <c r="M633" s="893"/>
      <c r="T633" s="894"/>
      <c r="AT633" s="891" t="s">
        <v>3027</v>
      </c>
      <c r="AU633" s="891" t="s">
        <v>177</v>
      </c>
      <c r="AV633" s="888" t="s">
        <v>78</v>
      </c>
      <c r="AW633" s="888" t="s">
        <v>27</v>
      </c>
      <c r="AX633" s="888" t="s">
        <v>70</v>
      </c>
      <c r="AY633" s="891" t="s">
        <v>170</v>
      </c>
    </row>
    <row r="634" spans="2:51" s="895" customFormat="1">
      <c r="B634" s="896"/>
      <c r="D634" s="890" t="s">
        <v>3027</v>
      </c>
      <c r="E634" s="897" t="s">
        <v>1</v>
      </c>
      <c r="F634" s="898" t="s">
        <v>3226</v>
      </c>
      <c r="H634" s="899">
        <v>147.33799999999999</v>
      </c>
      <c r="L634" s="896"/>
      <c r="M634" s="900"/>
      <c r="T634" s="901"/>
      <c r="AT634" s="897" t="s">
        <v>3027</v>
      </c>
      <c r="AU634" s="897" t="s">
        <v>177</v>
      </c>
      <c r="AV634" s="895" t="s">
        <v>177</v>
      </c>
      <c r="AW634" s="895" t="s">
        <v>27</v>
      </c>
      <c r="AX634" s="895" t="s">
        <v>70</v>
      </c>
      <c r="AY634" s="897" t="s">
        <v>170</v>
      </c>
    </row>
    <row r="635" spans="2:51" s="895" customFormat="1">
      <c r="B635" s="896"/>
      <c r="D635" s="890" t="s">
        <v>3027</v>
      </c>
      <c r="E635" s="897" t="s">
        <v>1</v>
      </c>
      <c r="F635" s="898" t="s">
        <v>3227</v>
      </c>
      <c r="H635" s="899">
        <v>-17.2</v>
      </c>
      <c r="L635" s="896"/>
      <c r="M635" s="900"/>
      <c r="T635" s="901"/>
      <c r="AT635" s="897" t="s">
        <v>3027</v>
      </c>
      <c r="AU635" s="897" t="s">
        <v>177</v>
      </c>
      <c r="AV635" s="895" t="s">
        <v>177</v>
      </c>
      <c r="AW635" s="895" t="s">
        <v>27</v>
      </c>
      <c r="AX635" s="895" t="s">
        <v>70</v>
      </c>
      <c r="AY635" s="897" t="s">
        <v>170</v>
      </c>
    </row>
    <row r="636" spans="2:51" s="895" customFormat="1">
      <c r="B636" s="896"/>
      <c r="D636" s="890" t="s">
        <v>3027</v>
      </c>
      <c r="E636" s="897" t="s">
        <v>1</v>
      </c>
      <c r="F636" s="898" t="s">
        <v>3228</v>
      </c>
      <c r="H636" s="899">
        <v>84.768000000000001</v>
      </c>
      <c r="L636" s="896"/>
      <c r="M636" s="900"/>
      <c r="T636" s="901"/>
      <c r="AT636" s="897" t="s">
        <v>3027</v>
      </c>
      <c r="AU636" s="897" t="s">
        <v>177</v>
      </c>
      <c r="AV636" s="895" t="s">
        <v>177</v>
      </c>
      <c r="AW636" s="895" t="s">
        <v>27</v>
      </c>
      <c r="AX636" s="895" t="s">
        <v>70</v>
      </c>
      <c r="AY636" s="897" t="s">
        <v>170</v>
      </c>
    </row>
    <row r="637" spans="2:51" s="895" customFormat="1">
      <c r="B637" s="896"/>
      <c r="D637" s="890" t="s">
        <v>3027</v>
      </c>
      <c r="E637" s="897" t="s">
        <v>1</v>
      </c>
      <c r="F637" s="898" t="s">
        <v>3229</v>
      </c>
      <c r="H637" s="899">
        <v>21.516999999999999</v>
      </c>
      <c r="L637" s="896"/>
      <c r="M637" s="900"/>
      <c r="T637" s="901"/>
      <c r="AT637" s="897" t="s">
        <v>3027</v>
      </c>
      <c r="AU637" s="897" t="s">
        <v>177</v>
      </c>
      <c r="AV637" s="895" t="s">
        <v>177</v>
      </c>
      <c r="AW637" s="895" t="s">
        <v>27</v>
      </c>
      <c r="AX637" s="895" t="s">
        <v>70</v>
      </c>
      <c r="AY637" s="897" t="s">
        <v>170</v>
      </c>
    </row>
    <row r="638" spans="2:51" s="909" customFormat="1">
      <c r="B638" s="910"/>
      <c r="D638" s="890" t="s">
        <v>3027</v>
      </c>
      <c r="E638" s="911" t="s">
        <v>1</v>
      </c>
      <c r="F638" s="912" t="s">
        <v>3089</v>
      </c>
      <c r="H638" s="913">
        <v>236.423</v>
      </c>
      <c r="L638" s="910"/>
      <c r="M638" s="914"/>
      <c r="T638" s="915"/>
      <c r="AT638" s="911" t="s">
        <v>3027</v>
      </c>
      <c r="AU638" s="911" t="s">
        <v>177</v>
      </c>
      <c r="AV638" s="909" t="s">
        <v>182</v>
      </c>
      <c r="AW638" s="909" t="s">
        <v>27</v>
      </c>
      <c r="AX638" s="909" t="s">
        <v>70</v>
      </c>
      <c r="AY638" s="911" t="s">
        <v>170</v>
      </c>
    </row>
    <row r="639" spans="2:51" s="888" customFormat="1">
      <c r="B639" s="889"/>
      <c r="D639" s="890" t="s">
        <v>3027</v>
      </c>
      <c r="E639" s="891" t="s">
        <v>1</v>
      </c>
      <c r="F639" s="892" t="s">
        <v>3071</v>
      </c>
      <c r="H639" s="891" t="s">
        <v>1</v>
      </c>
      <c r="L639" s="889"/>
      <c r="M639" s="893"/>
      <c r="T639" s="894"/>
      <c r="AT639" s="891" t="s">
        <v>3027</v>
      </c>
      <c r="AU639" s="891" t="s">
        <v>177</v>
      </c>
      <c r="AV639" s="888" t="s">
        <v>78</v>
      </c>
      <c r="AW639" s="888" t="s">
        <v>27</v>
      </c>
      <c r="AX639" s="888" t="s">
        <v>70</v>
      </c>
      <c r="AY639" s="891" t="s">
        <v>170</v>
      </c>
    </row>
    <row r="640" spans="2:51" s="895" customFormat="1">
      <c r="B640" s="896"/>
      <c r="D640" s="890" t="s">
        <v>3027</v>
      </c>
      <c r="E640" s="897" t="s">
        <v>1</v>
      </c>
      <c r="F640" s="898" t="s">
        <v>3230</v>
      </c>
      <c r="H640" s="899">
        <v>76.227999999999994</v>
      </c>
      <c r="L640" s="896"/>
      <c r="M640" s="900"/>
      <c r="T640" s="901"/>
      <c r="AT640" s="897" t="s">
        <v>3027</v>
      </c>
      <c r="AU640" s="897" t="s">
        <v>177</v>
      </c>
      <c r="AV640" s="895" t="s">
        <v>177</v>
      </c>
      <c r="AW640" s="895" t="s">
        <v>27</v>
      </c>
      <c r="AX640" s="895" t="s">
        <v>70</v>
      </c>
      <c r="AY640" s="897" t="s">
        <v>170</v>
      </c>
    </row>
    <row r="641" spans="2:65" s="895" customFormat="1">
      <c r="B641" s="896"/>
      <c r="D641" s="890" t="s">
        <v>3027</v>
      </c>
      <c r="E641" s="897" t="s">
        <v>1</v>
      </c>
      <c r="F641" s="898" t="s">
        <v>3231</v>
      </c>
      <c r="H641" s="899">
        <v>60.326000000000001</v>
      </c>
      <c r="L641" s="896"/>
      <c r="M641" s="900"/>
      <c r="T641" s="901"/>
      <c r="AT641" s="897" t="s">
        <v>3027</v>
      </c>
      <c r="AU641" s="897" t="s">
        <v>177</v>
      </c>
      <c r="AV641" s="895" t="s">
        <v>177</v>
      </c>
      <c r="AW641" s="895" t="s">
        <v>27</v>
      </c>
      <c r="AX641" s="895" t="s">
        <v>70</v>
      </c>
      <c r="AY641" s="897" t="s">
        <v>170</v>
      </c>
    </row>
    <row r="642" spans="2:65" s="909" customFormat="1">
      <c r="B642" s="910"/>
      <c r="D642" s="890" t="s">
        <v>3027</v>
      </c>
      <c r="E642" s="911" t="s">
        <v>1</v>
      </c>
      <c r="F642" s="912" t="s">
        <v>3089</v>
      </c>
      <c r="H642" s="913">
        <v>136.554</v>
      </c>
      <c r="L642" s="910"/>
      <c r="M642" s="914"/>
      <c r="T642" s="915"/>
      <c r="AT642" s="911" t="s">
        <v>3027</v>
      </c>
      <c r="AU642" s="911" t="s">
        <v>177</v>
      </c>
      <c r="AV642" s="909" t="s">
        <v>182</v>
      </c>
      <c r="AW642" s="909" t="s">
        <v>27</v>
      </c>
      <c r="AX642" s="909" t="s">
        <v>70</v>
      </c>
      <c r="AY642" s="911" t="s">
        <v>170</v>
      </c>
    </row>
    <row r="643" spans="2:65" s="888" customFormat="1">
      <c r="B643" s="889"/>
      <c r="D643" s="890" t="s">
        <v>3027</v>
      </c>
      <c r="E643" s="891" t="s">
        <v>1</v>
      </c>
      <c r="F643" s="892" t="s">
        <v>3232</v>
      </c>
      <c r="H643" s="891" t="s">
        <v>1</v>
      </c>
      <c r="L643" s="889"/>
      <c r="M643" s="893"/>
      <c r="T643" s="894"/>
      <c r="AT643" s="891" t="s">
        <v>3027</v>
      </c>
      <c r="AU643" s="891" t="s">
        <v>177</v>
      </c>
      <c r="AV643" s="888" t="s">
        <v>78</v>
      </c>
      <c r="AW643" s="888" t="s">
        <v>27</v>
      </c>
      <c r="AX643" s="888" t="s">
        <v>70</v>
      </c>
      <c r="AY643" s="891" t="s">
        <v>170</v>
      </c>
    </row>
    <row r="644" spans="2:65" s="895" customFormat="1">
      <c r="B644" s="896"/>
      <c r="D644" s="890" t="s">
        <v>3027</v>
      </c>
      <c r="E644" s="897" t="s">
        <v>1</v>
      </c>
      <c r="F644" s="898" t="s">
        <v>3233</v>
      </c>
      <c r="H644" s="899">
        <v>51.548000000000002</v>
      </c>
      <c r="L644" s="896"/>
      <c r="M644" s="900"/>
      <c r="T644" s="901"/>
      <c r="AT644" s="897" t="s">
        <v>3027</v>
      </c>
      <c r="AU644" s="897" t="s">
        <v>177</v>
      </c>
      <c r="AV644" s="895" t="s">
        <v>177</v>
      </c>
      <c r="AW644" s="895" t="s">
        <v>27</v>
      </c>
      <c r="AX644" s="895" t="s">
        <v>70</v>
      </c>
      <c r="AY644" s="897" t="s">
        <v>170</v>
      </c>
    </row>
    <row r="645" spans="2:65" s="895" customFormat="1">
      <c r="B645" s="896"/>
      <c r="D645" s="890" t="s">
        <v>3027</v>
      </c>
      <c r="E645" s="897" t="s">
        <v>1</v>
      </c>
      <c r="F645" s="898" t="s">
        <v>3234</v>
      </c>
      <c r="H645" s="899">
        <v>24.08</v>
      </c>
      <c r="L645" s="896"/>
      <c r="M645" s="900"/>
      <c r="T645" s="901"/>
      <c r="AT645" s="897" t="s">
        <v>3027</v>
      </c>
      <c r="AU645" s="897" t="s">
        <v>177</v>
      </c>
      <c r="AV645" s="895" t="s">
        <v>177</v>
      </c>
      <c r="AW645" s="895" t="s">
        <v>27</v>
      </c>
      <c r="AX645" s="895" t="s">
        <v>70</v>
      </c>
      <c r="AY645" s="897" t="s">
        <v>170</v>
      </c>
    </row>
    <row r="646" spans="2:65" s="902" customFormat="1">
      <c r="B646" s="903"/>
      <c r="D646" s="890" t="s">
        <v>3027</v>
      </c>
      <c r="E646" s="904" t="s">
        <v>1</v>
      </c>
      <c r="F646" s="905" t="s">
        <v>3030</v>
      </c>
      <c r="H646" s="906">
        <v>666.15099999999995</v>
      </c>
      <c r="L646" s="903"/>
      <c r="M646" s="907"/>
      <c r="T646" s="908"/>
      <c r="AT646" s="904" t="s">
        <v>3027</v>
      </c>
      <c r="AU646" s="904" t="s">
        <v>177</v>
      </c>
      <c r="AV646" s="902" t="s">
        <v>176</v>
      </c>
      <c r="AW646" s="902" t="s">
        <v>27</v>
      </c>
      <c r="AX646" s="902" t="s">
        <v>78</v>
      </c>
      <c r="AY646" s="904" t="s">
        <v>170</v>
      </c>
    </row>
    <row r="647" spans="2:65" s="2" customFormat="1" ht="16.5" customHeight="1">
      <c r="B647" s="883"/>
      <c r="C647" s="148" t="s">
        <v>431</v>
      </c>
      <c r="D647" s="148" t="s">
        <v>172</v>
      </c>
      <c r="E647" s="149" t="s">
        <v>432</v>
      </c>
      <c r="F647" s="150" t="s">
        <v>433</v>
      </c>
      <c r="G647" s="151" t="s">
        <v>249</v>
      </c>
      <c r="H647" s="152">
        <v>22.887</v>
      </c>
      <c r="I647" s="1091"/>
      <c r="J647" s="153">
        <f>ROUND(I647*H647,2)</f>
        <v>0</v>
      </c>
      <c r="K647" s="884"/>
      <c r="L647" s="40"/>
      <c r="M647" s="155" t="s">
        <v>1</v>
      </c>
      <c r="N647" s="885" t="s">
        <v>38</v>
      </c>
      <c r="O647" s="886">
        <v>35.799520000000001</v>
      </c>
      <c r="P647" s="886">
        <f>O647*H647</f>
        <v>819.34361424000008</v>
      </c>
      <c r="Q647" s="886">
        <v>1.01555</v>
      </c>
      <c r="R647" s="886">
        <f>Q647*H647</f>
        <v>23.24289285</v>
      </c>
      <c r="S647" s="886">
        <v>0</v>
      </c>
      <c r="T647" s="158">
        <f>S647*H647</f>
        <v>0</v>
      </c>
      <c r="AR647" s="159" t="s">
        <v>176</v>
      </c>
      <c r="AT647" s="159" t="s">
        <v>172</v>
      </c>
      <c r="AU647" s="159" t="s">
        <v>177</v>
      </c>
      <c r="AY647" s="863" t="s">
        <v>170</v>
      </c>
      <c r="BE647" s="887">
        <f>IF(N647="základná",J647,0)</f>
        <v>0</v>
      </c>
      <c r="BF647" s="887">
        <f>IF(N647="znížená",J647,0)</f>
        <v>0</v>
      </c>
      <c r="BG647" s="887">
        <f>IF(N647="zákl. prenesená",J647,0)</f>
        <v>0</v>
      </c>
      <c r="BH647" s="887">
        <f>IF(N647="zníž. prenesená",J647,0)</f>
        <v>0</v>
      </c>
      <c r="BI647" s="887">
        <f>IF(N647="nulová",J647,0)</f>
        <v>0</v>
      </c>
      <c r="BJ647" s="863" t="s">
        <v>177</v>
      </c>
      <c r="BK647" s="887">
        <f>ROUND(I647*H647,2)</f>
        <v>0</v>
      </c>
      <c r="BL647" s="863" t="s">
        <v>176</v>
      </c>
      <c r="BM647" s="159" t="s">
        <v>434</v>
      </c>
    </row>
    <row r="648" spans="2:65" s="888" customFormat="1">
      <c r="B648" s="889"/>
      <c r="D648" s="890" t="s">
        <v>3027</v>
      </c>
      <c r="E648" s="891" t="s">
        <v>1</v>
      </c>
      <c r="F648" s="892" t="s">
        <v>3153</v>
      </c>
      <c r="H648" s="891" t="s">
        <v>1</v>
      </c>
      <c r="L648" s="889"/>
      <c r="M648" s="893"/>
      <c r="T648" s="894"/>
      <c r="AT648" s="891" t="s">
        <v>3027</v>
      </c>
      <c r="AU648" s="891" t="s">
        <v>177</v>
      </c>
      <c r="AV648" s="888" t="s">
        <v>78</v>
      </c>
      <c r="AW648" s="888" t="s">
        <v>27</v>
      </c>
      <c r="AX648" s="888" t="s">
        <v>70</v>
      </c>
      <c r="AY648" s="891" t="s">
        <v>170</v>
      </c>
    </row>
    <row r="649" spans="2:65" s="888" customFormat="1">
      <c r="B649" s="889"/>
      <c r="D649" s="890" t="s">
        <v>3027</v>
      </c>
      <c r="E649" s="891" t="s">
        <v>1</v>
      </c>
      <c r="F649" s="892" t="s">
        <v>3178</v>
      </c>
      <c r="H649" s="891" t="s">
        <v>1</v>
      </c>
      <c r="L649" s="889"/>
      <c r="M649" s="893"/>
      <c r="T649" s="894"/>
      <c r="AT649" s="891" t="s">
        <v>3027</v>
      </c>
      <c r="AU649" s="891" t="s">
        <v>177</v>
      </c>
      <c r="AV649" s="888" t="s">
        <v>78</v>
      </c>
      <c r="AW649" s="888" t="s">
        <v>27</v>
      </c>
      <c r="AX649" s="888" t="s">
        <v>70</v>
      </c>
      <c r="AY649" s="891" t="s">
        <v>170</v>
      </c>
    </row>
    <row r="650" spans="2:65" s="895" customFormat="1">
      <c r="B650" s="896"/>
      <c r="D650" s="890" t="s">
        <v>3027</v>
      </c>
      <c r="E650" s="897" t="s">
        <v>1</v>
      </c>
      <c r="F650" s="898" t="s">
        <v>3235</v>
      </c>
      <c r="H650" s="899">
        <v>0.80500000000000005</v>
      </c>
      <c r="L650" s="896"/>
      <c r="M650" s="900"/>
      <c r="T650" s="901"/>
      <c r="AT650" s="897" t="s">
        <v>3027</v>
      </c>
      <c r="AU650" s="897" t="s">
        <v>177</v>
      </c>
      <c r="AV650" s="895" t="s">
        <v>177</v>
      </c>
      <c r="AW650" s="895" t="s">
        <v>27</v>
      </c>
      <c r="AX650" s="895" t="s">
        <v>70</v>
      </c>
      <c r="AY650" s="897" t="s">
        <v>170</v>
      </c>
    </row>
    <row r="651" spans="2:65" s="888" customFormat="1">
      <c r="B651" s="889"/>
      <c r="D651" s="890" t="s">
        <v>3027</v>
      </c>
      <c r="E651" s="891" t="s">
        <v>1</v>
      </c>
      <c r="F651" s="892" t="s">
        <v>3186</v>
      </c>
      <c r="H651" s="891" t="s">
        <v>1</v>
      </c>
      <c r="L651" s="889"/>
      <c r="M651" s="893"/>
      <c r="T651" s="894"/>
      <c r="AT651" s="891" t="s">
        <v>3027</v>
      </c>
      <c r="AU651" s="891" t="s">
        <v>177</v>
      </c>
      <c r="AV651" s="888" t="s">
        <v>78</v>
      </c>
      <c r="AW651" s="888" t="s">
        <v>27</v>
      </c>
      <c r="AX651" s="888" t="s">
        <v>70</v>
      </c>
      <c r="AY651" s="891" t="s">
        <v>170</v>
      </c>
    </row>
    <row r="652" spans="2:65" s="895" customFormat="1">
      <c r="B652" s="896"/>
      <c r="D652" s="890" t="s">
        <v>3027</v>
      </c>
      <c r="E652" s="897" t="s">
        <v>1</v>
      </c>
      <c r="F652" s="898" t="s">
        <v>3236</v>
      </c>
      <c r="H652" s="899">
        <v>4.0519999999999996</v>
      </c>
      <c r="L652" s="896"/>
      <c r="M652" s="900"/>
      <c r="T652" s="901"/>
      <c r="AT652" s="897" t="s">
        <v>3027</v>
      </c>
      <c r="AU652" s="897" t="s">
        <v>177</v>
      </c>
      <c r="AV652" s="895" t="s">
        <v>177</v>
      </c>
      <c r="AW652" s="895" t="s">
        <v>27</v>
      </c>
      <c r="AX652" s="895" t="s">
        <v>70</v>
      </c>
      <c r="AY652" s="897" t="s">
        <v>170</v>
      </c>
    </row>
    <row r="653" spans="2:65" s="888" customFormat="1">
      <c r="B653" s="889"/>
      <c r="D653" s="890" t="s">
        <v>3027</v>
      </c>
      <c r="E653" s="891" t="s">
        <v>1</v>
      </c>
      <c r="F653" s="892" t="s">
        <v>3071</v>
      </c>
      <c r="H653" s="891" t="s">
        <v>1</v>
      </c>
      <c r="L653" s="889"/>
      <c r="M653" s="893"/>
      <c r="T653" s="894"/>
      <c r="AT653" s="891" t="s">
        <v>3027</v>
      </c>
      <c r="AU653" s="891" t="s">
        <v>177</v>
      </c>
      <c r="AV653" s="888" t="s">
        <v>78</v>
      </c>
      <c r="AW653" s="888" t="s">
        <v>27</v>
      </c>
      <c r="AX653" s="888" t="s">
        <v>70</v>
      </c>
      <c r="AY653" s="891" t="s">
        <v>170</v>
      </c>
    </row>
    <row r="654" spans="2:65" s="888" customFormat="1">
      <c r="B654" s="889"/>
      <c r="D654" s="890" t="s">
        <v>3027</v>
      </c>
      <c r="E654" s="891" t="s">
        <v>1</v>
      </c>
      <c r="F654" s="892" t="s">
        <v>3111</v>
      </c>
      <c r="H654" s="891" t="s">
        <v>1</v>
      </c>
      <c r="L654" s="889"/>
      <c r="M654" s="893"/>
      <c r="T654" s="894"/>
      <c r="AT654" s="891" t="s">
        <v>3027</v>
      </c>
      <c r="AU654" s="891" t="s">
        <v>177</v>
      </c>
      <c r="AV654" s="888" t="s">
        <v>78</v>
      </c>
      <c r="AW654" s="888" t="s">
        <v>27</v>
      </c>
      <c r="AX654" s="888" t="s">
        <v>70</v>
      </c>
      <c r="AY654" s="891" t="s">
        <v>170</v>
      </c>
    </row>
    <row r="655" spans="2:65" s="895" customFormat="1">
      <c r="B655" s="896"/>
      <c r="D655" s="890" t="s">
        <v>3027</v>
      </c>
      <c r="E655" s="897" t="s">
        <v>1</v>
      </c>
      <c r="F655" s="898" t="s">
        <v>70</v>
      </c>
      <c r="H655" s="899">
        <v>0</v>
      </c>
      <c r="L655" s="896"/>
      <c r="M655" s="900"/>
      <c r="T655" s="901"/>
      <c r="AT655" s="897" t="s">
        <v>3027</v>
      </c>
      <c r="AU655" s="897" t="s">
        <v>177</v>
      </c>
      <c r="AV655" s="895" t="s">
        <v>177</v>
      </c>
      <c r="AW655" s="895" t="s">
        <v>27</v>
      </c>
      <c r="AX655" s="895" t="s">
        <v>70</v>
      </c>
      <c r="AY655" s="897" t="s">
        <v>170</v>
      </c>
    </row>
    <row r="656" spans="2:65" s="888" customFormat="1">
      <c r="B656" s="889"/>
      <c r="D656" s="890" t="s">
        <v>3027</v>
      </c>
      <c r="E656" s="891" t="s">
        <v>1</v>
      </c>
      <c r="F656" s="892" t="s">
        <v>3065</v>
      </c>
      <c r="H656" s="891" t="s">
        <v>1</v>
      </c>
      <c r="L656" s="889"/>
      <c r="M656" s="893"/>
      <c r="T656" s="894"/>
      <c r="AT656" s="891" t="s">
        <v>3027</v>
      </c>
      <c r="AU656" s="891" t="s">
        <v>177</v>
      </c>
      <c r="AV656" s="888" t="s">
        <v>78</v>
      </c>
      <c r="AW656" s="888" t="s">
        <v>27</v>
      </c>
      <c r="AX656" s="888" t="s">
        <v>70</v>
      </c>
      <c r="AY656" s="891" t="s">
        <v>170</v>
      </c>
    </row>
    <row r="657" spans="2:65" s="888" customFormat="1">
      <c r="B657" s="889"/>
      <c r="D657" s="890" t="s">
        <v>3027</v>
      </c>
      <c r="E657" s="891" t="s">
        <v>1</v>
      </c>
      <c r="F657" s="892" t="s">
        <v>3237</v>
      </c>
      <c r="H657" s="891" t="s">
        <v>1</v>
      </c>
      <c r="L657" s="889"/>
      <c r="M657" s="893"/>
      <c r="T657" s="894"/>
      <c r="AT657" s="891" t="s">
        <v>3027</v>
      </c>
      <c r="AU657" s="891" t="s">
        <v>177</v>
      </c>
      <c r="AV657" s="888" t="s">
        <v>78</v>
      </c>
      <c r="AW657" s="888" t="s">
        <v>27</v>
      </c>
      <c r="AX657" s="888" t="s">
        <v>70</v>
      </c>
      <c r="AY657" s="891" t="s">
        <v>170</v>
      </c>
    </row>
    <row r="658" spans="2:65" s="895" customFormat="1">
      <c r="B658" s="896"/>
      <c r="D658" s="890" t="s">
        <v>3027</v>
      </c>
      <c r="E658" s="897" t="s">
        <v>1</v>
      </c>
      <c r="F658" s="898" t="s">
        <v>3238</v>
      </c>
      <c r="H658" s="899">
        <v>5.7439999999999998</v>
      </c>
      <c r="L658" s="896"/>
      <c r="M658" s="900"/>
      <c r="T658" s="901"/>
      <c r="AT658" s="897" t="s">
        <v>3027</v>
      </c>
      <c r="AU658" s="897" t="s">
        <v>177</v>
      </c>
      <c r="AV658" s="895" t="s">
        <v>177</v>
      </c>
      <c r="AW658" s="895" t="s">
        <v>27</v>
      </c>
      <c r="AX658" s="895" t="s">
        <v>70</v>
      </c>
      <c r="AY658" s="897" t="s">
        <v>170</v>
      </c>
    </row>
    <row r="659" spans="2:65" s="888" customFormat="1">
      <c r="B659" s="889"/>
      <c r="D659" s="890" t="s">
        <v>3027</v>
      </c>
      <c r="E659" s="891" t="s">
        <v>1</v>
      </c>
      <c r="F659" s="892" t="s">
        <v>3201</v>
      </c>
      <c r="H659" s="891" t="s">
        <v>1</v>
      </c>
      <c r="L659" s="889"/>
      <c r="M659" s="893"/>
      <c r="T659" s="894"/>
      <c r="AT659" s="891" t="s">
        <v>3027</v>
      </c>
      <c r="AU659" s="891" t="s">
        <v>177</v>
      </c>
      <c r="AV659" s="888" t="s">
        <v>78</v>
      </c>
      <c r="AW659" s="888" t="s">
        <v>27</v>
      </c>
      <c r="AX659" s="888" t="s">
        <v>70</v>
      </c>
      <c r="AY659" s="891" t="s">
        <v>170</v>
      </c>
    </row>
    <row r="660" spans="2:65" s="895" customFormat="1">
      <c r="B660" s="896"/>
      <c r="D660" s="890" t="s">
        <v>3027</v>
      </c>
      <c r="E660" s="897" t="s">
        <v>1</v>
      </c>
      <c r="F660" s="898" t="s">
        <v>3239</v>
      </c>
      <c r="H660" s="899">
        <v>2.8239999999999998</v>
      </c>
      <c r="L660" s="896"/>
      <c r="M660" s="900"/>
      <c r="T660" s="901"/>
      <c r="AT660" s="897" t="s">
        <v>3027</v>
      </c>
      <c r="AU660" s="897" t="s">
        <v>177</v>
      </c>
      <c r="AV660" s="895" t="s">
        <v>177</v>
      </c>
      <c r="AW660" s="895" t="s">
        <v>27</v>
      </c>
      <c r="AX660" s="895" t="s">
        <v>70</v>
      </c>
      <c r="AY660" s="897" t="s">
        <v>170</v>
      </c>
    </row>
    <row r="661" spans="2:65" s="888" customFormat="1">
      <c r="B661" s="889"/>
      <c r="D661" s="890" t="s">
        <v>3027</v>
      </c>
      <c r="E661" s="891" t="s">
        <v>1</v>
      </c>
      <c r="F661" s="892" t="s">
        <v>3208</v>
      </c>
      <c r="H661" s="891" t="s">
        <v>1</v>
      </c>
      <c r="L661" s="889"/>
      <c r="M661" s="893"/>
      <c r="T661" s="894"/>
      <c r="AT661" s="891" t="s">
        <v>3027</v>
      </c>
      <c r="AU661" s="891" t="s">
        <v>177</v>
      </c>
      <c r="AV661" s="888" t="s">
        <v>78</v>
      </c>
      <c r="AW661" s="888" t="s">
        <v>27</v>
      </c>
      <c r="AX661" s="888" t="s">
        <v>70</v>
      </c>
      <c r="AY661" s="891" t="s">
        <v>170</v>
      </c>
    </row>
    <row r="662" spans="2:65" s="895" customFormat="1">
      <c r="B662" s="896"/>
      <c r="D662" s="890" t="s">
        <v>3027</v>
      </c>
      <c r="E662" s="897" t="s">
        <v>1</v>
      </c>
      <c r="F662" s="898" t="s">
        <v>3240</v>
      </c>
      <c r="H662" s="899">
        <v>5.5030000000000001</v>
      </c>
      <c r="L662" s="896"/>
      <c r="M662" s="900"/>
      <c r="T662" s="901"/>
      <c r="AT662" s="897" t="s">
        <v>3027</v>
      </c>
      <c r="AU662" s="897" t="s">
        <v>177</v>
      </c>
      <c r="AV662" s="895" t="s">
        <v>177</v>
      </c>
      <c r="AW662" s="895" t="s">
        <v>27</v>
      </c>
      <c r="AX662" s="895" t="s">
        <v>70</v>
      </c>
      <c r="AY662" s="897" t="s">
        <v>170</v>
      </c>
    </row>
    <row r="663" spans="2:65" s="888" customFormat="1">
      <c r="B663" s="889"/>
      <c r="D663" s="890" t="s">
        <v>3027</v>
      </c>
      <c r="E663" s="891" t="s">
        <v>1</v>
      </c>
      <c r="F663" s="892" t="s">
        <v>3213</v>
      </c>
      <c r="H663" s="891" t="s">
        <v>1</v>
      </c>
      <c r="L663" s="889"/>
      <c r="M663" s="893"/>
      <c r="T663" s="894"/>
      <c r="AT663" s="891" t="s">
        <v>3027</v>
      </c>
      <c r="AU663" s="891" t="s">
        <v>177</v>
      </c>
      <c r="AV663" s="888" t="s">
        <v>78</v>
      </c>
      <c r="AW663" s="888" t="s">
        <v>27</v>
      </c>
      <c r="AX663" s="888" t="s">
        <v>70</v>
      </c>
      <c r="AY663" s="891" t="s">
        <v>170</v>
      </c>
    </row>
    <row r="664" spans="2:65" s="895" customFormat="1">
      <c r="B664" s="896"/>
      <c r="D664" s="890" t="s">
        <v>3027</v>
      </c>
      <c r="E664" s="897" t="s">
        <v>1</v>
      </c>
      <c r="F664" s="898" t="s">
        <v>3241</v>
      </c>
      <c r="H664" s="899">
        <v>2.1880000000000002</v>
      </c>
      <c r="L664" s="896"/>
      <c r="M664" s="900"/>
      <c r="T664" s="901"/>
      <c r="AT664" s="897" t="s">
        <v>3027</v>
      </c>
      <c r="AU664" s="897" t="s">
        <v>177</v>
      </c>
      <c r="AV664" s="895" t="s">
        <v>177</v>
      </c>
      <c r="AW664" s="895" t="s">
        <v>27</v>
      </c>
      <c r="AX664" s="895" t="s">
        <v>70</v>
      </c>
      <c r="AY664" s="897" t="s">
        <v>170</v>
      </c>
    </row>
    <row r="665" spans="2:65" s="888" customFormat="1">
      <c r="B665" s="889"/>
      <c r="D665" s="890" t="s">
        <v>3027</v>
      </c>
      <c r="E665" s="891" t="s">
        <v>1</v>
      </c>
      <c r="F665" s="892" t="s">
        <v>3232</v>
      </c>
      <c r="H665" s="891" t="s">
        <v>1</v>
      </c>
      <c r="L665" s="889"/>
      <c r="M665" s="893"/>
      <c r="T665" s="894"/>
      <c r="AT665" s="891" t="s">
        <v>3027</v>
      </c>
      <c r="AU665" s="891" t="s">
        <v>177</v>
      </c>
      <c r="AV665" s="888" t="s">
        <v>78</v>
      </c>
      <c r="AW665" s="888" t="s">
        <v>27</v>
      </c>
      <c r="AX665" s="888" t="s">
        <v>70</v>
      </c>
      <c r="AY665" s="891" t="s">
        <v>170</v>
      </c>
    </row>
    <row r="666" spans="2:65" s="895" customFormat="1">
      <c r="B666" s="896"/>
      <c r="D666" s="890" t="s">
        <v>3027</v>
      </c>
      <c r="E666" s="897" t="s">
        <v>1</v>
      </c>
      <c r="F666" s="898" t="s">
        <v>3242</v>
      </c>
      <c r="H666" s="899">
        <v>0.40400000000000003</v>
      </c>
      <c r="L666" s="896"/>
      <c r="M666" s="900"/>
      <c r="T666" s="901"/>
      <c r="AT666" s="897" t="s">
        <v>3027</v>
      </c>
      <c r="AU666" s="897" t="s">
        <v>177</v>
      </c>
      <c r="AV666" s="895" t="s">
        <v>177</v>
      </c>
      <c r="AW666" s="895" t="s">
        <v>27</v>
      </c>
      <c r="AX666" s="895" t="s">
        <v>70</v>
      </c>
      <c r="AY666" s="897" t="s">
        <v>170</v>
      </c>
    </row>
    <row r="667" spans="2:65" s="895" customFormat="1">
      <c r="B667" s="896"/>
      <c r="D667" s="890" t="s">
        <v>3027</v>
      </c>
      <c r="E667" s="897" t="s">
        <v>1</v>
      </c>
      <c r="F667" s="898" t="s">
        <v>3243</v>
      </c>
      <c r="H667" s="899">
        <v>0.27700000000000002</v>
      </c>
      <c r="L667" s="896"/>
      <c r="M667" s="900"/>
      <c r="T667" s="901"/>
      <c r="AT667" s="897" t="s">
        <v>3027</v>
      </c>
      <c r="AU667" s="897" t="s">
        <v>177</v>
      </c>
      <c r="AV667" s="895" t="s">
        <v>177</v>
      </c>
      <c r="AW667" s="895" t="s">
        <v>27</v>
      </c>
      <c r="AX667" s="895" t="s">
        <v>70</v>
      </c>
      <c r="AY667" s="897" t="s">
        <v>170</v>
      </c>
    </row>
    <row r="668" spans="2:65" s="902" customFormat="1">
      <c r="B668" s="903"/>
      <c r="D668" s="890" t="s">
        <v>3027</v>
      </c>
      <c r="E668" s="904" t="s">
        <v>1</v>
      </c>
      <c r="F668" s="905" t="s">
        <v>3030</v>
      </c>
      <c r="H668" s="906">
        <v>21.797000000000001</v>
      </c>
      <c r="L668" s="903"/>
      <c r="M668" s="907"/>
      <c r="T668" s="908"/>
      <c r="AT668" s="904" t="s">
        <v>3027</v>
      </c>
      <c r="AU668" s="904" t="s">
        <v>177</v>
      </c>
      <c r="AV668" s="902" t="s">
        <v>176</v>
      </c>
      <c r="AW668" s="902" t="s">
        <v>27</v>
      </c>
      <c r="AX668" s="902" t="s">
        <v>78</v>
      </c>
      <c r="AY668" s="904" t="s">
        <v>170</v>
      </c>
    </row>
    <row r="669" spans="2:65" s="895" customFormat="1">
      <c r="B669" s="896"/>
      <c r="D669" s="890" t="s">
        <v>3027</v>
      </c>
      <c r="F669" s="898" t="s">
        <v>3244</v>
      </c>
      <c r="H669" s="899">
        <v>22.887</v>
      </c>
      <c r="L669" s="896"/>
      <c r="M669" s="900"/>
      <c r="T669" s="901"/>
      <c r="AT669" s="897" t="s">
        <v>3027</v>
      </c>
      <c r="AU669" s="897" t="s">
        <v>177</v>
      </c>
      <c r="AV669" s="895" t="s">
        <v>177</v>
      </c>
      <c r="AW669" s="895" t="s">
        <v>3</v>
      </c>
      <c r="AX669" s="895" t="s">
        <v>78</v>
      </c>
      <c r="AY669" s="897" t="s">
        <v>170</v>
      </c>
    </row>
    <row r="670" spans="2:65" s="2" customFormat="1" ht="33" customHeight="1">
      <c r="B670" s="883"/>
      <c r="C670" s="148" t="s">
        <v>435</v>
      </c>
      <c r="D670" s="148" t="s">
        <v>172</v>
      </c>
      <c r="E670" s="149" t="s">
        <v>436</v>
      </c>
      <c r="F670" s="150" t="s">
        <v>437</v>
      </c>
      <c r="G670" s="151" t="s">
        <v>175</v>
      </c>
      <c r="H670" s="152">
        <v>716.93299999999999</v>
      </c>
      <c r="I670" s="1091"/>
      <c r="J670" s="153">
        <f>ROUND(I670*H670,2)</f>
        <v>0</v>
      </c>
      <c r="K670" s="884"/>
      <c r="L670" s="40"/>
      <c r="M670" s="155" t="s">
        <v>1</v>
      </c>
      <c r="N670" s="885" t="s">
        <v>38</v>
      </c>
      <c r="O670" s="886">
        <v>0.48199999999999998</v>
      </c>
      <c r="P670" s="886">
        <f>O670*H670</f>
        <v>345.56170599999996</v>
      </c>
      <c r="Q670" s="886">
        <v>8.4070000000000006E-2</v>
      </c>
      <c r="R670" s="886">
        <f>Q670*H670</f>
        <v>60.272557310000003</v>
      </c>
      <c r="S670" s="886">
        <v>0</v>
      </c>
      <c r="T670" s="158">
        <f>S670*H670</f>
        <v>0</v>
      </c>
      <c r="AR670" s="159" t="s">
        <v>176</v>
      </c>
      <c r="AT670" s="159" t="s">
        <v>172</v>
      </c>
      <c r="AU670" s="159" t="s">
        <v>177</v>
      </c>
      <c r="AY670" s="863" t="s">
        <v>170</v>
      </c>
      <c r="BE670" s="887">
        <f>IF(N670="základná",J670,0)</f>
        <v>0</v>
      </c>
      <c r="BF670" s="887">
        <f>IF(N670="znížená",J670,0)</f>
        <v>0</v>
      </c>
      <c r="BG670" s="887">
        <f>IF(N670="zákl. prenesená",J670,0)</f>
        <v>0</v>
      </c>
      <c r="BH670" s="887">
        <f>IF(N670="zníž. prenesená",J670,0)</f>
        <v>0</v>
      </c>
      <c r="BI670" s="887">
        <f>IF(N670="nulová",J670,0)</f>
        <v>0</v>
      </c>
      <c r="BJ670" s="863" t="s">
        <v>177</v>
      </c>
      <c r="BK670" s="887">
        <f>ROUND(I670*H670,2)</f>
        <v>0</v>
      </c>
      <c r="BL670" s="863" t="s">
        <v>176</v>
      </c>
      <c r="BM670" s="159" t="s">
        <v>438</v>
      </c>
    </row>
    <row r="671" spans="2:65" s="888" customFormat="1">
      <c r="B671" s="889"/>
      <c r="D671" s="890" t="s">
        <v>3027</v>
      </c>
      <c r="E671" s="891" t="s">
        <v>1</v>
      </c>
      <c r="F671" s="892" t="s">
        <v>3245</v>
      </c>
      <c r="H671" s="891" t="s">
        <v>1</v>
      </c>
      <c r="L671" s="889"/>
      <c r="M671" s="893"/>
      <c r="T671" s="894"/>
      <c r="AT671" s="891" t="s">
        <v>3027</v>
      </c>
      <c r="AU671" s="891" t="s">
        <v>177</v>
      </c>
      <c r="AV671" s="888" t="s">
        <v>78</v>
      </c>
      <c r="AW671" s="888" t="s">
        <v>27</v>
      </c>
      <c r="AX671" s="888" t="s">
        <v>70</v>
      </c>
      <c r="AY671" s="891" t="s">
        <v>170</v>
      </c>
    </row>
    <row r="672" spans="2:65" s="895" customFormat="1">
      <c r="B672" s="896"/>
      <c r="D672" s="890" t="s">
        <v>3027</v>
      </c>
      <c r="E672" s="897" t="s">
        <v>1</v>
      </c>
      <c r="F672" s="898" t="s">
        <v>3246</v>
      </c>
      <c r="H672" s="899">
        <v>75.626000000000005</v>
      </c>
      <c r="L672" s="896"/>
      <c r="M672" s="900"/>
      <c r="T672" s="901"/>
      <c r="AT672" s="897" t="s">
        <v>3027</v>
      </c>
      <c r="AU672" s="897" t="s">
        <v>177</v>
      </c>
      <c r="AV672" s="895" t="s">
        <v>177</v>
      </c>
      <c r="AW672" s="895" t="s">
        <v>27</v>
      </c>
      <c r="AX672" s="895" t="s">
        <v>70</v>
      </c>
      <c r="AY672" s="897" t="s">
        <v>170</v>
      </c>
    </row>
    <row r="673" spans="2:51" s="895" customFormat="1">
      <c r="B673" s="896"/>
      <c r="D673" s="890" t="s">
        <v>3027</v>
      </c>
      <c r="E673" s="897" t="s">
        <v>1</v>
      </c>
      <c r="F673" s="898" t="s">
        <v>3247</v>
      </c>
      <c r="H673" s="899">
        <v>67.673000000000002</v>
      </c>
      <c r="L673" s="896"/>
      <c r="M673" s="900"/>
      <c r="T673" s="901"/>
      <c r="AT673" s="897" t="s">
        <v>3027</v>
      </c>
      <c r="AU673" s="897" t="s">
        <v>177</v>
      </c>
      <c r="AV673" s="895" t="s">
        <v>177</v>
      </c>
      <c r="AW673" s="895" t="s">
        <v>27</v>
      </c>
      <c r="AX673" s="895" t="s">
        <v>70</v>
      </c>
      <c r="AY673" s="897" t="s">
        <v>170</v>
      </c>
    </row>
    <row r="674" spans="2:51" s="895" customFormat="1">
      <c r="B674" s="896"/>
      <c r="D674" s="890" t="s">
        <v>3027</v>
      </c>
      <c r="E674" s="897" t="s">
        <v>1</v>
      </c>
      <c r="F674" s="898" t="s">
        <v>3248</v>
      </c>
      <c r="H674" s="899">
        <v>-6.665</v>
      </c>
      <c r="L674" s="896"/>
      <c r="M674" s="900"/>
      <c r="T674" s="901"/>
      <c r="AT674" s="897" t="s">
        <v>3027</v>
      </c>
      <c r="AU674" s="897" t="s">
        <v>177</v>
      </c>
      <c r="AV674" s="895" t="s">
        <v>177</v>
      </c>
      <c r="AW674" s="895" t="s">
        <v>27</v>
      </c>
      <c r="AX674" s="895" t="s">
        <v>70</v>
      </c>
      <c r="AY674" s="897" t="s">
        <v>170</v>
      </c>
    </row>
    <row r="675" spans="2:51" s="895" customFormat="1">
      <c r="B675" s="896"/>
      <c r="D675" s="890" t="s">
        <v>3027</v>
      </c>
      <c r="E675" s="897" t="s">
        <v>1</v>
      </c>
      <c r="F675" s="898" t="s">
        <v>3249</v>
      </c>
      <c r="H675" s="899">
        <v>-5.9390000000000001</v>
      </c>
      <c r="L675" s="896"/>
      <c r="M675" s="900"/>
      <c r="T675" s="901"/>
      <c r="AT675" s="897" t="s">
        <v>3027</v>
      </c>
      <c r="AU675" s="897" t="s">
        <v>177</v>
      </c>
      <c r="AV675" s="895" t="s">
        <v>177</v>
      </c>
      <c r="AW675" s="895" t="s">
        <v>27</v>
      </c>
      <c r="AX675" s="895" t="s">
        <v>70</v>
      </c>
      <c r="AY675" s="897" t="s">
        <v>170</v>
      </c>
    </row>
    <row r="676" spans="2:51" s="909" customFormat="1">
      <c r="B676" s="910"/>
      <c r="D676" s="890" t="s">
        <v>3027</v>
      </c>
      <c r="E676" s="911" t="s">
        <v>1</v>
      </c>
      <c r="F676" s="912" t="s">
        <v>3089</v>
      </c>
      <c r="H676" s="913">
        <v>130.69500000000002</v>
      </c>
      <c r="L676" s="910"/>
      <c r="M676" s="914"/>
      <c r="T676" s="915"/>
      <c r="AT676" s="911" t="s">
        <v>3027</v>
      </c>
      <c r="AU676" s="911" t="s">
        <v>177</v>
      </c>
      <c r="AV676" s="909" t="s">
        <v>182</v>
      </c>
      <c r="AW676" s="909" t="s">
        <v>27</v>
      </c>
      <c r="AX676" s="909" t="s">
        <v>70</v>
      </c>
      <c r="AY676" s="911" t="s">
        <v>170</v>
      </c>
    </row>
    <row r="677" spans="2:51" s="888" customFormat="1">
      <c r="B677" s="889"/>
      <c r="D677" s="890" t="s">
        <v>3027</v>
      </c>
      <c r="E677" s="891" t="s">
        <v>1</v>
      </c>
      <c r="F677" s="892" t="s">
        <v>3250</v>
      </c>
      <c r="H677" s="891" t="s">
        <v>1</v>
      </c>
      <c r="L677" s="889"/>
      <c r="M677" s="893"/>
      <c r="T677" s="894"/>
      <c r="AT677" s="891" t="s">
        <v>3027</v>
      </c>
      <c r="AU677" s="891" t="s">
        <v>177</v>
      </c>
      <c r="AV677" s="888" t="s">
        <v>78</v>
      </c>
      <c r="AW677" s="888" t="s">
        <v>27</v>
      </c>
      <c r="AX677" s="888" t="s">
        <v>70</v>
      </c>
      <c r="AY677" s="891" t="s">
        <v>170</v>
      </c>
    </row>
    <row r="678" spans="2:51" s="895" customFormat="1">
      <c r="B678" s="896"/>
      <c r="D678" s="890" t="s">
        <v>3027</v>
      </c>
      <c r="E678" s="897" t="s">
        <v>1</v>
      </c>
      <c r="F678" s="898" t="s">
        <v>3251</v>
      </c>
      <c r="H678" s="899">
        <v>40.442999999999998</v>
      </c>
      <c r="L678" s="896"/>
      <c r="M678" s="900"/>
      <c r="T678" s="901"/>
      <c r="AT678" s="897" t="s">
        <v>3027</v>
      </c>
      <c r="AU678" s="897" t="s">
        <v>177</v>
      </c>
      <c r="AV678" s="895" t="s">
        <v>177</v>
      </c>
      <c r="AW678" s="895" t="s">
        <v>27</v>
      </c>
      <c r="AX678" s="895" t="s">
        <v>70</v>
      </c>
      <c r="AY678" s="897" t="s">
        <v>170</v>
      </c>
    </row>
    <row r="679" spans="2:51" s="895" customFormat="1">
      <c r="B679" s="896"/>
      <c r="D679" s="890" t="s">
        <v>3027</v>
      </c>
      <c r="E679" s="897" t="s">
        <v>1</v>
      </c>
      <c r="F679" s="898" t="s">
        <v>3252</v>
      </c>
      <c r="H679" s="899">
        <v>57.813000000000002</v>
      </c>
      <c r="L679" s="896"/>
      <c r="M679" s="900"/>
      <c r="T679" s="901"/>
      <c r="AT679" s="897" t="s">
        <v>3027</v>
      </c>
      <c r="AU679" s="897" t="s">
        <v>177</v>
      </c>
      <c r="AV679" s="895" t="s">
        <v>177</v>
      </c>
      <c r="AW679" s="895" t="s">
        <v>27</v>
      </c>
      <c r="AX679" s="895" t="s">
        <v>70</v>
      </c>
      <c r="AY679" s="897" t="s">
        <v>170</v>
      </c>
    </row>
    <row r="680" spans="2:51" s="895" customFormat="1">
      <c r="B680" s="896"/>
      <c r="D680" s="890" t="s">
        <v>3027</v>
      </c>
      <c r="E680" s="897" t="s">
        <v>1</v>
      </c>
      <c r="F680" s="898" t="s">
        <v>3253</v>
      </c>
      <c r="H680" s="899">
        <v>42.45</v>
      </c>
      <c r="L680" s="896"/>
      <c r="M680" s="900"/>
      <c r="T680" s="901"/>
      <c r="AT680" s="897" t="s">
        <v>3027</v>
      </c>
      <c r="AU680" s="897" t="s">
        <v>177</v>
      </c>
      <c r="AV680" s="895" t="s">
        <v>177</v>
      </c>
      <c r="AW680" s="895" t="s">
        <v>27</v>
      </c>
      <c r="AX680" s="895" t="s">
        <v>70</v>
      </c>
      <c r="AY680" s="897" t="s">
        <v>170</v>
      </c>
    </row>
    <row r="681" spans="2:51" s="895" customFormat="1">
      <c r="B681" s="896"/>
      <c r="D681" s="890" t="s">
        <v>3027</v>
      </c>
      <c r="E681" s="897" t="s">
        <v>1</v>
      </c>
      <c r="F681" s="898" t="s">
        <v>3254</v>
      </c>
      <c r="H681" s="899">
        <v>49.26</v>
      </c>
      <c r="L681" s="896"/>
      <c r="M681" s="900"/>
      <c r="T681" s="901"/>
      <c r="AT681" s="897" t="s">
        <v>3027</v>
      </c>
      <c r="AU681" s="897" t="s">
        <v>177</v>
      </c>
      <c r="AV681" s="895" t="s">
        <v>177</v>
      </c>
      <c r="AW681" s="895" t="s">
        <v>27</v>
      </c>
      <c r="AX681" s="895" t="s">
        <v>70</v>
      </c>
      <c r="AY681" s="897" t="s">
        <v>170</v>
      </c>
    </row>
    <row r="682" spans="2:51" s="895" customFormat="1">
      <c r="B682" s="896"/>
      <c r="D682" s="890" t="s">
        <v>3027</v>
      </c>
      <c r="E682" s="897" t="s">
        <v>1</v>
      </c>
      <c r="F682" s="898" t="s">
        <v>3255</v>
      </c>
      <c r="H682" s="899">
        <v>54.825000000000003</v>
      </c>
      <c r="L682" s="896"/>
      <c r="M682" s="900"/>
      <c r="T682" s="901"/>
      <c r="AT682" s="897" t="s">
        <v>3027</v>
      </c>
      <c r="AU682" s="897" t="s">
        <v>177</v>
      </c>
      <c r="AV682" s="895" t="s">
        <v>177</v>
      </c>
      <c r="AW682" s="895" t="s">
        <v>27</v>
      </c>
      <c r="AX682" s="895" t="s">
        <v>70</v>
      </c>
      <c r="AY682" s="897" t="s">
        <v>170</v>
      </c>
    </row>
    <row r="683" spans="2:51" s="895" customFormat="1">
      <c r="B683" s="896"/>
      <c r="D683" s="890" t="s">
        <v>3027</v>
      </c>
      <c r="E683" s="897" t="s">
        <v>1</v>
      </c>
      <c r="F683" s="898" t="s">
        <v>3256</v>
      </c>
      <c r="H683" s="899">
        <v>72.915000000000006</v>
      </c>
      <c r="L683" s="896"/>
      <c r="M683" s="900"/>
      <c r="T683" s="901"/>
      <c r="AT683" s="897" t="s">
        <v>3027</v>
      </c>
      <c r="AU683" s="897" t="s">
        <v>177</v>
      </c>
      <c r="AV683" s="895" t="s">
        <v>177</v>
      </c>
      <c r="AW683" s="895" t="s">
        <v>27</v>
      </c>
      <c r="AX683" s="895" t="s">
        <v>70</v>
      </c>
      <c r="AY683" s="897" t="s">
        <v>170</v>
      </c>
    </row>
    <row r="684" spans="2:51" s="895" customFormat="1">
      <c r="B684" s="896"/>
      <c r="D684" s="890" t="s">
        <v>3027</v>
      </c>
      <c r="E684" s="897" t="s">
        <v>1</v>
      </c>
      <c r="F684" s="898" t="s">
        <v>3257</v>
      </c>
      <c r="H684" s="899">
        <v>-5.47</v>
      </c>
      <c r="L684" s="896"/>
      <c r="M684" s="900"/>
      <c r="T684" s="901"/>
      <c r="AT684" s="897" t="s">
        <v>3027</v>
      </c>
      <c r="AU684" s="897" t="s">
        <v>177</v>
      </c>
      <c r="AV684" s="895" t="s">
        <v>177</v>
      </c>
      <c r="AW684" s="895" t="s">
        <v>27</v>
      </c>
      <c r="AX684" s="895" t="s">
        <v>70</v>
      </c>
      <c r="AY684" s="897" t="s">
        <v>170</v>
      </c>
    </row>
    <row r="685" spans="2:51" s="895" customFormat="1">
      <c r="B685" s="896"/>
      <c r="D685" s="890" t="s">
        <v>3027</v>
      </c>
      <c r="E685" s="897" t="s">
        <v>1</v>
      </c>
      <c r="F685" s="898" t="s">
        <v>3258</v>
      </c>
      <c r="H685" s="899">
        <v>-8.01</v>
      </c>
      <c r="L685" s="896"/>
      <c r="M685" s="900"/>
      <c r="T685" s="901"/>
      <c r="AT685" s="897" t="s">
        <v>3027</v>
      </c>
      <c r="AU685" s="897" t="s">
        <v>177</v>
      </c>
      <c r="AV685" s="895" t="s">
        <v>177</v>
      </c>
      <c r="AW685" s="895" t="s">
        <v>27</v>
      </c>
      <c r="AX685" s="895" t="s">
        <v>70</v>
      </c>
      <c r="AY685" s="897" t="s">
        <v>170</v>
      </c>
    </row>
    <row r="686" spans="2:51" s="895" customFormat="1">
      <c r="B686" s="896"/>
      <c r="D686" s="890" t="s">
        <v>3027</v>
      </c>
      <c r="E686" s="897" t="s">
        <v>1</v>
      </c>
      <c r="F686" s="898" t="s">
        <v>3259</v>
      </c>
      <c r="H686" s="899">
        <v>-19.681999999999999</v>
      </c>
      <c r="L686" s="896"/>
      <c r="M686" s="900"/>
      <c r="T686" s="901"/>
      <c r="AT686" s="897" t="s">
        <v>3027</v>
      </c>
      <c r="AU686" s="897" t="s">
        <v>177</v>
      </c>
      <c r="AV686" s="895" t="s">
        <v>177</v>
      </c>
      <c r="AW686" s="895" t="s">
        <v>27</v>
      </c>
      <c r="AX686" s="895" t="s">
        <v>70</v>
      </c>
      <c r="AY686" s="897" t="s">
        <v>170</v>
      </c>
    </row>
    <row r="687" spans="2:51" s="895" customFormat="1">
      <c r="B687" s="896"/>
      <c r="D687" s="890" t="s">
        <v>3027</v>
      </c>
      <c r="E687" s="897" t="s">
        <v>1</v>
      </c>
      <c r="F687" s="898" t="s">
        <v>3260</v>
      </c>
      <c r="H687" s="899">
        <v>-9.89</v>
      </c>
      <c r="L687" s="896"/>
      <c r="M687" s="900"/>
      <c r="T687" s="901"/>
      <c r="AT687" s="897" t="s">
        <v>3027</v>
      </c>
      <c r="AU687" s="897" t="s">
        <v>177</v>
      </c>
      <c r="AV687" s="895" t="s">
        <v>177</v>
      </c>
      <c r="AW687" s="895" t="s">
        <v>27</v>
      </c>
      <c r="AX687" s="895" t="s">
        <v>70</v>
      </c>
      <c r="AY687" s="897" t="s">
        <v>170</v>
      </c>
    </row>
    <row r="688" spans="2:51" s="909" customFormat="1">
      <c r="B688" s="910"/>
      <c r="D688" s="890" t="s">
        <v>3027</v>
      </c>
      <c r="E688" s="911" t="s">
        <v>1</v>
      </c>
      <c r="F688" s="912" t="s">
        <v>3089</v>
      </c>
      <c r="H688" s="913">
        <v>274.654</v>
      </c>
      <c r="L688" s="910"/>
      <c r="M688" s="914"/>
      <c r="T688" s="915"/>
      <c r="AT688" s="911" t="s">
        <v>3027</v>
      </c>
      <c r="AU688" s="911" t="s">
        <v>177</v>
      </c>
      <c r="AV688" s="909" t="s">
        <v>182</v>
      </c>
      <c r="AW688" s="909" t="s">
        <v>27</v>
      </c>
      <c r="AX688" s="909" t="s">
        <v>70</v>
      </c>
      <c r="AY688" s="911" t="s">
        <v>170</v>
      </c>
    </row>
    <row r="689" spans="2:51" s="888" customFormat="1">
      <c r="B689" s="889"/>
      <c r="D689" s="890" t="s">
        <v>3027</v>
      </c>
      <c r="E689" s="891" t="s">
        <v>1</v>
      </c>
      <c r="F689" s="892" t="s">
        <v>3261</v>
      </c>
      <c r="H689" s="891" t="s">
        <v>1</v>
      </c>
      <c r="L689" s="889"/>
      <c r="M689" s="893"/>
      <c r="T689" s="894"/>
      <c r="AT689" s="891" t="s">
        <v>3027</v>
      </c>
      <c r="AU689" s="891" t="s">
        <v>177</v>
      </c>
      <c r="AV689" s="888" t="s">
        <v>78</v>
      </c>
      <c r="AW689" s="888" t="s">
        <v>27</v>
      </c>
      <c r="AX689" s="888" t="s">
        <v>70</v>
      </c>
      <c r="AY689" s="891" t="s">
        <v>170</v>
      </c>
    </row>
    <row r="690" spans="2:51" s="895" customFormat="1">
      <c r="B690" s="896"/>
      <c r="D690" s="890" t="s">
        <v>3027</v>
      </c>
      <c r="E690" s="897" t="s">
        <v>1</v>
      </c>
      <c r="F690" s="898" t="s">
        <v>3262</v>
      </c>
      <c r="H690" s="899">
        <v>44.585999999999999</v>
      </c>
      <c r="L690" s="896"/>
      <c r="M690" s="900"/>
      <c r="T690" s="901"/>
      <c r="AT690" s="897" t="s">
        <v>3027</v>
      </c>
      <c r="AU690" s="897" t="s">
        <v>177</v>
      </c>
      <c r="AV690" s="895" t="s">
        <v>177</v>
      </c>
      <c r="AW690" s="895" t="s">
        <v>27</v>
      </c>
      <c r="AX690" s="895" t="s">
        <v>70</v>
      </c>
      <c r="AY690" s="897" t="s">
        <v>170</v>
      </c>
    </row>
    <row r="691" spans="2:51" s="895" customFormat="1">
      <c r="B691" s="896"/>
      <c r="D691" s="890" t="s">
        <v>3027</v>
      </c>
      <c r="E691" s="897" t="s">
        <v>1</v>
      </c>
      <c r="F691" s="898" t="s">
        <v>3263</v>
      </c>
      <c r="H691" s="899">
        <v>66.721000000000004</v>
      </c>
      <c r="L691" s="896"/>
      <c r="M691" s="900"/>
      <c r="T691" s="901"/>
      <c r="AT691" s="897" t="s">
        <v>3027</v>
      </c>
      <c r="AU691" s="897" t="s">
        <v>177</v>
      </c>
      <c r="AV691" s="895" t="s">
        <v>177</v>
      </c>
      <c r="AW691" s="895" t="s">
        <v>27</v>
      </c>
      <c r="AX691" s="895" t="s">
        <v>70</v>
      </c>
      <c r="AY691" s="897" t="s">
        <v>170</v>
      </c>
    </row>
    <row r="692" spans="2:51" s="895" customFormat="1">
      <c r="B692" s="896"/>
      <c r="D692" s="890" t="s">
        <v>3027</v>
      </c>
      <c r="E692" s="897" t="s">
        <v>1</v>
      </c>
      <c r="F692" s="898" t="s">
        <v>3264</v>
      </c>
      <c r="H692" s="899">
        <v>13.234</v>
      </c>
      <c r="L692" s="896"/>
      <c r="M692" s="900"/>
      <c r="T692" s="901"/>
      <c r="AT692" s="897" t="s">
        <v>3027</v>
      </c>
      <c r="AU692" s="897" t="s">
        <v>177</v>
      </c>
      <c r="AV692" s="895" t="s">
        <v>177</v>
      </c>
      <c r="AW692" s="895" t="s">
        <v>27</v>
      </c>
      <c r="AX692" s="895" t="s">
        <v>70</v>
      </c>
      <c r="AY692" s="897" t="s">
        <v>170</v>
      </c>
    </row>
    <row r="693" spans="2:51" s="895" customFormat="1">
      <c r="B693" s="896"/>
      <c r="D693" s="890" t="s">
        <v>3027</v>
      </c>
      <c r="E693" s="897" t="s">
        <v>1</v>
      </c>
      <c r="F693" s="898" t="s">
        <v>3265</v>
      </c>
      <c r="H693" s="899">
        <v>-15.895</v>
      </c>
      <c r="L693" s="896"/>
      <c r="M693" s="900"/>
      <c r="T693" s="901"/>
      <c r="AT693" s="897" t="s">
        <v>3027</v>
      </c>
      <c r="AU693" s="897" t="s">
        <v>177</v>
      </c>
      <c r="AV693" s="895" t="s">
        <v>177</v>
      </c>
      <c r="AW693" s="895" t="s">
        <v>27</v>
      </c>
      <c r="AX693" s="895" t="s">
        <v>70</v>
      </c>
      <c r="AY693" s="897" t="s">
        <v>170</v>
      </c>
    </row>
    <row r="694" spans="2:51" s="895" customFormat="1">
      <c r="B694" s="896"/>
      <c r="D694" s="890" t="s">
        <v>3027</v>
      </c>
      <c r="E694" s="897" t="s">
        <v>1</v>
      </c>
      <c r="F694" s="898" t="s">
        <v>3266</v>
      </c>
      <c r="H694" s="899">
        <v>-11.005000000000001</v>
      </c>
      <c r="L694" s="896"/>
      <c r="M694" s="900"/>
      <c r="T694" s="901"/>
      <c r="AT694" s="897" t="s">
        <v>3027</v>
      </c>
      <c r="AU694" s="897" t="s">
        <v>177</v>
      </c>
      <c r="AV694" s="895" t="s">
        <v>177</v>
      </c>
      <c r="AW694" s="895" t="s">
        <v>27</v>
      </c>
      <c r="AX694" s="895" t="s">
        <v>70</v>
      </c>
      <c r="AY694" s="897" t="s">
        <v>170</v>
      </c>
    </row>
    <row r="695" spans="2:51" s="909" customFormat="1">
      <c r="B695" s="910"/>
      <c r="D695" s="890" t="s">
        <v>3027</v>
      </c>
      <c r="E695" s="911" t="s">
        <v>1</v>
      </c>
      <c r="F695" s="912" t="s">
        <v>3089</v>
      </c>
      <c r="H695" s="913">
        <v>97.641000000000005</v>
      </c>
      <c r="L695" s="910"/>
      <c r="M695" s="914"/>
      <c r="T695" s="915"/>
      <c r="AT695" s="911" t="s">
        <v>3027</v>
      </c>
      <c r="AU695" s="911" t="s">
        <v>177</v>
      </c>
      <c r="AV695" s="909" t="s">
        <v>182</v>
      </c>
      <c r="AW695" s="909" t="s">
        <v>27</v>
      </c>
      <c r="AX695" s="909" t="s">
        <v>70</v>
      </c>
      <c r="AY695" s="911" t="s">
        <v>170</v>
      </c>
    </row>
    <row r="696" spans="2:51" s="888" customFormat="1">
      <c r="B696" s="889"/>
      <c r="D696" s="890" t="s">
        <v>3027</v>
      </c>
      <c r="E696" s="891" t="s">
        <v>1</v>
      </c>
      <c r="F696" s="892" t="s">
        <v>3267</v>
      </c>
      <c r="H696" s="891" t="s">
        <v>1</v>
      </c>
      <c r="L696" s="889"/>
      <c r="M696" s="893"/>
      <c r="T696" s="894"/>
      <c r="AT696" s="891" t="s">
        <v>3027</v>
      </c>
      <c r="AU696" s="891" t="s">
        <v>177</v>
      </c>
      <c r="AV696" s="888" t="s">
        <v>78</v>
      </c>
      <c r="AW696" s="888" t="s">
        <v>27</v>
      </c>
      <c r="AX696" s="888" t="s">
        <v>70</v>
      </c>
      <c r="AY696" s="891" t="s">
        <v>170</v>
      </c>
    </row>
    <row r="697" spans="2:51" s="895" customFormat="1">
      <c r="B697" s="896"/>
      <c r="D697" s="890" t="s">
        <v>3027</v>
      </c>
      <c r="E697" s="897" t="s">
        <v>1</v>
      </c>
      <c r="F697" s="898" t="s">
        <v>3268</v>
      </c>
      <c r="H697" s="899">
        <v>41.101999999999997</v>
      </c>
      <c r="L697" s="896"/>
      <c r="M697" s="900"/>
      <c r="T697" s="901"/>
      <c r="AT697" s="897" t="s">
        <v>3027</v>
      </c>
      <c r="AU697" s="897" t="s">
        <v>177</v>
      </c>
      <c r="AV697" s="895" t="s">
        <v>177</v>
      </c>
      <c r="AW697" s="895" t="s">
        <v>27</v>
      </c>
      <c r="AX697" s="895" t="s">
        <v>70</v>
      </c>
      <c r="AY697" s="897" t="s">
        <v>170</v>
      </c>
    </row>
    <row r="698" spans="2:51" s="895" customFormat="1">
      <c r="B698" s="896"/>
      <c r="D698" s="890" t="s">
        <v>3027</v>
      </c>
      <c r="E698" s="897" t="s">
        <v>1</v>
      </c>
      <c r="F698" s="898" t="s">
        <v>3269</v>
      </c>
      <c r="H698" s="899">
        <v>59.4</v>
      </c>
      <c r="L698" s="896"/>
      <c r="M698" s="900"/>
      <c r="T698" s="901"/>
      <c r="AT698" s="897" t="s">
        <v>3027</v>
      </c>
      <c r="AU698" s="897" t="s">
        <v>177</v>
      </c>
      <c r="AV698" s="895" t="s">
        <v>177</v>
      </c>
      <c r="AW698" s="895" t="s">
        <v>27</v>
      </c>
      <c r="AX698" s="895" t="s">
        <v>70</v>
      </c>
      <c r="AY698" s="897" t="s">
        <v>170</v>
      </c>
    </row>
    <row r="699" spans="2:51" s="895" customFormat="1">
      <c r="B699" s="896"/>
      <c r="D699" s="890" t="s">
        <v>3027</v>
      </c>
      <c r="E699" s="897" t="s">
        <v>1</v>
      </c>
      <c r="F699" s="898" t="s">
        <v>3270</v>
      </c>
      <c r="H699" s="899">
        <v>41.085000000000001</v>
      </c>
      <c r="L699" s="896"/>
      <c r="M699" s="900"/>
      <c r="T699" s="901"/>
      <c r="AT699" s="897" t="s">
        <v>3027</v>
      </c>
      <c r="AU699" s="897" t="s">
        <v>177</v>
      </c>
      <c r="AV699" s="895" t="s">
        <v>177</v>
      </c>
      <c r="AW699" s="895" t="s">
        <v>27</v>
      </c>
      <c r="AX699" s="895" t="s">
        <v>70</v>
      </c>
      <c r="AY699" s="897" t="s">
        <v>170</v>
      </c>
    </row>
    <row r="700" spans="2:51" s="895" customFormat="1">
      <c r="B700" s="896"/>
      <c r="D700" s="890" t="s">
        <v>3027</v>
      </c>
      <c r="E700" s="897" t="s">
        <v>1</v>
      </c>
      <c r="F700" s="898" t="s">
        <v>3271</v>
      </c>
      <c r="H700" s="899">
        <v>-11.51</v>
      </c>
      <c r="L700" s="896"/>
      <c r="M700" s="900"/>
      <c r="T700" s="901"/>
      <c r="AT700" s="897" t="s">
        <v>3027</v>
      </c>
      <c r="AU700" s="897" t="s">
        <v>177</v>
      </c>
      <c r="AV700" s="895" t="s">
        <v>177</v>
      </c>
      <c r="AW700" s="895" t="s">
        <v>27</v>
      </c>
      <c r="AX700" s="895" t="s">
        <v>70</v>
      </c>
      <c r="AY700" s="897" t="s">
        <v>170</v>
      </c>
    </row>
    <row r="701" spans="2:51" s="895" customFormat="1">
      <c r="B701" s="896"/>
      <c r="D701" s="890" t="s">
        <v>3027</v>
      </c>
      <c r="E701" s="897" t="s">
        <v>1</v>
      </c>
      <c r="F701" s="898" t="s">
        <v>3272</v>
      </c>
      <c r="H701" s="899">
        <v>-12.35</v>
      </c>
      <c r="L701" s="896"/>
      <c r="M701" s="900"/>
      <c r="T701" s="901"/>
      <c r="AT701" s="897" t="s">
        <v>3027</v>
      </c>
      <c r="AU701" s="897" t="s">
        <v>177</v>
      </c>
      <c r="AV701" s="895" t="s">
        <v>177</v>
      </c>
      <c r="AW701" s="895" t="s">
        <v>27</v>
      </c>
      <c r="AX701" s="895" t="s">
        <v>70</v>
      </c>
      <c r="AY701" s="897" t="s">
        <v>170</v>
      </c>
    </row>
    <row r="702" spans="2:51" s="909" customFormat="1">
      <c r="B702" s="910"/>
      <c r="D702" s="890" t="s">
        <v>3027</v>
      </c>
      <c r="E702" s="911" t="s">
        <v>1</v>
      </c>
      <c r="F702" s="912" t="s">
        <v>3089</v>
      </c>
      <c r="H702" s="913">
        <v>117.727</v>
      </c>
      <c r="L702" s="910"/>
      <c r="M702" s="914"/>
      <c r="T702" s="915"/>
      <c r="AT702" s="911" t="s">
        <v>3027</v>
      </c>
      <c r="AU702" s="911" t="s">
        <v>177</v>
      </c>
      <c r="AV702" s="909" t="s">
        <v>182</v>
      </c>
      <c r="AW702" s="909" t="s">
        <v>27</v>
      </c>
      <c r="AX702" s="909" t="s">
        <v>70</v>
      </c>
      <c r="AY702" s="911" t="s">
        <v>170</v>
      </c>
    </row>
    <row r="703" spans="2:51" s="888" customFormat="1">
      <c r="B703" s="889"/>
      <c r="D703" s="890" t="s">
        <v>3027</v>
      </c>
      <c r="E703" s="891" t="s">
        <v>1</v>
      </c>
      <c r="F703" s="892" t="s">
        <v>3273</v>
      </c>
      <c r="H703" s="891" t="s">
        <v>1</v>
      </c>
      <c r="L703" s="889"/>
      <c r="M703" s="893"/>
      <c r="T703" s="894"/>
      <c r="AT703" s="891" t="s">
        <v>3027</v>
      </c>
      <c r="AU703" s="891" t="s">
        <v>177</v>
      </c>
      <c r="AV703" s="888" t="s">
        <v>78</v>
      </c>
      <c r="AW703" s="888" t="s">
        <v>27</v>
      </c>
      <c r="AX703" s="888" t="s">
        <v>70</v>
      </c>
      <c r="AY703" s="891" t="s">
        <v>170</v>
      </c>
    </row>
    <row r="704" spans="2:51" s="895" customFormat="1">
      <c r="B704" s="896"/>
      <c r="D704" s="890" t="s">
        <v>3027</v>
      </c>
      <c r="E704" s="897" t="s">
        <v>1</v>
      </c>
      <c r="F704" s="898" t="s">
        <v>3274</v>
      </c>
      <c r="H704" s="899">
        <v>68.207999999999998</v>
      </c>
      <c r="L704" s="896"/>
      <c r="M704" s="900"/>
      <c r="T704" s="901"/>
      <c r="AT704" s="897" t="s">
        <v>3027</v>
      </c>
      <c r="AU704" s="897" t="s">
        <v>177</v>
      </c>
      <c r="AV704" s="895" t="s">
        <v>177</v>
      </c>
      <c r="AW704" s="895" t="s">
        <v>27</v>
      </c>
      <c r="AX704" s="895" t="s">
        <v>70</v>
      </c>
      <c r="AY704" s="897" t="s">
        <v>170</v>
      </c>
    </row>
    <row r="705" spans="2:65" s="895" customFormat="1">
      <c r="B705" s="896"/>
      <c r="D705" s="890" t="s">
        <v>3027</v>
      </c>
      <c r="E705" s="897" t="s">
        <v>1</v>
      </c>
      <c r="F705" s="898" t="s">
        <v>3275</v>
      </c>
      <c r="H705" s="899">
        <v>45.018000000000001</v>
      </c>
      <c r="L705" s="896"/>
      <c r="M705" s="900"/>
      <c r="T705" s="901"/>
      <c r="AT705" s="897" t="s">
        <v>3027</v>
      </c>
      <c r="AU705" s="897" t="s">
        <v>177</v>
      </c>
      <c r="AV705" s="895" t="s">
        <v>177</v>
      </c>
      <c r="AW705" s="895" t="s">
        <v>27</v>
      </c>
      <c r="AX705" s="895" t="s">
        <v>70</v>
      </c>
      <c r="AY705" s="897" t="s">
        <v>170</v>
      </c>
    </row>
    <row r="706" spans="2:65" s="895" customFormat="1">
      <c r="B706" s="896"/>
      <c r="D706" s="890" t="s">
        <v>3027</v>
      </c>
      <c r="E706" s="897" t="s">
        <v>1</v>
      </c>
      <c r="F706" s="898" t="s">
        <v>3276</v>
      </c>
      <c r="H706" s="899">
        <v>-10.130000000000001</v>
      </c>
      <c r="L706" s="896"/>
      <c r="M706" s="900"/>
      <c r="T706" s="901"/>
      <c r="AT706" s="897" t="s">
        <v>3027</v>
      </c>
      <c r="AU706" s="897" t="s">
        <v>177</v>
      </c>
      <c r="AV706" s="895" t="s">
        <v>177</v>
      </c>
      <c r="AW706" s="895" t="s">
        <v>27</v>
      </c>
      <c r="AX706" s="895" t="s">
        <v>70</v>
      </c>
      <c r="AY706" s="897" t="s">
        <v>170</v>
      </c>
    </row>
    <row r="707" spans="2:65" s="895" customFormat="1">
      <c r="B707" s="896"/>
      <c r="D707" s="890" t="s">
        <v>3027</v>
      </c>
      <c r="E707" s="897" t="s">
        <v>1</v>
      </c>
      <c r="F707" s="898" t="s">
        <v>3277</v>
      </c>
      <c r="H707" s="899">
        <v>-6.88</v>
      </c>
      <c r="L707" s="896"/>
      <c r="M707" s="900"/>
      <c r="T707" s="901"/>
      <c r="AT707" s="897" t="s">
        <v>3027</v>
      </c>
      <c r="AU707" s="897" t="s">
        <v>177</v>
      </c>
      <c r="AV707" s="895" t="s">
        <v>177</v>
      </c>
      <c r="AW707" s="895" t="s">
        <v>27</v>
      </c>
      <c r="AX707" s="895" t="s">
        <v>70</v>
      </c>
      <c r="AY707" s="897" t="s">
        <v>170</v>
      </c>
    </row>
    <row r="708" spans="2:65" s="909" customFormat="1">
      <c r="B708" s="910"/>
      <c r="D708" s="890" t="s">
        <v>3027</v>
      </c>
      <c r="E708" s="911" t="s">
        <v>1</v>
      </c>
      <c r="F708" s="912" t="s">
        <v>3089</v>
      </c>
      <c r="H708" s="913">
        <v>96.216000000000008</v>
      </c>
      <c r="L708" s="910"/>
      <c r="M708" s="914"/>
      <c r="T708" s="915"/>
      <c r="AT708" s="911" t="s">
        <v>3027</v>
      </c>
      <c r="AU708" s="911" t="s">
        <v>177</v>
      </c>
      <c r="AV708" s="909" t="s">
        <v>182</v>
      </c>
      <c r="AW708" s="909" t="s">
        <v>27</v>
      </c>
      <c r="AX708" s="909" t="s">
        <v>70</v>
      </c>
      <c r="AY708" s="911" t="s">
        <v>170</v>
      </c>
    </row>
    <row r="709" spans="2:65" s="902" customFormat="1">
      <c r="B709" s="903"/>
      <c r="D709" s="890" t="s">
        <v>3027</v>
      </c>
      <c r="E709" s="904" t="s">
        <v>1</v>
      </c>
      <c r="F709" s="905" t="s">
        <v>3030</v>
      </c>
      <c r="H709" s="906">
        <v>716.93299999999999</v>
      </c>
      <c r="L709" s="903"/>
      <c r="M709" s="907"/>
      <c r="T709" s="908"/>
      <c r="AT709" s="904" t="s">
        <v>3027</v>
      </c>
      <c r="AU709" s="904" t="s">
        <v>177</v>
      </c>
      <c r="AV709" s="902" t="s">
        <v>176</v>
      </c>
      <c r="AW709" s="902" t="s">
        <v>27</v>
      </c>
      <c r="AX709" s="902" t="s">
        <v>78</v>
      </c>
      <c r="AY709" s="904" t="s">
        <v>170</v>
      </c>
    </row>
    <row r="710" spans="2:65" s="2" customFormat="1" ht="33" customHeight="1">
      <c r="B710" s="883"/>
      <c r="C710" s="148" t="s">
        <v>439</v>
      </c>
      <c r="D710" s="148" t="s">
        <v>172</v>
      </c>
      <c r="E710" s="149" t="s">
        <v>440</v>
      </c>
      <c r="F710" s="150" t="s">
        <v>441</v>
      </c>
      <c r="G710" s="151" t="s">
        <v>192</v>
      </c>
      <c r="H710" s="152">
        <v>7.5629999999999997</v>
      </c>
      <c r="I710" s="1091"/>
      <c r="J710" s="153">
        <f>ROUND(I710*H710,2)</f>
        <v>0</v>
      </c>
      <c r="K710" s="884"/>
      <c r="L710" s="40"/>
      <c r="M710" s="155" t="s">
        <v>1</v>
      </c>
      <c r="N710" s="885" t="s">
        <v>38</v>
      </c>
      <c r="O710" s="886">
        <v>2.1023399999999999</v>
      </c>
      <c r="P710" s="886">
        <f>O710*H710</f>
        <v>15.899997419999998</v>
      </c>
      <c r="Q710" s="886">
        <v>2.40178</v>
      </c>
      <c r="R710" s="886">
        <f>Q710*H710</f>
        <v>18.164662140000001</v>
      </c>
      <c r="S710" s="886">
        <v>0</v>
      </c>
      <c r="T710" s="158">
        <f>S710*H710</f>
        <v>0</v>
      </c>
      <c r="AR710" s="159" t="s">
        <v>176</v>
      </c>
      <c r="AT710" s="159" t="s">
        <v>172</v>
      </c>
      <c r="AU710" s="159" t="s">
        <v>177</v>
      </c>
      <c r="AY710" s="863" t="s">
        <v>170</v>
      </c>
      <c r="BE710" s="887">
        <f>IF(N710="základná",J710,0)</f>
        <v>0</v>
      </c>
      <c r="BF710" s="887">
        <f>IF(N710="znížená",J710,0)</f>
        <v>0</v>
      </c>
      <c r="BG710" s="887">
        <f>IF(N710="zákl. prenesená",J710,0)</f>
        <v>0</v>
      </c>
      <c r="BH710" s="887">
        <f>IF(N710="zníž. prenesená",J710,0)</f>
        <v>0</v>
      </c>
      <c r="BI710" s="887">
        <f>IF(N710="nulová",J710,0)</f>
        <v>0</v>
      </c>
      <c r="BJ710" s="863" t="s">
        <v>177</v>
      </c>
      <c r="BK710" s="887">
        <f>ROUND(I710*H710,2)</f>
        <v>0</v>
      </c>
      <c r="BL710" s="863" t="s">
        <v>176</v>
      </c>
      <c r="BM710" s="159" t="s">
        <v>442</v>
      </c>
    </row>
    <row r="711" spans="2:65" s="888" customFormat="1">
      <c r="B711" s="889"/>
      <c r="D711" s="890" t="s">
        <v>3027</v>
      </c>
      <c r="E711" s="891" t="s">
        <v>1</v>
      </c>
      <c r="F711" s="892" t="s">
        <v>3065</v>
      </c>
      <c r="H711" s="891" t="s">
        <v>1</v>
      </c>
      <c r="L711" s="889"/>
      <c r="M711" s="893"/>
      <c r="T711" s="894"/>
      <c r="AT711" s="891" t="s">
        <v>3027</v>
      </c>
      <c r="AU711" s="891" t="s">
        <v>177</v>
      </c>
      <c r="AV711" s="888" t="s">
        <v>78</v>
      </c>
      <c r="AW711" s="888" t="s">
        <v>27</v>
      </c>
      <c r="AX711" s="888" t="s">
        <v>70</v>
      </c>
      <c r="AY711" s="891" t="s">
        <v>170</v>
      </c>
    </row>
    <row r="712" spans="2:65" s="888" customFormat="1">
      <c r="B712" s="889"/>
      <c r="D712" s="890" t="s">
        <v>3027</v>
      </c>
      <c r="E712" s="891" t="s">
        <v>1</v>
      </c>
      <c r="F712" s="892" t="s">
        <v>3232</v>
      </c>
      <c r="H712" s="891" t="s">
        <v>1</v>
      </c>
      <c r="L712" s="889"/>
      <c r="M712" s="893"/>
      <c r="T712" s="894"/>
      <c r="AT712" s="891" t="s">
        <v>3027</v>
      </c>
      <c r="AU712" s="891" t="s">
        <v>177</v>
      </c>
      <c r="AV712" s="888" t="s">
        <v>78</v>
      </c>
      <c r="AW712" s="888" t="s">
        <v>27</v>
      </c>
      <c r="AX712" s="888" t="s">
        <v>70</v>
      </c>
      <c r="AY712" s="891" t="s">
        <v>170</v>
      </c>
    </row>
    <row r="713" spans="2:65" s="895" customFormat="1">
      <c r="B713" s="896"/>
      <c r="D713" s="890" t="s">
        <v>3027</v>
      </c>
      <c r="E713" s="897" t="s">
        <v>1</v>
      </c>
      <c r="F713" s="898" t="s">
        <v>3278</v>
      </c>
      <c r="H713" s="899">
        <v>5.1550000000000002</v>
      </c>
      <c r="L713" s="896"/>
      <c r="M713" s="900"/>
      <c r="T713" s="901"/>
      <c r="AT713" s="897" t="s">
        <v>3027</v>
      </c>
      <c r="AU713" s="897" t="s">
        <v>177</v>
      </c>
      <c r="AV713" s="895" t="s">
        <v>177</v>
      </c>
      <c r="AW713" s="895" t="s">
        <v>27</v>
      </c>
      <c r="AX713" s="895" t="s">
        <v>70</v>
      </c>
      <c r="AY713" s="897" t="s">
        <v>170</v>
      </c>
    </row>
    <row r="714" spans="2:65" s="895" customFormat="1">
      <c r="B714" s="896"/>
      <c r="D714" s="890" t="s">
        <v>3027</v>
      </c>
      <c r="E714" s="897" t="s">
        <v>1</v>
      </c>
      <c r="F714" s="898" t="s">
        <v>3279</v>
      </c>
      <c r="H714" s="899">
        <v>2.4079999999999999</v>
      </c>
      <c r="L714" s="896"/>
      <c r="M714" s="900"/>
      <c r="T714" s="901"/>
      <c r="AT714" s="897" t="s">
        <v>3027</v>
      </c>
      <c r="AU714" s="897" t="s">
        <v>177</v>
      </c>
      <c r="AV714" s="895" t="s">
        <v>177</v>
      </c>
      <c r="AW714" s="895" t="s">
        <v>27</v>
      </c>
      <c r="AX714" s="895" t="s">
        <v>70</v>
      </c>
      <c r="AY714" s="897" t="s">
        <v>170</v>
      </c>
    </row>
    <row r="715" spans="2:65" s="902" customFormat="1">
      <c r="B715" s="903"/>
      <c r="D715" s="890" t="s">
        <v>3027</v>
      </c>
      <c r="E715" s="904" t="s">
        <v>1</v>
      </c>
      <c r="F715" s="905" t="s">
        <v>3030</v>
      </c>
      <c r="H715" s="906">
        <v>7.5629999999999997</v>
      </c>
      <c r="L715" s="903"/>
      <c r="M715" s="907"/>
      <c r="T715" s="908"/>
      <c r="AT715" s="904" t="s">
        <v>3027</v>
      </c>
      <c r="AU715" s="904" t="s">
        <v>177</v>
      </c>
      <c r="AV715" s="902" t="s">
        <v>176</v>
      </c>
      <c r="AW715" s="902" t="s">
        <v>27</v>
      </c>
      <c r="AX715" s="902" t="s">
        <v>78</v>
      </c>
      <c r="AY715" s="904" t="s">
        <v>170</v>
      </c>
    </row>
    <row r="716" spans="2:65" s="2" customFormat="1" ht="33" customHeight="1">
      <c r="B716" s="883"/>
      <c r="C716" s="148" t="s">
        <v>443</v>
      </c>
      <c r="D716" s="148" t="s">
        <v>172</v>
      </c>
      <c r="E716" s="149" t="s">
        <v>444</v>
      </c>
      <c r="F716" s="150" t="s">
        <v>445</v>
      </c>
      <c r="G716" s="151" t="s">
        <v>192</v>
      </c>
      <c r="H716" s="152">
        <v>4.3339999999999996</v>
      </c>
      <c r="I716" s="1091"/>
      <c r="J716" s="153">
        <f>ROUND(I716*H716,2)</f>
        <v>0</v>
      </c>
      <c r="K716" s="884"/>
      <c r="L716" s="40"/>
      <c r="M716" s="155" t="s">
        <v>1</v>
      </c>
      <c r="N716" s="885" t="s">
        <v>38</v>
      </c>
      <c r="O716" s="886">
        <v>2.0966900000000002</v>
      </c>
      <c r="P716" s="886">
        <f>O716*H716</f>
        <v>9.0870544599999992</v>
      </c>
      <c r="Q716" s="886">
        <v>2.3369599999999999</v>
      </c>
      <c r="R716" s="886">
        <f>Q716*H716</f>
        <v>10.128384639999998</v>
      </c>
      <c r="S716" s="886">
        <v>0</v>
      </c>
      <c r="T716" s="158">
        <f>S716*H716</f>
        <v>0</v>
      </c>
      <c r="AR716" s="159" t="s">
        <v>176</v>
      </c>
      <c r="AT716" s="159" t="s">
        <v>172</v>
      </c>
      <c r="AU716" s="159" t="s">
        <v>177</v>
      </c>
      <c r="AY716" s="863" t="s">
        <v>170</v>
      </c>
      <c r="BE716" s="887">
        <f>IF(N716="základná",J716,0)</f>
        <v>0</v>
      </c>
      <c r="BF716" s="887">
        <f>IF(N716="znížená",J716,0)</f>
        <v>0</v>
      </c>
      <c r="BG716" s="887">
        <f>IF(N716="zákl. prenesená",J716,0)</f>
        <v>0</v>
      </c>
      <c r="BH716" s="887">
        <f>IF(N716="zníž. prenesená",J716,0)</f>
        <v>0</v>
      </c>
      <c r="BI716" s="887">
        <f>IF(N716="nulová",J716,0)</f>
        <v>0</v>
      </c>
      <c r="BJ716" s="863" t="s">
        <v>177</v>
      </c>
      <c r="BK716" s="887">
        <f>ROUND(I716*H716,2)</f>
        <v>0</v>
      </c>
      <c r="BL716" s="863" t="s">
        <v>176</v>
      </c>
      <c r="BM716" s="159" t="s">
        <v>446</v>
      </c>
    </row>
    <row r="717" spans="2:65" s="888" customFormat="1">
      <c r="B717" s="889"/>
      <c r="D717" s="890" t="s">
        <v>3027</v>
      </c>
      <c r="E717" s="891" t="s">
        <v>1</v>
      </c>
      <c r="F717" s="892" t="s">
        <v>3153</v>
      </c>
      <c r="H717" s="891" t="s">
        <v>1</v>
      </c>
      <c r="L717" s="889"/>
      <c r="M717" s="893"/>
      <c r="T717" s="894"/>
      <c r="AT717" s="891" t="s">
        <v>3027</v>
      </c>
      <c r="AU717" s="891" t="s">
        <v>177</v>
      </c>
      <c r="AV717" s="888" t="s">
        <v>78</v>
      </c>
      <c r="AW717" s="888" t="s">
        <v>27</v>
      </c>
      <c r="AX717" s="888" t="s">
        <v>70</v>
      </c>
      <c r="AY717" s="891" t="s">
        <v>170</v>
      </c>
    </row>
    <row r="718" spans="2:65" s="888" customFormat="1">
      <c r="B718" s="889"/>
      <c r="D718" s="890" t="s">
        <v>3027</v>
      </c>
      <c r="E718" s="891" t="s">
        <v>1</v>
      </c>
      <c r="F718" s="892" t="s">
        <v>3280</v>
      </c>
      <c r="H718" s="891" t="s">
        <v>1</v>
      </c>
      <c r="L718" s="889"/>
      <c r="M718" s="893"/>
      <c r="T718" s="894"/>
      <c r="AT718" s="891" t="s">
        <v>3027</v>
      </c>
      <c r="AU718" s="891" t="s">
        <v>177</v>
      </c>
      <c r="AV718" s="888" t="s">
        <v>78</v>
      </c>
      <c r="AW718" s="888" t="s">
        <v>27</v>
      </c>
      <c r="AX718" s="888" t="s">
        <v>70</v>
      </c>
      <c r="AY718" s="891" t="s">
        <v>170</v>
      </c>
    </row>
    <row r="719" spans="2:65" s="895" customFormat="1">
      <c r="B719" s="896"/>
      <c r="D719" s="890" t="s">
        <v>3027</v>
      </c>
      <c r="E719" s="897" t="s">
        <v>1</v>
      </c>
      <c r="F719" s="898" t="s">
        <v>3281</v>
      </c>
      <c r="H719" s="899">
        <v>4.3339999999999996</v>
      </c>
      <c r="L719" s="896"/>
      <c r="M719" s="900"/>
      <c r="T719" s="901"/>
      <c r="AT719" s="897" t="s">
        <v>3027</v>
      </c>
      <c r="AU719" s="897" t="s">
        <v>177</v>
      </c>
      <c r="AV719" s="895" t="s">
        <v>177</v>
      </c>
      <c r="AW719" s="895" t="s">
        <v>27</v>
      </c>
      <c r="AX719" s="895" t="s">
        <v>70</v>
      </c>
      <c r="AY719" s="897" t="s">
        <v>170</v>
      </c>
    </row>
    <row r="720" spans="2:65" s="902" customFormat="1">
      <c r="B720" s="903"/>
      <c r="D720" s="890" t="s">
        <v>3027</v>
      </c>
      <c r="E720" s="904" t="s">
        <v>1</v>
      </c>
      <c r="F720" s="905" t="s">
        <v>3030</v>
      </c>
      <c r="H720" s="906">
        <v>4.3339999999999996</v>
      </c>
      <c r="L720" s="903"/>
      <c r="M720" s="907"/>
      <c r="T720" s="908"/>
      <c r="AT720" s="904" t="s">
        <v>3027</v>
      </c>
      <c r="AU720" s="904" t="s">
        <v>177</v>
      </c>
      <c r="AV720" s="902" t="s">
        <v>176</v>
      </c>
      <c r="AW720" s="902" t="s">
        <v>27</v>
      </c>
      <c r="AX720" s="902" t="s">
        <v>78</v>
      </c>
      <c r="AY720" s="904" t="s">
        <v>170</v>
      </c>
    </row>
    <row r="721" spans="2:65" s="2" customFormat="1" ht="24.25" customHeight="1">
      <c r="B721" s="883"/>
      <c r="C721" s="148" t="s">
        <v>447</v>
      </c>
      <c r="D721" s="148" t="s">
        <v>172</v>
      </c>
      <c r="E721" s="149" t="s">
        <v>448</v>
      </c>
      <c r="F721" s="150" t="s">
        <v>449</v>
      </c>
      <c r="G721" s="151" t="s">
        <v>175</v>
      </c>
      <c r="H721" s="152">
        <v>57.792000000000002</v>
      </c>
      <c r="I721" s="1091"/>
      <c r="J721" s="153">
        <f>ROUND(I721*H721,2)</f>
        <v>0</v>
      </c>
      <c r="K721" s="884"/>
      <c r="L721" s="40"/>
      <c r="M721" s="155" t="s">
        <v>1</v>
      </c>
      <c r="N721" s="885" t="s">
        <v>38</v>
      </c>
      <c r="O721" s="886">
        <v>0.75388999999999995</v>
      </c>
      <c r="P721" s="886">
        <f>O721*H721</f>
        <v>43.568810880000001</v>
      </c>
      <c r="Q721" s="886">
        <v>4.5900000000000003E-3</v>
      </c>
      <c r="R721" s="886">
        <f>Q721*H721</f>
        <v>0.26526528000000005</v>
      </c>
      <c r="S721" s="886">
        <v>0</v>
      </c>
      <c r="T721" s="158">
        <f>S721*H721</f>
        <v>0</v>
      </c>
      <c r="AR721" s="159" t="s">
        <v>176</v>
      </c>
      <c r="AT721" s="159" t="s">
        <v>172</v>
      </c>
      <c r="AU721" s="159" t="s">
        <v>177</v>
      </c>
      <c r="AY721" s="863" t="s">
        <v>170</v>
      </c>
      <c r="BE721" s="887">
        <f>IF(N721="základná",J721,0)</f>
        <v>0</v>
      </c>
      <c r="BF721" s="887">
        <f>IF(N721="znížená",J721,0)</f>
        <v>0</v>
      </c>
      <c r="BG721" s="887">
        <f>IF(N721="zákl. prenesená",J721,0)</f>
        <v>0</v>
      </c>
      <c r="BH721" s="887">
        <f>IF(N721="zníž. prenesená",J721,0)</f>
        <v>0</v>
      </c>
      <c r="BI721" s="887">
        <f>IF(N721="nulová",J721,0)</f>
        <v>0</v>
      </c>
      <c r="BJ721" s="863" t="s">
        <v>177</v>
      </c>
      <c r="BK721" s="887">
        <f>ROUND(I721*H721,2)</f>
        <v>0</v>
      </c>
      <c r="BL721" s="863" t="s">
        <v>176</v>
      </c>
      <c r="BM721" s="159" t="s">
        <v>450</v>
      </c>
    </row>
    <row r="722" spans="2:65" s="888" customFormat="1">
      <c r="B722" s="889"/>
      <c r="D722" s="890" t="s">
        <v>3027</v>
      </c>
      <c r="E722" s="891" t="s">
        <v>1</v>
      </c>
      <c r="F722" s="892" t="s">
        <v>3153</v>
      </c>
      <c r="H722" s="891" t="s">
        <v>1</v>
      </c>
      <c r="L722" s="889"/>
      <c r="M722" s="893"/>
      <c r="T722" s="894"/>
      <c r="AT722" s="891" t="s">
        <v>3027</v>
      </c>
      <c r="AU722" s="891" t="s">
        <v>177</v>
      </c>
      <c r="AV722" s="888" t="s">
        <v>78</v>
      </c>
      <c r="AW722" s="888" t="s">
        <v>27</v>
      </c>
      <c r="AX722" s="888" t="s">
        <v>70</v>
      </c>
      <c r="AY722" s="891" t="s">
        <v>170</v>
      </c>
    </row>
    <row r="723" spans="2:65" s="888" customFormat="1">
      <c r="B723" s="889"/>
      <c r="D723" s="890" t="s">
        <v>3027</v>
      </c>
      <c r="E723" s="891" t="s">
        <v>1</v>
      </c>
      <c r="F723" s="892" t="s">
        <v>3280</v>
      </c>
      <c r="H723" s="891" t="s">
        <v>1</v>
      </c>
      <c r="L723" s="889"/>
      <c r="M723" s="893"/>
      <c r="T723" s="894"/>
      <c r="AT723" s="891" t="s">
        <v>3027</v>
      </c>
      <c r="AU723" s="891" t="s">
        <v>177</v>
      </c>
      <c r="AV723" s="888" t="s">
        <v>78</v>
      </c>
      <c r="AW723" s="888" t="s">
        <v>27</v>
      </c>
      <c r="AX723" s="888" t="s">
        <v>70</v>
      </c>
      <c r="AY723" s="891" t="s">
        <v>170</v>
      </c>
    </row>
    <row r="724" spans="2:65" s="895" customFormat="1">
      <c r="B724" s="896"/>
      <c r="D724" s="890" t="s">
        <v>3027</v>
      </c>
      <c r="E724" s="897" t="s">
        <v>1</v>
      </c>
      <c r="F724" s="898" t="s">
        <v>3282</v>
      </c>
      <c r="H724" s="899">
        <v>57.792000000000002</v>
      </c>
      <c r="L724" s="896"/>
      <c r="M724" s="900"/>
      <c r="T724" s="901"/>
      <c r="AT724" s="897" t="s">
        <v>3027</v>
      </c>
      <c r="AU724" s="897" t="s">
        <v>177</v>
      </c>
      <c r="AV724" s="895" t="s">
        <v>177</v>
      </c>
      <c r="AW724" s="895" t="s">
        <v>27</v>
      </c>
      <c r="AX724" s="895" t="s">
        <v>70</v>
      </c>
      <c r="AY724" s="897" t="s">
        <v>170</v>
      </c>
    </row>
    <row r="725" spans="2:65" s="902" customFormat="1">
      <c r="B725" s="903"/>
      <c r="D725" s="890" t="s">
        <v>3027</v>
      </c>
      <c r="E725" s="904" t="s">
        <v>1</v>
      </c>
      <c r="F725" s="905" t="s">
        <v>3030</v>
      </c>
      <c r="H725" s="906">
        <v>57.792000000000002</v>
      </c>
      <c r="L725" s="903"/>
      <c r="M725" s="907"/>
      <c r="T725" s="908"/>
      <c r="AT725" s="904" t="s">
        <v>3027</v>
      </c>
      <c r="AU725" s="904" t="s">
        <v>177</v>
      </c>
      <c r="AV725" s="902" t="s">
        <v>176</v>
      </c>
      <c r="AW725" s="902" t="s">
        <v>27</v>
      </c>
      <c r="AX725" s="902" t="s">
        <v>78</v>
      </c>
      <c r="AY725" s="904" t="s">
        <v>170</v>
      </c>
    </row>
    <row r="726" spans="2:65" s="2" customFormat="1" ht="24.25" customHeight="1">
      <c r="B726" s="883"/>
      <c r="C726" s="148" t="s">
        <v>451</v>
      </c>
      <c r="D726" s="148" t="s">
        <v>172</v>
      </c>
      <c r="E726" s="149" t="s">
        <v>452</v>
      </c>
      <c r="F726" s="150" t="s">
        <v>453</v>
      </c>
      <c r="G726" s="151" t="s">
        <v>175</v>
      </c>
      <c r="H726" s="152">
        <v>57.792000000000002</v>
      </c>
      <c r="I726" s="1091"/>
      <c r="J726" s="153">
        <f>ROUND(I726*H726,2)</f>
        <v>0</v>
      </c>
      <c r="K726" s="884"/>
      <c r="L726" s="40"/>
      <c r="M726" s="155" t="s">
        <v>1</v>
      </c>
      <c r="N726" s="885" t="s">
        <v>38</v>
      </c>
      <c r="O726" s="886">
        <v>0.312</v>
      </c>
      <c r="P726" s="886">
        <f>O726*H726</f>
        <v>18.031103999999999</v>
      </c>
      <c r="Q726" s="886">
        <v>0</v>
      </c>
      <c r="R726" s="886">
        <f>Q726*H726</f>
        <v>0</v>
      </c>
      <c r="S726" s="886">
        <v>0</v>
      </c>
      <c r="T726" s="158">
        <f>S726*H726</f>
        <v>0</v>
      </c>
      <c r="AR726" s="159" t="s">
        <v>176</v>
      </c>
      <c r="AT726" s="159" t="s">
        <v>172</v>
      </c>
      <c r="AU726" s="159" t="s">
        <v>177</v>
      </c>
      <c r="AY726" s="863" t="s">
        <v>170</v>
      </c>
      <c r="BE726" s="887">
        <f>IF(N726="základná",J726,0)</f>
        <v>0</v>
      </c>
      <c r="BF726" s="887">
        <f>IF(N726="znížená",J726,0)</f>
        <v>0</v>
      </c>
      <c r="BG726" s="887">
        <f>IF(N726="zákl. prenesená",J726,0)</f>
        <v>0</v>
      </c>
      <c r="BH726" s="887">
        <f>IF(N726="zníž. prenesená",J726,0)</f>
        <v>0</v>
      </c>
      <c r="BI726" s="887">
        <f>IF(N726="nulová",J726,0)</f>
        <v>0</v>
      </c>
      <c r="BJ726" s="863" t="s">
        <v>177</v>
      </c>
      <c r="BK726" s="887">
        <f>ROUND(I726*H726,2)</f>
        <v>0</v>
      </c>
      <c r="BL726" s="863" t="s">
        <v>176</v>
      </c>
      <c r="BM726" s="159" t="s">
        <v>454</v>
      </c>
    </row>
    <row r="727" spans="2:65" s="888" customFormat="1">
      <c r="B727" s="889"/>
      <c r="D727" s="890" t="s">
        <v>3027</v>
      </c>
      <c r="E727" s="891" t="s">
        <v>1</v>
      </c>
      <c r="F727" s="892" t="s">
        <v>3153</v>
      </c>
      <c r="H727" s="891" t="s">
        <v>1</v>
      </c>
      <c r="L727" s="889"/>
      <c r="M727" s="893"/>
      <c r="T727" s="894"/>
      <c r="AT727" s="891" t="s">
        <v>3027</v>
      </c>
      <c r="AU727" s="891" t="s">
        <v>177</v>
      </c>
      <c r="AV727" s="888" t="s">
        <v>78</v>
      </c>
      <c r="AW727" s="888" t="s">
        <v>27</v>
      </c>
      <c r="AX727" s="888" t="s">
        <v>70</v>
      </c>
      <c r="AY727" s="891" t="s">
        <v>170</v>
      </c>
    </row>
    <row r="728" spans="2:65" s="888" customFormat="1">
      <c r="B728" s="889"/>
      <c r="D728" s="890" t="s">
        <v>3027</v>
      </c>
      <c r="E728" s="891" t="s">
        <v>1</v>
      </c>
      <c r="F728" s="892" t="s">
        <v>3280</v>
      </c>
      <c r="H728" s="891" t="s">
        <v>1</v>
      </c>
      <c r="L728" s="889"/>
      <c r="M728" s="893"/>
      <c r="T728" s="894"/>
      <c r="AT728" s="891" t="s">
        <v>3027</v>
      </c>
      <c r="AU728" s="891" t="s">
        <v>177</v>
      </c>
      <c r="AV728" s="888" t="s">
        <v>78</v>
      </c>
      <c r="AW728" s="888" t="s">
        <v>27</v>
      </c>
      <c r="AX728" s="888" t="s">
        <v>70</v>
      </c>
      <c r="AY728" s="891" t="s">
        <v>170</v>
      </c>
    </row>
    <row r="729" spans="2:65" s="895" customFormat="1">
      <c r="B729" s="896"/>
      <c r="D729" s="890" t="s">
        <v>3027</v>
      </c>
      <c r="E729" s="897" t="s">
        <v>1</v>
      </c>
      <c r="F729" s="898" t="s">
        <v>3282</v>
      </c>
      <c r="H729" s="899">
        <v>57.792000000000002</v>
      </c>
      <c r="L729" s="896"/>
      <c r="M729" s="900"/>
      <c r="T729" s="901"/>
      <c r="AT729" s="897" t="s">
        <v>3027</v>
      </c>
      <c r="AU729" s="897" t="s">
        <v>177</v>
      </c>
      <c r="AV729" s="895" t="s">
        <v>177</v>
      </c>
      <c r="AW729" s="895" t="s">
        <v>27</v>
      </c>
      <c r="AX729" s="895" t="s">
        <v>70</v>
      </c>
      <c r="AY729" s="897" t="s">
        <v>170</v>
      </c>
    </row>
    <row r="730" spans="2:65" s="902" customFormat="1">
      <c r="B730" s="903"/>
      <c r="D730" s="890" t="s">
        <v>3027</v>
      </c>
      <c r="E730" s="904" t="s">
        <v>1</v>
      </c>
      <c r="F730" s="905" t="s">
        <v>3030</v>
      </c>
      <c r="H730" s="906">
        <v>57.792000000000002</v>
      </c>
      <c r="L730" s="903"/>
      <c r="M730" s="907"/>
      <c r="T730" s="908"/>
      <c r="AT730" s="904" t="s">
        <v>3027</v>
      </c>
      <c r="AU730" s="904" t="s">
        <v>177</v>
      </c>
      <c r="AV730" s="902" t="s">
        <v>176</v>
      </c>
      <c r="AW730" s="902" t="s">
        <v>27</v>
      </c>
      <c r="AX730" s="902" t="s">
        <v>78</v>
      </c>
      <c r="AY730" s="904" t="s">
        <v>170</v>
      </c>
    </row>
    <row r="731" spans="2:65" s="2" customFormat="1" ht="24.25" customHeight="1">
      <c r="B731" s="883"/>
      <c r="C731" s="916" t="s">
        <v>455</v>
      </c>
      <c r="D731" s="916" t="s">
        <v>172</v>
      </c>
      <c r="E731" s="917" t="s">
        <v>456</v>
      </c>
      <c r="F731" s="918" t="s">
        <v>457</v>
      </c>
      <c r="G731" s="919" t="s">
        <v>249</v>
      </c>
      <c r="H731" s="920">
        <v>0</v>
      </c>
      <c r="I731" s="1091"/>
      <c r="J731" s="921">
        <f>ROUND(I731*H731,2)</f>
        <v>0</v>
      </c>
      <c r="K731" s="884"/>
      <c r="L731" s="40"/>
      <c r="M731" s="155" t="s">
        <v>1</v>
      </c>
      <c r="N731" s="885" t="s">
        <v>38</v>
      </c>
      <c r="O731" s="886">
        <v>33.428989999999999</v>
      </c>
      <c r="P731" s="886">
        <f>O731*H731</f>
        <v>0</v>
      </c>
      <c r="Q731" s="886">
        <v>1.02105</v>
      </c>
      <c r="R731" s="886">
        <f>Q731*H731</f>
        <v>0</v>
      </c>
      <c r="S731" s="886">
        <v>0</v>
      </c>
      <c r="T731" s="158">
        <f>S731*H731</f>
        <v>0</v>
      </c>
      <c r="AR731" s="159" t="s">
        <v>176</v>
      </c>
      <c r="AT731" s="159" t="s">
        <v>172</v>
      </c>
      <c r="AU731" s="159" t="s">
        <v>177</v>
      </c>
      <c r="AY731" s="863" t="s">
        <v>170</v>
      </c>
      <c r="BE731" s="887">
        <f>IF(N731="základná",J731,0)</f>
        <v>0</v>
      </c>
      <c r="BF731" s="887">
        <f>IF(N731="znížená",J731,0)</f>
        <v>0</v>
      </c>
      <c r="BG731" s="887">
        <f>IF(N731="zákl. prenesená",J731,0)</f>
        <v>0</v>
      </c>
      <c r="BH731" s="887">
        <f>IF(N731="zníž. prenesená",J731,0)</f>
        <v>0</v>
      </c>
      <c r="BI731" s="887">
        <f>IF(N731="nulová",J731,0)</f>
        <v>0</v>
      </c>
      <c r="BJ731" s="863" t="s">
        <v>177</v>
      </c>
      <c r="BK731" s="887">
        <f>ROUND(I731*H731,2)</f>
        <v>0</v>
      </c>
      <c r="BL731" s="863" t="s">
        <v>176</v>
      </c>
      <c r="BM731" s="159" t="s">
        <v>458</v>
      </c>
    </row>
    <row r="732" spans="2:65" s="888" customFormat="1">
      <c r="B732" s="889"/>
      <c r="D732" s="890" t="s">
        <v>3027</v>
      </c>
      <c r="E732" s="891" t="s">
        <v>1</v>
      </c>
      <c r="F732" s="892" t="s">
        <v>3153</v>
      </c>
      <c r="H732" s="891" t="s">
        <v>1</v>
      </c>
      <c r="L732" s="889"/>
      <c r="M732" s="893"/>
      <c r="T732" s="894"/>
      <c r="AT732" s="891" t="s">
        <v>3027</v>
      </c>
      <c r="AU732" s="891" t="s">
        <v>177</v>
      </c>
      <c r="AV732" s="888" t="s">
        <v>78</v>
      </c>
      <c r="AW732" s="888" t="s">
        <v>27</v>
      </c>
      <c r="AX732" s="888" t="s">
        <v>70</v>
      </c>
      <c r="AY732" s="891" t="s">
        <v>170</v>
      </c>
    </row>
    <row r="733" spans="2:65" s="888" customFormat="1">
      <c r="B733" s="889"/>
      <c r="D733" s="890" t="s">
        <v>3027</v>
      </c>
      <c r="E733" s="891" t="s">
        <v>1</v>
      </c>
      <c r="F733" s="892" t="s">
        <v>3157</v>
      </c>
      <c r="H733" s="891" t="s">
        <v>1</v>
      </c>
      <c r="L733" s="889"/>
      <c r="M733" s="893"/>
      <c r="T733" s="894"/>
      <c r="AT733" s="891" t="s">
        <v>3027</v>
      </c>
      <c r="AU733" s="891" t="s">
        <v>177</v>
      </c>
      <c r="AV733" s="888" t="s">
        <v>78</v>
      </c>
      <c r="AW733" s="888" t="s">
        <v>27</v>
      </c>
      <c r="AX733" s="888" t="s">
        <v>70</v>
      </c>
      <c r="AY733" s="891" t="s">
        <v>170</v>
      </c>
    </row>
    <row r="734" spans="2:65" s="895" customFormat="1">
      <c r="B734" s="896"/>
      <c r="D734" s="890" t="s">
        <v>3027</v>
      </c>
      <c r="E734" s="897" t="s">
        <v>1</v>
      </c>
      <c r="F734" s="898" t="s">
        <v>70</v>
      </c>
      <c r="H734" s="899">
        <v>0</v>
      </c>
      <c r="L734" s="896"/>
      <c r="M734" s="900"/>
      <c r="T734" s="901"/>
      <c r="AT734" s="897" t="s">
        <v>3027</v>
      </c>
      <c r="AU734" s="897" t="s">
        <v>177</v>
      </c>
      <c r="AV734" s="895" t="s">
        <v>177</v>
      </c>
      <c r="AW734" s="895" t="s">
        <v>27</v>
      </c>
      <c r="AX734" s="895" t="s">
        <v>70</v>
      </c>
      <c r="AY734" s="897" t="s">
        <v>170</v>
      </c>
    </row>
    <row r="735" spans="2:65" s="902" customFormat="1">
      <c r="B735" s="903"/>
      <c r="D735" s="890" t="s">
        <v>3027</v>
      </c>
      <c r="E735" s="904" t="s">
        <v>1</v>
      </c>
      <c r="F735" s="905" t="s">
        <v>3030</v>
      </c>
      <c r="H735" s="906">
        <v>0</v>
      </c>
      <c r="L735" s="903"/>
      <c r="M735" s="907"/>
      <c r="T735" s="908"/>
      <c r="AT735" s="904" t="s">
        <v>3027</v>
      </c>
      <c r="AU735" s="904" t="s">
        <v>177</v>
      </c>
      <c r="AV735" s="902" t="s">
        <v>176</v>
      </c>
      <c r="AW735" s="902" t="s">
        <v>27</v>
      </c>
      <c r="AX735" s="902" t="s">
        <v>78</v>
      </c>
      <c r="AY735" s="904" t="s">
        <v>170</v>
      </c>
    </row>
    <row r="736" spans="2:65" s="2" customFormat="1" ht="33" customHeight="1">
      <c r="B736" s="883"/>
      <c r="C736" s="148" t="s">
        <v>459</v>
      </c>
      <c r="D736" s="148" t="s">
        <v>172</v>
      </c>
      <c r="E736" s="149" t="s">
        <v>460</v>
      </c>
      <c r="F736" s="150" t="s">
        <v>461</v>
      </c>
      <c r="G736" s="151" t="s">
        <v>175</v>
      </c>
      <c r="H736" s="152">
        <v>262.08300000000003</v>
      </c>
      <c r="I736" s="1091"/>
      <c r="J736" s="153">
        <f>ROUND(I736*H736,2)</f>
        <v>0</v>
      </c>
      <c r="K736" s="884"/>
      <c r="L736" s="40"/>
      <c r="M736" s="155" t="s">
        <v>1</v>
      </c>
      <c r="N736" s="885" t="s">
        <v>38</v>
      </c>
      <c r="O736" s="886">
        <v>5.8999999999999997E-2</v>
      </c>
      <c r="P736" s="886">
        <f>O736*H736</f>
        <v>15.462897</v>
      </c>
      <c r="Q736" s="886">
        <v>7.2999999999999996E-4</v>
      </c>
      <c r="R736" s="886">
        <f>Q736*H736</f>
        <v>0.19132059000000001</v>
      </c>
      <c r="S736" s="886">
        <v>0</v>
      </c>
      <c r="T736" s="158">
        <f>S736*H736</f>
        <v>0</v>
      </c>
      <c r="AR736" s="159" t="s">
        <v>176</v>
      </c>
      <c r="AT736" s="159" t="s">
        <v>172</v>
      </c>
      <c r="AU736" s="159" t="s">
        <v>177</v>
      </c>
      <c r="AY736" s="863" t="s">
        <v>170</v>
      </c>
      <c r="BE736" s="887">
        <f>IF(N736="základná",J736,0)</f>
        <v>0</v>
      </c>
      <c r="BF736" s="887">
        <f>IF(N736="znížená",J736,0)</f>
        <v>0</v>
      </c>
      <c r="BG736" s="887">
        <f>IF(N736="zákl. prenesená",J736,0)</f>
        <v>0</v>
      </c>
      <c r="BH736" s="887">
        <f>IF(N736="zníž. prenesená",J736,0)</f>
        <v>0</v>
      </c>
      <c r="BI736" s="887">
        <f>IF(N736="nulová",J736,0)</f>
        <v>0</v>
      </c>
      <c r="BJ736" s="863" t="s">
        <v>177</v>
      </c>
      <c r="BK736" s="887">
        <f>ROUND(I736*H736,2)</f>
        <v>0</v>
      </c>
      <c r="BL736" s="863" t="s">
        <v>176</v>
      </c>
      <c r="BM736" s="159" t="s">
        <v>462</v>
      </c>
    </row>
    <row r="737" spans="2:65" s="888" customFormat="1">
      <c r="B737" s="889"/>
      <c r="D737" s="890" t="s">
        <v>3027</v>
      </c>
      <c r="E737" s="891" t="s">
        <v>1</v>
      </c>
      <c r="F737" s="892" t="s">
        <v>3283</v>
      </c>
      <c r="H737" s="891" t="s">
        <v>1</v>
      </c>
      <c r="L737" s="889"/>
      <c r="M737" s="893"/>
      <c r="T737" s="894"/>
      <c r="AT737" s="891" t="s">
        <v>3027</v>
      </c>
      <c r="AU737" s="891" t="s">
        <v>177</v>
      </c>
      <c r="AV737" s="888" t="s">
        <v>78</v>
      </c>
      <c r="AW737" s="888" t="s">
        <v>27</v>
      </c>
      <c r="AX737" s="888" t="s">
        <v>70</v>
      </c>
      <c r="AY737" s="891" t="s">
        <v>170</v>
      </c>
    </row>
    <row r="738" spans="2:65" s="895" customFormat="1">
      <c r="B738" s="896"/>
      <c r="D738" s="890" t="s">
        <v>3027</v>
      </c>
      <c r="E738" s="897" t="s">
        <v>1</v>
      </c>
      <c r="F738" s="898" t="s">
        <v>3284</v>
      </c>
      <c r="H738" s="899">
        <v>240.405</v>
      </c>
      <c r="L738" s="896"/>
      <c r="M738" s="900"/>
      <c r="T738" s="901"/>
      <c r="AT738" s="897" t="s">
        <v>3027</v>
      </c>
      <c r="AU738" s="897" t="s">
        <v>177</v>
      </c>
      <c r="AV738" s="895" t="s">
        <v>177</v>
      </c>
      <c r="AW738" s="895" t="s">
        <v>27</v>
      </c>
      <c r="AX738" s="895" t="s">
        <v>70</v>
      </c>
      <c r="AY738" s="897" t="s">
        <v>170</v>
      </c>
    </row>
    <row r="739" spans="2:65" s="895" customFormat="1">
      <c r="B739" s="896"/>
      <c r="D739" s="890" t="s">
        <v>3027</v>
      </c>
      <c r="E739" s="897" t="s">
        <v>1</v>
      </c>
      <c r="F739" s="898" t="s">
        <v>3285</v>
      </c>
      <c r="H739" s="899">
        <v>-15.675000000000001</v>
      </c>
      <c r="L739" s="896"/>
      <c r="M739" s="900"/>
      <c r="T739" s="901"/>
      <c r="AT739" s="897" t="s">
        <v>3027</v>
      </c>
      <c r="AU739" s="897" t="s">
        <v>177</v>
      </c>
      <c r="AV739" s="895" t="s">
        <v>177</v>
      </c>
      <c r="AW739" s="895" t="s">
        <v>27</v>
      </c>
      <c r="AX739" s="895" t="s">
        <v>70</v>
      </c>
      <c r="AY739" s="897" t="s">
        <v>170</v>
      </c>
    </row>
    <row r="740" spans="2:65" s="895" customFormat="1">
      <c r="B740" s="896"/>
      <c r="D740" s="890" t="s">
        <v>3027</v>
      </c>
      <c r="E740" s="897" t="s">
        <v>1</v>
      </c>
      <c r="F740" s="898" t="s">
        <v>3286</v>
      </c>
      <c r="H740" s="899">
        <v>37.353000000000002</v>
      </c>
      <c r="L740" s="896"/>
      <c r="M740" s="900"/>
      <c r="T740" s="901"/>
      <c r="AT740" s="897" t="s">
        <v>3027</v>
      </c>
      <c r="AU740" s="897" t="s">
        <v>177</v>
      </c>
      <c r="AV740" s="895" t="s">
        <v>177</v>
      </c>
      <c r="AW740" s="895" t="s">
        <v>27</v>
      </c>
      <c r="AX740" s="895" t="s">
        <v>70</v>
      </c>
      <c r="AY740" s="897" t="s">
        <v>170</v>
      </c>
    </row>
    <row r="741" spans="2:65" s="902" customFormat="1">
      <c r="B741" s="903"/>
      <c r="D741" s="890" t="s">
        <v>3027</v>
      </c>
      <c r="E741" s="904" t="s">
        <v>1</v>
      </c>
      <c r="F741" s="905" t="s">
        <v>3030</v>
      </c>
      <c r="H741" s="906">
        <v>262.08299999999997</v>
      </c>
      <c r="L741" s="903"/>
      <c r="M741" s="907"/>
      <c r="T741" s="908"/>
      <c r="AT741" s="904" t="s">
        <v>3027</v>
      </c>
      <c r="AU741" s="904" t="s">
        <v>177</v>
      </c>
      <c r="AV741" s="902" t="s">
        <v>176</v>
      </c>
      <c r="AW741" s="902" t="s">
        <v>27</v>
      </c>
      <c r="AX741" s="902" t="s">
        <v>78</v>
      </c>
      <c r="AY741" s="904" t="s">
        <v>170</v>
      </c>
    </row>
    <row r="742" spans="2:65" s="2" customFormat="1" ht="24.25" customHeight="1">
      <c r="B742" s="883"/>
      <c r="C742" s="161" t="s">
        <v>463</v>
      </c>
      <c r="D742" s="161" t="s">
        <v>391</v>
      </c>
      <c r="E742" s="162" t="s">
        <v>464</v>
      </c>
      <c r="F742" s="163" t="s">
        <v>465</v>
      </c>
      <c r="G742" s="164" t="s">
        <v>175</v>
      </c>
      <c r="H742" s="165">
        <v>267.32499999999999</v>
      </c>
      <c r="I742" s="1091"/>
      <c r="J742" s="166">
        <f>ROUND(I742*H742,2)</f>
        <v>0</v>
      </c>
      <c r="K742" s="167"/>
      <c r="L742" s="168"/>
      <c r="M742" s="169" t="s">
        <v>1</v>
      </c>
      <c r="N742" s="922" t="s">
        <v>38</v>
      </c>
      <c r="O742" s="886">
        <v>0</v>
      </c>
      <c r="P742" s="886">
        <f>O742*H742</f>
        <v>0</v>
      </c>
      <c r="Q742" s="886">
        <v>1.5E-3</v>
      </c>
      <c r="R742" s="886">
        <f>Q742*H742</f>
        <v>0.4009875</v>
      </c>
      <c r="S742" s="886">
        <v>0</v>
      </c>
      <c r="T742" s="158">
        <f>S742*H742</f>
        <v>0</v>
      </c>
      <c r="AR742" s="159" t="s">
        <v>202</v>
      </c>
      <c r="AT742" s="159" t="s">
        <v>391</v>
      </c>
      <c r="AU742" s="159" t="s">
        <v>177</v>
      </c>
      <c r="AY742" s="863" t="s">
        <v>170</v>
      </c>
      <c r="BE742" s="887">
        <f>IF(N742="základná",J742,0)</f>
        <v>0</v>
      </c>
      <c r="BF742" s="887">
        <f>IF(N742="znížená",J742,0)</f>
        <v>0</v>
      </c>
      <c r="BG742" s="887">
        <f>IF(N742="zákl. prenesená",J742,0)</f>
        <v>0</v>
      </c>
      <c r="BH742" s="887">
        <f>IF(N742="zníž. prenesená",J742,0)</f>
        <v>0</v>
      </c>
      <c r="BI742" s="887">
        <f>IF(N742="nulová",J742,0)</f>
        <v>0</v>
      </c>
      <c r="BJ742" s="863" t="s">
        <v>177</v>
      </c>
      <c r="BK742" s="887">
        <f>ROUND(I742*H742,2)</f>
        <v>0</v>
      </c>
      <c r="BL742" s="863" t="s">
        <v>176</v>
      </c>
      <c r="BM742" s="159" t="s">
        <v>466</v>
      </c>
    </row>
    <row r="743" spans="2:65" s="888" customFormat="1">
      <c r="B743" s="889"/>
      <c r="D743" s="890" t="s">
        <v>3027</v>
      </c>
      <c r="E743" s="891" t="s">
        <v>1</v>
      </c>
      <c r="F743" s="892" t="s">
        <v>3283</v>
      </c>
      <c r="H743" s="891" t="s">
        <v>1</v>
      </c>
      <c r="L743" s="889"/>
      <c r="M743" s="893"/>
      <c r="T743" s="894"/>
      <c r="AT743" s="891" t="s">
        <v>3027</v>
      </c>
      <c r="AU743" s="891" t="s">
        <v>177</v>
      </c>
      <c r="AV743" s="888" t="s">
        <v>78</v>
      </c>
      <c r="AW743" s="888" t="s">
        <v>27</v>
      </c>
      <c r="AX743" s="888" t="s">
        <v>70</v>
      </c>
      <c r="AY743" s="891" t="s">
        <v>170</v>
      </c>
    </row>
    <row r="744" spans="2:65" s="895" customFormat="1">
      <c r="B744" s="896"/>
      <c r="D744" s="890" t="s">
        <v>3027</v>
      </c>
      <c r="E744" s="897" t="s">
        <v>1</v>
      </c>
      <c r="F744" s="898" t="s">
        <v>3284</v>
      </c>
      <c r="H744" s="899">
        <v>240.405</v>
      </c>
      <c r="L744" s="896"/>
      <c r="M744" s="900"/>
      <c r="T744" s="901"/>
      <c r="AT744" s="897" t="s">
        <v>3027</v>
      </c>
      <c r="AU744" s="897" t="s">
        <v>177</v>
      </c>
      <c r="AV744" s="895" t="s">
        <v>177</v>
      </c>
      <c r="AW744" s="895" t="s">
        <v>27</v>
      </c>
      <c r="AX744" s="895" t="s">
        <v>70</v>
      </c>
      <c r="AY744" s="897" t="s">
        <v>170</v>
      </c>
    </row>
    <row r="745" spans="2:65" s="895" customFormat="1">
      <c r="B745" s="896"/>
      <c r="D745" s="890" t="s">
        <v>3027</v>
      </c>
      <c r="E745" s="897" t="s">
        <v>1</v>
      </c>
      <c r="F745" s="898" t="s">
        <v>3285</v>
      </c>
      <c r="H745" s="899">
        <v>-15.675000000000001</v>
      </c>
      <c r="L745" s="896"/>
      <c r="M745" s="900"/>
      <c r="T745" s="901"/>
      <c r="AT745" s="897" t="s">
        <v>3027</v>
      </c>
      <c r="AU745" s="897" t="s">
        <v>177</v>
      </c>
      <c r="AV745" s="895" t="s">
        <v>177</v>
      </c>
      <c r="AW745" s="895" t="s">
        <v>27</v>
      </c>
      <c r="AX745" s="895" t="s">
        <v>70</v>
      </c>
      <c r="AY745" s="897" t="s">
        <v>170</v>
      </c>
    </row>
    <row r="746" spans="2:65" s="895" customFormat="1">
      <c r="B746" s="896"/>
      <c r="D746" s="890" t="s">
        <v>3027</v>
      </c>
      <c r="E746" s="897" t="s">
        <v>1</v>
      </c>
      <c r="F746" s="898" t="s">
        <v>3286</v>
      </c>
      <c r="H746" s="899">
        <v>37.353000000000002</v>
      </c>
      <c r="L746" s="896"/>
      <c r="M746" s="900"/>
      <c r="T746" s="901"/>
      <c r="AT746" s="897" t="s">
        <v>3027</v>
      </c>
      <c r="AU746" s="897" t="s">
        <v>177</v>
      </c>
      <c r="AV746" s="895" t="s">
        <v>177</v>
      </c>
      <c r="AW746" s="895" t="s">
        <v>27</v>
      </c>
      <c r="AX746" s="895" t="s">
        <v>70</v>
      </c>
      <c r="AY746" s="897" t="s">
        <v>170</v>
      </c>
    </row>
    <row r="747" spans="2:65" s="902" customFormat="1">
      <c r="B747" s="903"/>
      <c r="D747" s="890" t="s">
        <v>3027</v>
      </c>
      <c r="E747" s="904" t="s">
        <v>1</v>
      </c>
      <c r="F747" s="905" t="s">
        <v>3030</v>
      </c>
      <c r="H747" s="906">
        <v>262.08300000000003</v>
      </c>
      <c r="L747" s="903"/>
      <c r="M747" s="907"/>
      <c r="T747" s="908"/>
      <c r="AT747" s="904" t="s">
        <v>3027</v>
      </c>
      <c r="AU747" s="904" t="s">
        <v>177</v>
      </c>
      <c r="AV747" s="902" t="s">
        <v>176</v>
      </c>
      <c r="AW747" s="902" t="s">
        <v>27</v>
      </c>
      <c r="AX747" s="902" t="s">
        <v>78</v>
      </c>
      <c r="AY747" s="904" t="s">
        <v>170</v>
      </c>
    </row>
    <row r="748" spans="2:65" s="895" customFormat="1">
      <c r="B748" s="896"/>
      <c r="D748" s="890" t="s">
        <v>3027</v>
      </c>
      <c r="F748" s="898" t="s">
        <v>3287</v>
      </c>
      <c r="H748" s="899">
        <v>267.32499999999999</v>
      </c>
      <c r="L748" s="896"/>
      <c r="M748" s="900"/>
      <c r="T748" s="901"/>
      <c r="AT748" s="897" t="s">
        <v>3027</v>
      </c>
      <c r="AU748" s="897" t="s">
        <v>177</v>
      </c>
      <c r="AV748" s="895" t="s">
        <v>177</v>
      </c>
      <c r="AW748" s="895" t="s">
        <v>3</v>
      </c>
      <c r="AX748" s="895" t="s">
        <v>78</v>
      </c>
      <c r="AY748" s="897" t="s">
        <v>170</v>
      </c>
    </row>
    <row r="749" spans="2:65" s="2" customFormat="1" ht="33" customHeight="1">
      <c r="B749" s="883"/>
      <c r="C749" s="148" t="s">
        <v>467</v>
      </c>
      <c r="D749" s="148" t="s">
        <v>172</v>
      </c>
      <c r="E749" s="149" t="s">
        <v>468</v>
      </c>
      <c r="F749" s="150" t="s">
        <v>469</v>
      </c>
      <c r="G749" s="151" t="s">
        <v>175</v>
      </c>
      <c r="H749" s="152">
        <v>37.353000000000002</v>
      </c>
      <c r="I749" s="1091"/>
      <c r="J749" s="153">
        <f>ROUND(I749*H749,2)</f>
        <v>0</v>
      </c>
      <c r="K749" s="884"/>
      <c r="L749" s="40"/>
      <c r="M749" s="155" t="s">
        <v>1</v>
      </c>
      <c r="N749" s="885" t="s">
        <v>38</v>
      </c>
      <c r="O749" s="886">
        <v>5.8999999999999997E-2</v>
      </c>
      <c r="P749" s="886">
        <f>O749*H749</f>
        <v>2.203827</v>
      </c>
      <c r="Q749" s="886">
        <v>7.2999999999999996E-4</v>
      </c>
      <c r="R749" s="886">
        <f>Q749*H749</f>
        <v>2.7267690000000001E-2</v>
      </c>
      <c r="S749" s="886">
        <v>0</v>
      </c>
      <c r="T749" s="158">
        <f>S749*H749</f>
        <v>0</v>
      </c>
      <c r="AR749" s="159" t="s">
        <v>176</v>
      </c>
      <c r="AT749" s="159" t="s">
        <v>172</v>
      </c>
      <c r="AU749" s="159" t="s">
        <v>177</v>
      </c>
      <c r="AY749" s="863" t="s">
        <v>170</v>
      </c>
      <c r="BE749" s="887">
        <f>IF(N749="základná",J749,0)</f>
        <v>0</v>
      </c>
      <c r="BF749" s="887">
        <f>IF(N749="znížená",J749,0)</f>
        <v>0</v>
      </c>
      <c r="BG749" s="887">
        <f>IF(N749="zákl. prenesená",J749,0)</f>
        <v>0</v>
      </c>
      <c r="BH749" s="887">
        <f>IF(N749="zníž. prenesená",J749,0)</f>
        <v>0</v>
      </c>
      <c r="BI749" s="887">
        <f>IF(N749="nulová",J749,0)</f>
        <v>0</v>
      </c>
      <c r="BJ749" s="863" t="s">
        <v>177</v>
      </c>
      <c r="BK749" s="887">
        <f>ROUND(I749*H749,2)</f>
        <v>0</v>
      </c>
      <c r="BL749" s="863" t="s">
        <v>176</v>
      </c>
      <c r="BM749" s="159" t="s">
        <v>470</v>
      </c>
    </row>
    <row r="750" spans="2:65" s="888" customFormat="1">
      <c r="B750" s="889"/>
      <c r="D750" s="890" t="s">
        <v>3027</v>
      </c>
      <c r="E750" s="891" t="s">
        <v>1</v>
      </c>
      <c r="F750" s="892" t="s">
        <v>3283</v>
      </c>
      <c r="H750" s="891" t="s">
        <v>1</v>
      </c>
      <c r="L750" s="889"/>
      <c r="M750" s="893"/>
      <c r="T750" s="894"/>
      <c r="AT750" s="891" t="s">
        <v>3027</v>
      </c>
      <c r="AU750" s="891" t="s">
        <v>177</v>
      </c>
      <c r="AV750" s="888" t="s">
        <v>78</v>
      </c>
      <c r="AW750" s="888" t="s">
        <v>27</v>
      </c>
      <c r="AX750" s="888" t="s">
        <v>70</v>
      </c>
      <c r="AY750" s="891" t="s">
        <v>170</v>
      </c>
    </row>
    <row r="751" spans="2:65" s="895" customFormat="1">
      <c r="B751" s="896"/>
      <c r="D751" s="890" t="s">
        <v>3027</v>
      </c>
      <c r="E751" s="897" t="s">
        <v>1</v>
      </c>
      <c r="F751" s="898" t="s">
        <v>3286</v>
      </c>
      <c r="H751" s="899">
        <v>37.353000000000002</v>
      </c>
      <c r="L751" s="896"/>
      <c r="M751" s="900"/>
      <c r="T751" s="901"/>
      <c r="AT751" s="897" t="s">
        <v>3027</v>
      </c>
      <c r="AU751" s="897" t="s">
        <v>177</v>
      </c>
      <c r="AV751" s="895" t="s">
        <v>177</v>
      </c>
      <c r="AW751" s="895" t="s">
        <v>27</v>
      </c>
      <c r="AX751" s="895" t="s">
        <v>70</v>
      </c>
      <c r="AY751" s="897" t="s">
        <v>170</v>
      </c>
    </row>
    <row r="752" spans="2:65" s="902" customFormat="1">
      <c r="B752" s="903"/>
      <c r="D752" s="890" t="s">
        <v>3027</v>
      </c>
      <c r="E752" s="904" t="s">
        <v>1</v>
      </c>
      <c r="F752" s="905" t="s">
        <v>3030</v>
      </c>
      <c r="H752" s="906">
        <v>37.353000000000002</v>
      </c>
      <c r="L752" s="903"/>
      <c r="M752" s="907"/>
      <c r="T752" s="908"/>
      <c r="AT752" s="904" t="s">
        <v>3027</v>
      </c>
      <c r="AU752" s="904" t="s">
        <v>177</v>
      </c>
      <c r="AV752" s="902" t="s">
        <v>176</v>
      </c>
      <c r="AW752" s="902" t="s">
        <v>27</v>
      </c>
      <c r="AX752" s="902" t="s">
        <v>78</v>
      </c>
      <c r="AY752" s="904" t="s">
        <v>170</v>
      </c>
    </row>
    <row r="753" spans="2:65" s="2" customFormat="1" ht="24.25" customHeight="1">
      <c r="B753" s="883"/>
      <c r="C753" s="161" t="s">
        <v>471</v>
      </c>
      <c r="D753" s="161" t="s">
        <v>391</v>
      </c>
      <c r="E753" s="162" t="s">
        <v>472</v>
      </c>
      <c r="F753" s="163" t="s">
        <v>473</v>
      </c>
      <c r="G753" s="164" t="s">
        <v>175</v>
      </c>
      <c r="H753" s="165">
        <v>38.1</v>
      </c>
      <c r="I753" s="1091"/>
      <c r="J753" s="166">
        <f>ROUND(I753*H753,2)</f>
        <v>0</v>
      </c>
      <c r="K753" s="167"/>
      <c r="L753" s="168"/>
      <c r="M753" s="169" t="s">
        <v>1</v>
      </c>
      <c r="N753" s="922" t="s">
        <v>38</v>
      </c>
      <c r="O753" s="886">
        <v>0</v>
      </c>
      <c r="P753" s="886">
        <f>O753*H753</f>
        <v>0</v>
      </c>
      <c r="Q753" s="886">
        <v>7.4000000000000003E-3</v>
      </c>
      <c r="R753" s="886">
        <f>Q753*H753</f>
        <v>0.28194000000000002</v>
      </c>
      <c r="S753" s="886">
        <v>0</v>
      </c>
      <c r="T753" s="158">
        <f>S753*H753</f>
        <v>0</v>
      </c>
      <c r="AR753" s="159" t="s">
        <v>202</v>
      </c>
      <c r="AT753" s="159" t="s">
        <v>391</v>
      </c>
      <c r="AU753" s="159" t="s">
        <v>177</v>
      </c>
      <c r="AY753" s="863" t="s">
        <v>170</v>
      </c>
      <c r="BE753" s="887">
        <f>IF(N753="základná",J753,0)</f>
        <v>0</v>
      </c>
      <c r="BF753" s="887">
        <f>IF(N753="znížená",J753,0)</f>
        <v>0</v>
      </c>
      <c r="BG753" s="887">
        <f>IF(N753="zákl. prenesená",J753,0)</f>
        <v>0</v>
      </c>
      <c r="BH753" s="887">
        <f>IF(N753="zníž. prenesená",J753,0)</f>
        <v>0</v>
      </c>
      <c r="BI753" s="887">
        <f>IF(N753="nulová",J753,0)</f>
        <v>0</v>
      </c>
      <c r="BJ753" s="863" t="s">
        <v>177</v>
      </c>
      <c r="BK753" s="887">
        <f>ROUND(I753*H753,2)</f>
        <v>0</v>
      </c>
      <c r="BL753" s="863" t="s">
        <v>176</v>
      </c>
      <c r="BM753" s="159" t="s">
        <v>474</v>
      </c>
    </row>
    <row r="754" spans="2:65" s="888" customFormat="1">
      <c r="B754" s="889"/>
      <c r="D754" s="890" t="s">
        <v>3027</v>
      </c>
      <c r="E754" s="891" t="s">
        <v>1</v>
      </c>
      <c r="F754" s="892" t="s">
        <v>3283</v>
      </c>
      <c r="H754" s="891" t="s">
        <v>1</v>
      </c>
      <c r="L754" s="889"/>
      <c r="M754" s="893"/>
      <c r="T754" s="894"/>
      <c r="AT754" s="891" t="s">
        <v>3027</v>
      </c>
      <c r="AU754" s="891" t="s">
        <v>177</v>
      </c>
      <c r="AV754" s="888" t="s">
        <v>78</v>
      </c>
      <c r="AW754" s="888" t="s">
        <v>27</v>
      </c>
      <c r="AX754" s="888" t="s">
        <v>70</v>
      </c>
      <c r="AY754" s="891" t="s">
        <v>170</v>
      </c>
    </row>
    <row r="755" spans="2:65" s="895" customFormat="1">
      <c r="B755" s="896"/>
      <c r="D755" s="890" t="s">
        <v>3027</v>
      </c>
      <c r="E755" s="897" t="s">
        <v>1</v>
      </c>
      <c r="F755" s="898" t="s">
        <v>3286</v>
      </c>
      <c r="H755" s="899">
        <v>37.353000000000002</v>
      </c>
      <c r="L755" s="896"/>
      <c r="M755" s="900"/>
      <c r="T755" s="901"/>
      <c r="AT755" s="897" t="s">
        <v>3027</v>
      </c>
      <c r="AU755" s="897" t="s">
        <v>177</v>
      </c>
      <c r="AV755" s="895" t="s">
        <v>177</v>
      </c>
      <c r="AW755" s="895" t="s">
        <v>27</v>
      </c>
      <c r="AX755" s="895" t="s">
        <v>70</v>
      </c>
      <c r="AY755" s="897" t="s">
        <v>170</v>
      </c>
    </row>
    <row r="756" spans="2:65" s="902" customFormat="1">
      <c r="B756" s="903"/>
      <c r="D756" s="890" t="s">
        <v>3027</v>
      </c>
      <c r="E756" s="904" t="s">
        <v>1</v>
      </c>
      <c r="F756" s="905" t="s">
        <v>3030</v>
      </c>
      <c r="H756" s="906">
        <v>37.353000000000002</v>
      </c>
      <c r="L756" s="903"/>
      <c r="M756" s="907"/>
      <c r="T756" s="908"/>
      <c r="AT756" s="904" t="s">
        <v>3027</v>
      </c>
      <c r="AU756" s="904" t="s">
        <v>177</v>
      </c>
      <c r="AV756" s="902" t="s">
        <v>176</v>
      </c>
      <c r="AW756" s="902" t="s">
        <v>27</v>
      </c>
      <c r="AX756" s="902" t="s">
        <v>78</v>
      </c>
      <c r="AY756" s="904" t="s">
        <v>170</v>
      </c>
    </row>
    <row r="757" spans="2:65" s="895" customFormat="1">
      <c r="B757" s="896"/>
      <c r="D757" s="890" t="s">
        <v>3027</v>
      </c>
      <c r="F757" s="898" t="s">
        <v>3288</v>
      </c>
      <c r="H757" s="899">
        <v>38.1</v>
      </c>
      <c r="L757" s="896"/>
      <c r="M757" s="900"/>
      <c r="T757" s="901"/>
      <c r="AT757" s="897" t="s">
        <v>3027</v>
      </c>
      <c r="AU757" s="897" t="s">
        <v>177</v>
      </c>
      <c r="AV757" s="895" t="s">
        <v>177</v>
      </c>
      <c r="AW757" s="895" t="s">
        <v>3</v>
      </c>
      <c r="AX757" s="895" t="s">
        <v>78</v>
      </c>
      <c r="AY757" s="897" t="s">
        <v>170</v>
      </c>
    </row>
    <row r="758" spans="2:65" s="2" customFormat="1" ht="24.25" customHeight="1">
      <c r="B758" s="883"/>
      <c r="C758" s="148" t="s">
        <v>475</v>
      </c>
      <c r="D758" s="148" t="s">
        <v>172</v>
      </c>
      <c r="E758" s="149" t="s">
        <v>476</v>
      </c>
      <c r="F758" s="150" t="s">
        <v>477</v>
      </c>
      <c r="G758" s="151" t="s">
        <v>192</v>
      </c>
      <c r="H758" s="152">
        <v>14.298</v>
      </c>
      <c r="I758" s="1091"/>
      <c r="J758" s="153">
        <f>ROUND(I758*H758,2)</f>
        <v>0</v>
      </c>
      <c r="K758" s="884"/>
      <c r="L758" s="40"/>
      <c r="M758" s="155" t="s">
        <v>1</v>
      </c>
      <c r="N758" s="885" t="s">
        <v>38</v>
      </c>
      <c r="O758" s="886">
        <v>3.1779999999999999</v>
      </c>
      <c r="P758" s="886">
        <f>O758*H758</f>
        <v>45.439044000000003</v>
      </c>
      <c r="Q758" s="886">
        <v>2.4022000000000001</v>
      </c>
      <c r="R758" s="886">
        <f>Q758*H758</f>
        <v>34.346655599999998</v>
      </c>
      <c r="S758" s="886">
        <v>0</v>
      </c>
      <c r="T758" s="158">
        <f>S758*H758</f>
        <v>0</v>
      </c>
      <c r="AR758" s="159" t="s">
        <v>176</v>
      </c>
      <c r="AT758" s="159" t="s">
        <v>172</v>
      </c>
      <c r="AU758" s="159" t="s">
        <v>177</v>
      </c>
      <c r="AY758" s="863" t="s">
        <v>170</v>
      </c>
      <c r="BE758" s="887">
        <f>IF(N758="základná",J758,0)</f>
        <v>0</v>
      </c>
      <c r="BF758" s="887">
        <f>IF(N758="znížená",J758,0)</f>
        <v>0</v>
      </c>
      <c r="BG758" s="887">
        <f>IF(N758="zákl. prenesená",J758,0)</f>
        <v>0</v>
      </c>
      <c r="BH758" s="887">
        <f>IF(N758="zníž. prenesená",J758,0)</f>
        <v>0</v>
      </c>
      <c r="BI758" s="887">
        <f>IF(N758="nulová",J758,0)</f>
        <v>0</v>
      </c>
      <c r="BJ758" s="863" t="s">
        <v>177</v>
      </c>
      <c r="BK758" s="887">
        <f>ROUND(I758*H758,2)</f>
        <v>0</v>
      </c>
      <c r="BL758" s="863" t="s">
        <v>176</v>
      </c>
      <c r="BM758" s="159" t="s">
        <v>478</v>
      </c>
    </row>
    <row r="759" spans="2:65" s="888" customFormat="1">
      <c r="B759" s="889"/>
      <c r="D759" s="890" t="s">
        <v>3027</v>
      </c>
      <c r="E759" s="891" t="s">
        <v>1</v>
      </c>
      <c r="F759" s="892" t="s">
        <v>3071</v>
      </c>
      <c r="H759" s="891" t="s">
        <v>1</v>
      </c>
      <c r="L759" s="889"/>
      <c r="M759" s="893"/>
      <c r="T759" s="894"/>
      <c r="AT759" s="891" t="s">
        <v>3027</v>
      </c>
      <c r="AU759" s="891" t="s">
        <v>177</v>
      </c>
      <c r="AV759" s="888" t="s">
        <v>78</v>
      </c>
      <c r="AW759" s="888" t="s">
        <v>27</v>
      </c>
      <c r="AX759" s="888" t="s">
        <v>70</v>
      </c>
      <c r="AY759" s="891" t="s">
        <v>170</v>
      </c>
    </row>
    <row r="760" spans="2:65" s="895" customFormat="1">
      <c r="B760" s="896"/>
      <c r="D760" s="890" t="s">
        <v>3027</v>
      </c>
      <c r="E760" s="897" t="s">
        <v>1</v>
      </c>
      <c r="F760" s="898" t="s">
        <v>3289</v>
      </c>
      <c r="H760" s="899">
        <v>7.6230000000000002</v>
      </c>
      <c r="L760" s="896"/>
      <c r="M760" s="900"/>
      <c r="T760" s="901"/>
      <c r="AT760" s="897" t="s">
        <v>3027</v>
      </c>
      <c r="AU760" s="897" t="s">
        <v>177</v>
      </c>
      <c r="AV760" s="895" t="s">
        <v>177</v>
      </c>
      <c r="AW760" s="895" t="s">
        <v>27</v>
      </c>
      <c r="AX760" s="895" t="s">
        <v>70</v>
      </c>
      <c r="AY760" s="897" t="s">
        <v>170</v>
      </c>
    </row>
    <row r="761" spans="2:65" s="895" customFormat="1">
      <c r="B761" s="896"/>
      <c r="D761" s="890" t="s">
        <v>3027</v>
      </c>
      <c r="E761" s="897" t="s">
        <v>1</v>
      </c>
      <c r="F761" s="898" t="s">
        <v>3290</v>
      </c>
      <c r="H761" s="899">
        <v>6.6749999999999998</v>
      </c>
      <c r="L761" s="896"/>
      <c r="M761" s="900"/>
      <c r="T761" s="901"/>
      <c r="AT761" s="897" t="s">
        <v>3027</v>
      </c>
      <c r="AU761" s="897" t="s">
        <v>177</v>
      </c>
      <c r="AV761" s="895" t="s">
        <v>177</v>
      </c>
      <c r="AW761" s="895" t="s">
        <v>27</v>
      </c>
      <c r="AX761" s="895" t="s">
        <v>70</v>
      </c>
      <c r="AY761" s="897" t="s">
        <v>170</v>
      </c>
    </row>
    <row r="762" spans="2:65" s="902" customFormat="1">
      <c r="B762" s="903"/>
      <c r="D762" s="890" t="s">
        <v>3027</v>
      </c>
      <c r="E762" s="904" t="s">
        <v>1</v>
      </c>
      <c r="F762" s="905" t="s">
        <v>3030</v>
      </c>
      <c r="H762" s="906">
        <v>14.298</v>
      </c>
      <c r="L762" s="903"/>
      <c r="M762" s="907"/>
      <c r="T762" s="908"/>
      <c r="AT762" s="904" t="s">
        <v>3027</v>
      </c>
      <c r="AU762" s="904" t="s">
        <v>177</v>
      </c>
      <c r="AV762" s="902" t="s">
        <v>176</v>
      </c>
      <c r="AW762" s="902" t="s">
        <v>27</v>
      </c>
      <c r="AX762" s="902" t="s">
        <v>78</v>
      </c>
      <c r="AY762" s="904" t="s">
        <v>170</v>
      </c>
    </row>
    <row r="763" spans="2:65" s="876" customFormat="1" ht="22.9" customHeight="1">
      <c r="B763" s="877"/>
      <c r="D763" s="136" t="s">
        <v>69</v>
      </c>
      <c r="E763" s="145" t="s">
        <v>176</v>
      </c>
      <c r="F763" s="145" t="s">
        <v>479</v>
      </c>
      <c r="J763" s="882">
        <f>BK763</f>
        <v>0</v>
      </c>
      <c r="L763" s="877"/>
      <c r="M763" s="879"/>
      <c r="P763" s="880">
        <f>SUM(P764:P808)</f>
        <v>4134.1666234000004</v>
      </c>
      <c r="R763" s="880">
        <f>SUM(R764:R808)</f>
        <v>968.86004787000002</v>
      </c>
      <c r="T763" s="881">
        <f>SUM(T764:T808)</f>
        <v>0</v>
      </c>
      <c r="AR763" s="136" t="s">
        <v>78</v>
      </c>
      <c r="AT763" s="143" t="s">
        <v>69</v>
      </c>
      <c r="AU763" s="143" t="s">
        <v>78</v>
      </c>
      <c r="AY763" s="136" t="s">
        <v>170</v>
      </c>
      <c r="BK763" s="144">
        <f>SUM(BK764:BK808)</f>
        <v>0</v>
      </c>
    </row>
    <row r="764" spans="2:65" s="2" customFormat="1" ht="24.25" customHeight="1">
      <c r="B764" s="883"/>
      <c r="C764" s="148" t="s">
        <v>480</v>
      </c>
      <c r="D764" s="148" t="s">
        <v>172</v>
      </c>
      <c r="E764" s="149" t="s">
        <v>481</v>
      </c>
      <c r="F764" s="150" t="s">
        <v>482</v>
      </c>
      <c r="G764" s="151" t="s">
        <v>192</v>
      </c>
      <c r="H764" s="152">
        <v>4.2039999999999997</v>
      </c>
      <c r="I764" s="1091"/>
      <c r="J764" s="153">
        <f t="shared" ref="J764:J771" si="0">ROUND(I764*H764,2)</f>
        <v>0</v>
      </c>
      <c r="K764" s="884"/>
      <c r="L764" s="40"/>
      <c r="M764" s="155" t="s">
        <v>1</v>
      </c>
      <c r="N764" s="885" t="s">
        <v>38</v>
      </c>
      <c r="O764" s="886">
        <v>1.26135</v>
      </c>
      <c r="P764" s="886">
        <f t="shared" ref="P764:P771" si="1">O764*H764</f>
        <v>5.3027153999999994</v>
      </c>
      <c r="Q764" s="886">
        <v>2.4018999999999999</v>
      </c>
      <c r="R764" s="886">
        <f t="shared" ref="R764:R771" si="2">Q764*H764</f>
        <v>10.097587599999999</v>
      </c>
      <c r="S764" s="886">
        <v>0</v>
      </c>
      <c r="T764" s="158">
        <f t="shared" ref="T764:T771" si="3">S764*H764</f>
        <v>0</v>
      </c>
      <c r="AR764" s="159" t="s">
        <v>176</v>
      </c>
      <c r="AT764" s="159" t="s">
        <v>172</v>
      </c>
      <c r="AU764" s="159" t="s">
        <v>177</v>
      </c>
      <c r="AY764" s="863" t="s">
        <v>170</v>
      </c>
      <c r="BE764" s="887">
        <f t="shared" ref="BE764:BE771" si="4">IF(N764="základná",J764,0)</f>
        <v>0</v>
      </c>
      <c r="BF764" s="887">
        <f t="shared" ref="BF764:BF771" si="5">IF(N764="znížená",J764,0)</f>
        <v>0</v>
      </c>
      <c r="BG764" s="887">
        <f t="shared" ref="BG764:BG771" si="6">IF(N764="zákl. prenesená",J764,0)</f>
        <v>0</v>
      </c>
      <c r="BH764" s="887">
        <f t="shared" ref="BH764:BH771" si="7">IF(N764="zníž. prenesená",J764,0)</f>
        <v>0</v>
      </c>
      <c r="BI764" s="887">
        <f t="shared" ref="BI764:BI771" si="8">IF(N764="nulová",J764,0)</f>
        <v>0</v>
      </c>
      <c r="BJ764" s="863" t="s">
        <v>177</v>
      </c>
      <c r="BK764" s="887">
        <f t="shared" ref="BK764:BK771" si="9">ROUND(I764*H764,2)</f>
        <v>0</v>
      </c>
      <c r="BL764" s="863" t="s">
        <v>176</v>
      </c>
      <c r="BM764" s="159" t="s">
        <v>483</v>
      </c>
    </row>
    <row r="765" spans="2:65" s="2" customFormat="1" ht="24.25" customHeight="1">
      <c r="B765" s="883"/>
      <c r="C765" s="148" t="s">
        <v>484</v>
      </c>
      <c r="D765" s="148" t="s">
        <v>172</v>
      </c>
      <c r="E765" s="149" t="s">
        <v>485</v>
      </c>
      <c r="F765" s="150" t="s">
        <v>486</v>
      </c>
      <c r="G765" s="151" t="s">
        <v>192</v>
      </c>
      <c r="H765" s="152">
        <v>306.77800000000002</v>
      </c>
      <c r="I765" s="1091"/>
      <c r="J765" s="153">
        <f t="shared" si="0"/>
        <v>0</v>
      </c>
      <c r="K765" s="884"/>
      <c r="L765" s="40"/>
      <c r="M765" s="155" t="s">
        <v>1</v>
      </c>
      <c r="N765" s="885" t="s">
        <v>38</v>
      </c>
      <c r="O765" s="886">
        <v>1.2537</v>
      </c>
      <c r="P765" s="886">
        <f t="shared" si="1"/>
        <v>384.60757860000001</v>
      </c>
      <c r="Q765" s="886">
        <v>2.3141699999999998</v>
      </c>
      <c r="R765" s="886">
        <f t="shared" si="2"/>
        <v>709.93644426000003</v>
      </c>
      <c r="S765" s="886">
        <v>0</v>
      </c>
      <c r="T765" s="158">
        <f t="shared" si="3"/>
        <v>0</v>
      </c>
      <c r="AR765" s="159" t="s">
        <v>176</v>
      </c>
      <c r="AT765" s="159" t="s">
        <v>172</v>
      </c>
      <c r="AU765" s="159" t="s">
        <v>177</v>
      </c>
      <c r="AY765" s="863" t="s">
        <v>170</v>
      </c>
      <c r="BE765" s="887">
        <f t="shared" si="4"/>
        <v>0</v>
      </c>
      <c r="BF765" s="887">
        <f t="shared" si="5"/>
        <v>0</v>
      </c>
      <c r="BG765" s="887">
        <f t="shared" si="6"/>
        <v>0</v>
      </c>
      <c r="BH765" s="887">
        <f t="shared" si="7"/>
        <v>0</v>
      </c>
      <c r="BI765" s="887">
        <f t="shared" si="8"/>
        <v>0</v>
      </c>
      <c r="BJ765" s="863" t="s">
        <v>177</v>
      </c>
      <c r="BK765" s="887">
        <f t="shared" si="9"/>
        <v>0</v>
      </c>
      <c r="BL765" s="863" t="s">
        <v>176</v>
      </c>
      <c r="BM765" s="159" t="s">
        <v>487</v>
      </c>
    </row>
    <row r="766" spans="2:65" s="2" customFormat="1" ht="24.25" customHeight="1">
      <c r="B766" s="883"/>
      <c r="C766" s="148" t="s">
        <v>488</v>
      </c>
      <c r="D766" s="148" t="s">
        <v>172</v>
      </c>
      <c r="E766" s="149" t="s">
        <v>489</v>
      </c>
      <c r="F766" s="150" t="s">
        <v>490</v>
      </c>
      <c r="G766" s="151" t="s">
        <v>175</v>
      </c>
      <c r="H766" s="152">
        <v>309.08999999999997</v>
      </c>
      <c r="I766" s="1091"/>
      <c r="J766" s="153">
        <f t="shared" si="0"/>
        <v>0</v>
      </c>
      <c r="K766" s="884"/>
      <c r="L766" s="40"/>
      <c r="M766" s="155" t="s">
        <v>1</v>
      </c>
      <c r="N766" s="885" t="s">
        <v>38</v>
      </c>
      <c r="O766" s="886">
        <v>0.89700000000000002</v>
      </c>
      <c r="P766" s="886">
        <f t="shared" si="1"/>
        <v>277.25372999999996</v>
      </c>
      <c r="Q766" s="886">
        <v>0</v>
      </c>
      <c r="R766" s="886">
        <f t="shared" si="2"/>
        <v>0</v>
      </c>
      <c r="S766" s="886">
        <v>0</v>
      </c>
      <c r="T766" s="158">
        <f t="shared" si="3"/>
        <v>0</v>
      </c>
      <c r="AR766" s="159" t="s">
        <v>176</v>
      </c>
      <c r="AT766" s="159" t="s">
        <v>172</v>
      </c>
      <c r="AU766" s="159" t="s">
        <v>177</v>
      </c>
      <c r="AY766" s="863" t="s">
        <v>170</v>
      </c>
      <c r="BE766" s="887">
        <f t="shared" si="4"/>
        <v>0</v>
      </c>
      <c r="BF766" s="887">
        <f t="shared" si="5"/>
        <v>0</v>
      </c>
      <c r="BG766" s="887">
        <f t="shared" si="6"/>
        <v>0</v>
      </c>
      <c r="BH766" s="887">
        <f t="shared" si="7"/>
        <v>0</v>
      </c>
      <c r="BI766" s="887">
        <f t="shared" si="8"/>
        <v>0</v>
      </c>
      <c r="BJ766" s="863" t="s">
        <v>177</v>
      </c>
      <c r="BK766" s="887">
        <f t="shared" si="9"/>
        <v>0</v>
      </c>
      <c r="BL766" s="863" t="s">
        <v>176</v>
      </c>
      <c r="BM766" s="159" t="s">
        <v>491</v>
      </c>
    </row>
    <row r="767" spans="2:65" s="2" customFormat="1" ht="16.5" customHeight="1">
      <c r="B767" s="883"/>
      <c r="C767" s="148" t="s">
        <v>492</v>
      </c>
      <c r="D767" s="148" t="s">
        <v>172</v>
      </c>
      <c r="E767" s="149" t="s">
        <v>493</v>
      </c>
      <c r="F767" s="150" t="s">
        <v>494</v>
      </c>
      <c r="G767" s="151" t="s">
        <v>175</v>
      </c>
      <c r="H767" s="152">
        <v>1337.7560000000001</v>
      </c>
      <c r="I767" s="1091"/>
      <c r="J767" s="153">
        <f t="shared" si="0"/>
        <v>0</v>
      </c>
      <c r="K767" s="884"/>
      <c r="L767" s="40"/>
      <c r="M767" s="155" t="s">
        <v>1</v>
      </c>
      <c r="N767" s="885" t="s">
        <v>38</v>
      </c>
      <c r="O767" s="886">
        <v>0.37741000000000002</v>
      </c>
      <c r="P767" s="886">
        <f t="shared" si="1"/>
        <v>504.88249196000004</v>
      </c>
      <c r="Q767" s="886">
        <v>1.0399999999999999E-3</v>
      </c>
      <c r="R767" s="886">
        <f t="shared" si="2"/>
        <v>1.39126624</v>
      </c>
      <c r="S767" s="886">
        <v>0</v>
      </c>
      <c r="T767" s="158">
        <f t="shared" si="3"/>
        <v>0</v>
      </c>
      <c r="AR767" s="159" t="s">
        <v>176</v>
      </c>
      <c r="AT767" s="159" t="s">
        <v>172</v>
      </c>
      <c r="AU767" s="159" t="s">
        <v>177</v>
      </c>
      <c r="AY767" s="863" t="s">
        <v>170</v>
      </c>
      <c r="BE767" s="887">
        <f t="shared" si="4"/>
        <v>0</v>
      </c>
      <c r="BF767" s="887">
        <f t="shared" si="5"/>
        <v>0</v>
      </c>
      <c r="BG767" s="887">
        <f t="shared" si="6"/>
        <v>0</v>
      </c>
      <c r="BH767" s="887">
        <f t="shared" si="7"/>
        <v>0</v>
      </c>
      <c r="BI767" s="887">
        <f t="shared" si="8"/>
        <v>0</v>
      </c>
      <c r="BJ767" s="863" t="s">
        <v>177</v>
      </c>
      <c r="BK767" s="887">
        <f t="shared" si="9"/>
        <v>0</v>
      </c>
      <c r="BL767" s="863" t="s">
        <v>176</v>
      </c>
      <c r="BM767" s="159" t="s">
        <v>495</v>
      </c>
    </row>
    <row r="768" spans="2:65" s="2" customFormat="1" ht="16.5" customHeight="1">
      <c r="B768" s="883"/>
      <c r="C768" s="148" t="s">
        <v>496</v>
      </c>
      <c r="D768" s="148" t="s">
        <v>172</v>
      </c>
      <c r="E768" s="149" t="s">
        <v>497</v>
      </c>
      <c r="F768" s="150" t="s">
        <v>498</v>
      </c>
      <c r="G768" s="151" t="s">
        <v>175</v>
      </c>
      <c r="H768" s="152">
        <v>1337.7560000000001</v>
      </c>
      <c r="I768" s="1091"/>
      <c r="J768" s="153">
        <f t="shared" si="0"/>
        <v>0</v>
      </c>
      <c r="K768" s="884"/>
      <c r="L768" s="40"/>
      <c r="M768" s="155" t="s">
        <v>1</v>
      </c>
      <c r="N768" s="885" t="s">
        <v>38</v>
      </c>
      <c r="O768" s="886">
        <v>0.26600000000000001</v>
      </c>
      <c r="P768" s="886">
        <f t="shared" si="1"/>
        <v>355.84309600000006</v>
      </c>
      <c r="Q768" s="886">
        <v>0</v>
      </c>
      <c r="R768" s="886">
        <f t="shared" si="2"/>
        <v>0</v>
      </c>
      <c r="S768" s="886">
        <v>0</v>
      </c>
      <c r="T768" s="158">
        <f t="shared" si="3"/>
        <v>0</v>
      </c>
      <c r="AR768" s="159" t="s">
        <v>176</v>
      </c>
      <c r="AT768" s="159" t="s">
        <v>172</v>
      </c>
      <c r="AU768" s="159" t="s">
        <v>177</v>
      </c>
      <c r="AY768" s="863" t="s">
        <v>170</v>
      </c>
      <c r="BE768" s="887">
        <f t="shared" si="4"/>
        <v>0</v>
      </c>
      <c r="BF768" s="887">
        <f t="shared" si="5"/>
        <v>0</v>
      </c>
      <c r="BG768" s="887">
        <f t="shared" si="6"/>
        <v>0</v>
      </c>
      <c r="BH768" s="887">
        <f t="shared" si="7"/>
        <v>0</v>
      </c>
      <c r="BI768" s="887">
        <f t="shared" si="8"/>
        <v>0</v>
      </c>
      <c r="BJ768" s="863" t="s">
        <v>177</v>
      </c>
      <c r="BK768" s="887">
        <f t="shared" si="9"/>
        <v>0</v>
      </c>
      <c r="BL768" s="863" t="s">
        <v>176</v>
      </c>
      <c r="BM768" s="159" t="s">
        <v>499</v>
      </c>
    </row>
    <row r="769" spans="2:65" s="2" customFormat="1" ht="24.25" customHeight="1">
      <c r="B769" s="883"/>
      <c r="C769" s="148" t="s">
        <v>500</v>
      </c>
      <c r="D769" s="148" t="s">
        <v>172</v>
      </c>
      <c r="E769" s="149" t="s">
        <v>501</v>
      </c>
      <c r="F769" s="150" t="s">
        <v>502</v>
      </c>
      <c r="G769" s="151" t="s">
        <v>175</v>
      </c>
      <c r="H769" s="152">
        <v>1322.441</v>
      </c>
      <c r="I769" s="1091"/>
      <c r="J769" s="153">
        <f t="shared" si="0"/>
        <v>0</v>
      </c>
      <c r="K769" s="884"/>
      <c r="L769" s="40"/>
      <c r="M769" s="155" t="s">
        <v>1</v>
      </c>
      <c r="N769" s="885" t="s">
        <v>38</v>
      </c>
      <c r="O769" s="886">
        <v>0.47733999999999999</v>
      </c>
      <c r="P769" s="886">
        <f t="shared" si="1"/>
        <v>631.25398694</v>
      </c>
      <c r="Q769" s="886">
        <v>3.8400000000000001E-3</v>
      </c>
      <c r="R769" s="886">
        <f t="shared" si="2"/>
        <v>5.0781734400000005</v>
      </c>
      <c r="S769" s="886">
        <v>0</v>
      </c>
      <c r="T769" s="158">
        <f t="shared" si="3"/>
        <v>0</v>
      </c>
      <c r="AR769" s="159" t="s">
        <v>176</v>
      </c>
      <c r="AT769" s="159" t="s">
        <v>172</v>
      </c>
      <c r="AU769" s="159" t="s">
        <v>177</v>
      </c>
      <c r="AY769" s="863" t="s">
        <v>170</v>
      </c>
      <c r="BE769" s="887">
        <f t="shared" si="4"/>
        <v>0</v>
      </c>
      <c r="BF769" s="887">
        <f t="shared" si="5"/>
        <v>0</v>
      </c>
      <c r="BG769" s="887">
        <f t="shared" si="6"/>
        <v>0</v>
      </c>
      <c r="BH769" s="887">
        <f t="shared" si="7"/>
        <v>0</v>
      </c>
      <c r="BI769" s="887">
        <f t="shared" si="8"/>
        <v>0</v>
      </c>
      <c r="BJ769" s="863" t="s">
        <v>177</v>
      </c>
      <c r="BK769" s="887">
        <f t="shared" si="9"/>
        <v>0</v>
      </c>
      <c r="BL769" s="863" t="s">
        <v>176</v>
      </c>
      <c r="BM769" s="159" t="s">
        <v>503</v>
      </c>
    </row>
    <row r="770" spans="2:65" s="2" customFormat="1" ht="24.25" customHeight="1">
      <c r="B770" s="883"/>
      <c r="C770" s="148" t="s">
        <v>504</v>
      </c>
      <c r="D770" s="148" t="s">
        <v>172</v>
      </c>
      <c r="E770" s="149" t="s">
        <v>505</v>
      </c>
      <c r="F770" s="150" t="s">
        <v>506</v>
      </c>
      <c r="G770" s="151" t="s">
        <v>175</v>
      </c>
      <c r="H770" s="152">
        <v>1322.441</v>
      </c>
      <c r="I770" s="1091"/>
      <c r="J770" s="153">
        <f t="shared" si="0"/>
        <v>0</v>
      </c>
      <c r="K770" s="884"/>
      <c r="L770" s="40"/>
      <c r="M770" s="155" t="s">
        <v>1</v>
      </c>
      <c r="N770" s="885" t="s">
        <v>38</v>
      </c>
      <c r="O770" s="886">
        <v>0.158</v>
      </c>
      <c r="P770" s="886">
        <f t="shared" si="1"/>
        <v>208.94567800000002</v>
      </c>
      <c r="Q770" s="886">
        <v>0</v>
      </c>
      <c r="R770" s="886">
        <f t="shared" si="2"/>
        <v>0</v>
      </c>
      <c r="S770" s="886">
        <v>0</v>
      </c>
      <c r="T770" s="158">
        <f t="shared" si="3"/>
        <v>0</v>
      </c>
      <c r="AR770" s="159" t="s">
        <v>176</v>
      </c>
      <c r="AT770" s="159" t="s">
        <v>172</v>
      </c>
      <c r="AU770" s="159" t="s">
        <v>177</v>
      </c>
      <c r="AY770" s="863" t="s">
        <v>170</v>
      </c>
      <c r="BE770" s="887">
        <f t="shared" si="4"/>
        <v>0</v>
      </c>
      <c r="BF770" s="887">
        <f t="shared" si="5"/>
        <v>0</v>
      </c>
      <c r="BG770" s="887">
        <f t="shared" si="6"/>
        <v>0</v>
      </c>
      <c r="BH770" s="887">
        <f t="shared" si="7"/>
        <v>0</v>
      </c>
      <c r="BI770" s="887">
        <f t="shared" si="8"/>
        <v>0</v>
      </c>
      <c r="BJ770" s="863" t="s">
        <v>177</v>
      </c>
      <c r="BK770" s="887">
        <f t="shared" si="9"/>
        <v>0</v>
      </c>
      <c r="BL770" s="863" t="s">
        <v>176</v>
      </c>
      <c r="BM770" s="159" t="s">
        <v>507</v>
      </c>
    </row>
    <row r="771" spans="2:65" s="2" customFormat="1" ht="37.9" customHeight="1">
      <c r="B771" s="883"/>
      <c r="C771" s="148" t="s">
        <v>508</v>
      </c>
      <c r="D771" s="148" t="s">
        <v>172</v>
      </c>
      <c r="E771" s="149" t="s">
        <v>509</v>
      </c>
      <c r="F771" s="150" t="s">
        <v>510</v>
      </c>
      <c r="G771" s="151" t="s">
        <v>249</v>
      </c>
      <c r="H771" s="152">
        <v>40.521000000000001</v>
      </c>
      <c r="I771" s="1091"/>
      <c r="J771" s="153">
        <f t="shared" si="0"/>
        <v>0</v>
      </c>
      <c r="K771" s="884"/>
      <c r="L771" s="40"/>
      <c r="M771" s="155" t="s">
        <v>1</v>
      </c>
      <c r="N771" s="885" t="s">
        <v>38</v>
      </c>
      <c r="O771" s="886">
        <v>35.758580000000002</v>
      </c>
      <c r="P771" s="886">
        <f t="shared" si="1"/>
        <v>1448.9734201800002</v>
      </c>
      <c r="Q771" s="886">
        <v>1.0162899999999999</v>
      </c>
      <c r="R771" s="886">
        <f t="shared" si="2"/>
        <v>41.181087089999998</v>
      </c>
      <c r="S771" s="886">
        <v>0</v>
      </c>
      <c r="T771" s="158">
        <f t="shared" si="3"/>
        <v>0</v>
      </c>
      <c r="AR771" s="159" t="s">
        <v>176</v>
      </c>
      <c r="AT771" s="159" t="s">
        <v>172</v>
      </c>
      <c r="AU771" s="159" t="s">
        <v>177</v>
      </c>
      <c r="AY771" s="863" t="s">
        <v>170</v>
      </c>
      <c r="BE771" s="887">
        <f t="shared" si="4"/>
        <v>0</v>
      </c>
      <c r="BF771" s="887">
        <f t="shared" si="5"/>
        <v>0</v>
      </c>
      <c r="BG771" s="887">
        <f t="shared" si="6"/>
        <v>0</v>
      </c>
      <c r="BH771" s="887">
        <f t="shared" si="7"/>
        <v>0</v>
      </c>
      <c r="BI771" s="887">
        <f t="shared" si="8"/>
        <v>0</v>
      </c>
      <c r="BJ771" s="863" t="s">
        <v>177</v>
      </c>
      <c r="BK771" s="887">
        <f t="shared" si="9"/>
        <v>0</v>
      </c>
      <c r="BL771" s="863" t="s">
        <v>176</v>
      </c>
      <c r="BM771" s="159" t="s">
        <v>511</v>
      </c>
    </row>
    <row r="772" spans="2:65" s="895" customFormat="1">
      <c r="B772" s="896"/>
      <c r="D772" s="890" t="s">
        <v>3027</v>
      </c>
      <c r="F772" s="898" t="s">
        <v>3291</v>
      </c>
      <c r="H772" s="899">
        <v>40.521000000000001</v>
      </c>
      <c r="L772" s="896"/>
      <c r="M772" s="900"/>
      <c r="T772" s="901"/>
      <c r="AT772" s="897" t="s">
        <v>3027</v>
      </c>
      <c r="AU772" s="897" t="s">
        <v>177</v>
      </c>
      <c r="AV772" s="895" t="s">
        <v>177</v>
      </c>
      <c r="AW772" s="895" t="s">
        <v>3</v>
      </c>
      <c r="AX772" s="895" t="s">
        <v>78</v>
      </c>
      <c r="AY772" s="897" t="s">
        <v>170</v>
      </c>
    </row>
    <row r="773" spans="2:65" s="2" customFormat="1" ht="16.5" customHeight="1">
      <c r="B773" s="883"/>
      <c r="C773" s="148" t="s">
        <v>512</v>
      </c>
      <c r="D773" s="148" t="s">
        <v>172</v>
      </c>
      <c r="E773" s="149" t="s">
        <v>513</v>
      </c>
      <c r="F773" s="150" t="s">
        <v>514</v>
      </c>
      <c r="G773" s="151" t="s">
        <v>339</v>
      </c>
      <c r="H773" s="152">
        <v>605</v>
      </c>
      <c r="I773" s="1091"/>
      <c r="J773" s="153">
        <f>ROUND(I773*H773,2)</f>
        <v>0</v>
      </c>
      <c r="K773" s="884"/>
      <c r="L773" s="40"/>
      <c r="M773" s="155" t="s">
        <v>1</v>
      </c>
      <c r="N773" s="885" t="s">
        <v>38</v>
      </c>
      <c r="O773" s="886">
        <v>7.0000000000000007E-2</v>
      </c>
      <c r="P773" s="886">
        <f>O773*H773</f>
        <v>42.35</v>
      </c>
      <c r="Q773" s="886">
        <v>0</v>
      </c>
      <c r="R773" s="886">
        <f>Q773*H773</f>
        <v>0</v>
      </c>
      <c r="S773" s="886">
        <v>0</v>
      </c>
      <c r="T773" s="158">
        <f>S773*H773</f>
        <v>0</v>
      </c>
      <c r="AR773" s="159" t="s">
        <v>176</v>
      </c>
      <c r="AT773" s="159" t="s">
        <v>172</v>
      </c>
      <c r="AU773" s="159" t="s">
        <v>177</v>
      </c>
      <c r="AY773" s="863" t="s">
        <v>170</v>
      </c>
      <c r="BE773" s="887">
        <f>IF(N773="základná",J773,0)</f>
        <v>0</v>
      </c>
      <c r="BF773" s="887">
        <f>IF(N773="znížená",J773,0)</f>
        <v>0</v>
      </c>
      <c r="BG773" s="887">
        <f>IF(N773="zákl. prenesená",J773,0)</f>
        <v>0</v>
      </c>
      <c r="BH773" s="887">
        <f>IF(N773="zníž. prenesená",J773,0)</f>
        <v>0</v>
      </c>
      <c r="BI773" s="887">
        <f>IF(N773="nulová",J773,0)</f>
        <v>0</v>
      </c>
      <c r="BJ773" s="863" t="s">
        <v>177</v>
      </c>
      <c r="BK773" s="887">
        <f>ROUND(I773*H773,2)</f>
        <v>0</v>
      </c>
      <c r="BL773" s="863" t="s">
        <v>176</v>
      </c>
      <c r="BM773" s="159" t="s">
        <v>515</v>
      </c>
    </row>
    <row r="774" spans="2:65" s="888" customFormat="1">
      <c r="B774" s="889"/>
      <c r="D774" s="890" t="s">
        <v>3027</v>
      </c>
      <c r="E774" s="891" t="s">
        <v>1</v>
      </c>
      <c r="F774" s="892" t="s">
        <v>3292</v>
      </c>
      <c r="H774" s="891" t="s">
        <v>1</v>
      </c>
      <c r="L774" s="889"/>
      <c r="M774" s="893"/>
      <c r="T774" s="894"/>
      <c r="AT774" s="891" t="s">
        <v>3027</v>
      </c>
      <c r="AU774" s="891" t="s">
        <v>177</v>
      </c>
      <c r="AV774" s="888" t="s">
        <v>78</v>
      </c>
      <c r="AW774" s="888" t="s">
        <v>27</v>
      </c>
      <c r="AX774" s="888" t="s">
        <v>70</v>
      </c>
      <c r="AY774" s="891" t="s">
        <v>170</v>
      </c>
    </row>
    <row r="775" spans="2:65" s="888" customFormat="1">
      <c r="B775" s="889"/>
      <c r="D775" s="890" t="s">
        <v>3027</v>
      </c>
      <c r="E775" s="891" t="s">
        <v>1</v>
      </c>
      <c r="F775" s="892" t="s">
        <v>3293</v>
      </c>
      <c r="H775" s="891" t="s">
        <v>1</v>
      </c>
      <c r="L775" s="889"/>
      <c r="M775" s="893"/>
      <c r="T775" s="894"/>
      <c r="AT775" s="891" t="s">
        <v>3027</v>
      </c>
      <c r="AU775" s="891" t="s">
        <v>177</v>
      </c>
      <c r="AV775" s="888" t="s">
        <v>78</v>
      </c>
      <c r="AW775" s="888" t="s">
        <v>27</v>
      </c>
      <c r="AX775" s="888" t="s">
        <v>70</v>
      </c>
      <c r="AY775" s="891" t="s">
        <v>170</v>
      </c>
    </row>
    <row r="776" spans="2:65" s="895" customFormat="1">
      <c r="B776" s="896"/>
      <c r="D776" s="890" t="s">
        <v>3027</v>
      </c>
      <c r="E776" s="897" t="s">
        <v>1</v>
      </c>
      <c r="F776" s="898" t="s">
        <v>3294</v>
      </c>
      <c r="H776" s="899">
        <v>605</v>
      </c>
      <c r="L776" s="896"/>
      <c r="M776" s="900"/>
      <c r="T776" s="901"/>
      <c r="AT776" s="897" t="s">
        <v>3027</v>
      </c>
      <c r="AU776" s="897" t="s">
        <v>177</v>
      </c>
      <c r="AV776" s="895" t="s">
        <v>177</v>
      </c>
      <c r="AW776" s="895" t="s">
        <v>27</v>
      </c>
      <c r="AX776" s="895" t="s">
        <v>70</v>
      </c>
      <c r="AY776" s="897" t="s">
        <v>170</v>
      </c>
    </row>
    <row r="777" spans="2:65" s="902" customFormat="1">
      <c r="B777" s="903"/>
      <c r="D777" s="890" t="s">
        <v>3027</v>
      </c>
      <c r="E777" s="904" t="s">
        <v>1</v>
      </c>
      <c r="F777" s="905" t="s">
        <v>3030</v>
      </c>
      <c r="H777" s="906">
        <v>605</v>
      </c>
      <c r="L777" s="903"/>
      <c r="M777" s="907"/>
      <c r="T777" s="908"/>
      <c r="AT777" s="904" t="s">
        <v>3027</v>
      </c>
      <c r="AU777" s="904" t="s">
        <v>177</v>
      </c>
      <c r="AV777" s="902" t="s">
        <v>176</v>
      </c>
      <c r="AW777" s="902" t="s">
        <v>27</v>
      </c>
      <c r="AX777" s="902" t="s">
        <v>78</v>
      </c>
      <c r="AY777" s="904" t="s">
        <v>170</v>
      </c>
    </row>
    <row r="778" spans="2:65" s="2" customFormat="1" ht="16.5" customHeight="1">
      <c r="B778" s="883"/>
      <c r="C778" s="161" t="s">
        <v>516</v>
      </c>
      <c r="D778" s="161" t="s">
        <v>391</v>
      </c>
      <c r="E778" s="162" t="s">
        <v>517</v>
      </c>
      <c r="F778" s="163" t="s">
        <v>518</v>
      </c>
      <c r="G778" s="164" t="s">
        <v>339</v>
      </c>
      <c r="H778" s="165">
        <v>335</v>
      </c>
      <c r="I778" s="1091"/>
      <c r="J778" s="166">
        <f t="shared" ref="J778:J789" si="10">ROUND(I778*H778,2)</f>
        <v>0</v>
      </c>
      <c r="K778" s="167"/>
      <c r="L778" s="168"/>
      <c r="M778" s="169" t="s">
        <v>1</v>
      </c>
      <c r="N778" s="922" t="s">
        <v>38</v>
      </c>
      <c r="O778" s="886">
        <v>0</v>
      </c>
      <c r="P778" s="886">
        <f t="shared" ref="P778:P789" si="11">O778*H778</f>
        <v>0</v>
      </c>
      <c r="Q778" s="886">
        <v>0</v>
      </c>
      <c r="R778" s="886">
        <f t="shared" ref="R778:R789" si="12">Q778*H778</f>
        <v>0</v>
      </c>
      <c r="S778" s="886">
        <v>0</v>
      </c>
      <c r="T778" s="158">
        <f t="shared" ref="T778:T789" si="13">S778*H778</f>
        <v>0</v>
      </c>
      <c r="AR778" s="159" t="s">
        <v>202</v>
      </c>
      <c r="AT778" s="159" t="s">
        <v>391</v>
      </c>
      <c r="AU778" s="159" t="s">
        <v>177</v>
      </c>
      <c r="AY778" s="863" t="s">
        <v>170</v>
      </c>
      <c r="BE778" s="887">
        <f t="shared" ref="BE778:BE789" si="14">IF(N778="základná",J778,0)</f>
        <v>0</v>
      </c>
      <c r="BF778" s="887">
        <f t="shared" ref="BF778:BF789" si="15">IF(N778="znížená",J778,0)</f>
        <v>0</v>
      </c>
      <c r="BG778" s="887">
        <f t="shared" ref="BG778:BG789" si="16">IF(N778="zákl. prenesená",J778,0)</f>
        <v>0</v>
      </c>
      <c r="BH778" s="887">
        <f t="shared" ref="BH778:BH789" si="17">IF(N778="zníž. prenesená",J778,0)</f>
        <v>0</v>
      </c>
      <c r="BI778" s="887">
        <f t="shared" ref="BI778:BI789" si="18">IF(N778="nulová",J778,0)</f>
        <v>0</v>
      </c>
      <c r="BJ778" s="863" t="s">
        <v>177</v>
      </c>
      <c r="BK778" s="887">
        <f t="shared" ref="BK778:BK789" si="19">ROUND(I778*H778,2)</f>
        <v>0</v>
      </c>
      <c r="BL778" s="863" t="s">
        <v>176</v>
      </c>
      <c r="BM778" s="159" t="s">
        <v>519</v>
      </c>
    </row>
    <row r="779" spans="2:65" s="2" customFormat="1" ht="16.5" customHeight="1">
      <c r="B779" s="883"/>
      <c r="C779" s="161" t="s">
        <v>520</v>
      </c>
      <c r="D779" s="161" t="s">
        <v>391</v>
      </c>
      <c r="E779" s="162" t="s">
        <v>521</v>
      </c>
      <c r="F779" s="163" t="s">
        <v>522</v>
      </c>
      <c r="G779" s="164" t="s">
        <v>339</v>
      </c>
      <c r="H779" s="165">
        <v>270</v>
      </c>
      <c r="I779" s="1091"/>
      <c r="J779" s="166">
        <f t="shared" si="10"/>
        <v>0</v>
      </c>
      <c r="K779" s="167"/>
      <c r="L779" s="168"/>
      <c r="M779" s="169" t="s">
        <v>1</v>
      </c>
      <c r="N779" s="922" t="s">
        <v>38</v>
      </c>
      <c r="O779" s="886">
        <v>0</v>
      </c>
      <c r="P779" s="886">
        <f t="shared" si="11"/>
        <v>0</v>
      </c>
      <c r="Q779" s="886">
        <v>0</v>
      </c>
      <c r="R779" s="886">
        <f t="shared" si="12"/>
        <v>0</v>
      </c>
      <c r="S779" s="886">
        <v>0</v>
      </c>
      <c r="T779" s="158">
        <f t="shared" si="13"/>
        <v>0</v>
      </c>
      <c r="AR779" s="159" t="s">
        <v>202</v>
      </c>
      <c r="AT779" s="159" t="s">
        <v>391</v>
      </c>
      <c r="AU779" s="159" t="s">
        <v>177</v>
      </c>
      <c r="AY779" s="863" t="s">
        <v>170</v>
      </c>
      <c r="BE779" s="887">
        <f t="shared" si="14"/>
        <v>0</v>
      </c>
      <c r="BF779" s="887">
        <f t="shared" si="15"/>
        <v>0</v>
      </c>
      <c r="BG779" s="887">
        <f t="shared" si="16"/>
        <v>0</v>
      </c>
      <c r="BH779" s="887">
        <f t="shared" si="17"/>
        <v>0</v>
      </c>
      <c r="BI779" s="887">
        <f t="shared" si="18"/>
        <v>0</v>
      </c>
      <c r="BJ779" s="863" t="s">
        <v>177</v>
      </c>
      <c r="BK779" s="887">
        <f t="shared" si="19"/>
        <v>0</v>
      </c>
      <c r="BL779" s="863" t="s">
        <v>176</v>
      </c>
      <c r="BM779" s="159" t="s">
        <v>523</v>
      </c>
    </row>
    <row r="780" spans="2:65" s="2" customFormat="1" ht="33" customHeight="1">
      <c r="B780" s="883"/>
      <c r="C780" s="148" t="s">
        <v>524</v>
      </c>
      <c r="D780" s="148" t="s">
        <v>172</v>
      </c>
      <c r="E780" s="149" t="s">
        <v>525</v>
      </c>
      <c r="F780" s="150" t="s">
        <v>526</v>
      </c>
      <c r="G780" s="151" t="s">
        <v>364</v>
      </c>
      <c r="H780" s="152">
        <v>6.915</v>
      </c>
      <c r="I780" s="1091"/>
      <c r="J780" s="153">
        <f t="shared" si="10"/>
        <v>0</v>
      </c>
      <c r="K780" s="884"/>
      <c r="L780" s="40"/>
      <c r="M780" s="155" t="s">
        <v>1</v>
      </c>
      <c r="N780" s="885" t="s">
        <v>38</v>
      </c>
      <c r="O780" s="886">
        <v>0.16200000000000001</v>
      </c>
      <c r="P780" s="886">
        <f t="shared" si="11"/>
        <v>1.1202300000000001</v>
      </c>
      <c r="Q780" s="886">
        <v>7.0000000000000001E-3</v>
      </c>
      <c r="R780" s="886">
        <f t="shared" si="12"/>
        <v>4.8405000000000004E-2</v>
      </c>
      <c r="S780" s="886">
        <v>0</v>
      </c>
      <c r="T780" s="158">
        <f t="shared" si="13"/>
        <v>0</v>
      </c>
      <c r="AR780" s="159" t="s">
        <v>176</v>
      </c>
      <c r="AT780" s="159" t="s">
        <v>172</v>
      </c>
      <c r="AU780" s="159" t="s">
        <v>177</v>
      </c>
      <c r="AY780" s="863" t="s">
        <v>170</v>
      </c>
      <c r="BE780" s="887">
        <f t="shared" si="14"/>
        <v>0</v>
      </c>
      <c r="BF780" s="887">
        <f t="shared" si="15"/>
        <v>0</v>
      </c>
      <c r="BG780" s="887">
        <f t="shared" si="16"/>
        <v>0</v>
      </c>
      <c r="BH780" s="887">
        <f t="shared" si="17"/>
        <v>0</v>
      </c>
      <c r="BI780" s="887">
        <f t="shared" si="18"/>
        <v>0</v>
      </c>
      <c r="BJ780" s="863" t="s">
        <v>177</v>
      </c>
      <c r="BK780" s="887">
        <f t="shared" si="19"/>
        <v>0</v>
      </c>
      <c r="BL780" s="863" t="s">
        <v>176</v>
      </c>
      <c r="BM780" s="159" t="s">
        <v>527</v>
      </c>
    </row>
    <row r="781" spans="2:65" s="2" customFormat="1" ht="24.25" customHeight="1">
      <c r="B781" s="883"/>
      <c r="C781" s="148" t="s">
        <v>528</v>
      </c>
      <c r="D781" s="148" t="s">
        <v>172</v>
      </c>
      <c r="E781" s="149" t="s">
        <v>529</v>
      </c>
      <c r="F781" s="150" t="s">
        <v>530</v>
      </c>
      <c r="G781" s="151" t="s">
        <v>249</v>
      </c>
      <c r="H781" s="152">
        <v>2.4359999999999999</v>
      </c>
      <c r="I781" s="1091"/>
      <c r="J781" s="153">
        <f t="shared" si="10"/>
        <v>0</v>
      </c>
      <c r="K781" s="884"/>
      <c r="L781" s="40"/>
      <c r="M781" s="155" t="s">
        <v>1</v>
      </c>
      <c r="N781" s="885" t="s">
        <v>38</v>
      </c>
      <c r="O781" s="886">
        <v>19.92446</v>
      </c>
      <c r="P781" s="886">
        <f t="shared" si="11"/>
        <v>48.535984559999996</v>
      </c>
      <c r="Q781" s="886">
        <v>1.7100000000000001E-2</v>
      </c>
      <c r="R781" s="886">
        <f t="shared" si="12"/>
        <v>4.1655600000000001E-2</v>
      </c>
      <c r="S781" s="886">
        <v>0</v>
      </c>
      <c r="T781" s="158">
        <f t="shared" si="13"/>
        <v>0</v>
      </c>
      <c r="AR781" s="159" t="s">
        <v>176</v>
      </c>
      <c r="AT781" s="159" t="s">
        <v>172</v>
      </c>
      <c r="AU781" s="159" t="s">
        <v>177</v>
      </c>
      <c r="AY781" s="863" t="s">
        <v>170</v>
      </c>
      <c r="BE781" s="887">
        <f t="shared" si="14"/>
        <v>0</v>
      </c>
      <c r="BF781" s="887">
        <f t="shared" si="15"/>
        <v>0</v>
      </c>
      <c r="BG781" s="887">
        <f t="shared" si="16"/>
        <v>0</v>
      </c>
      <c r="BH781" s="887">
        <f t="shared" si="17"/>
        <v>0</v>
      </c>
      <c r="BI781" s="887">
        <f t="shared" si="18"/>
        <v>0</v>
      </c>
      <c r="BJ781" s="863" t="s">
        <v>177</v>
      </c>
      <c r="BK781" s="887">
        <f t="shared" si="19"/>
        <v>0</v>
      </c>
      <c r="BL781" s="863" t="s">
        <v>176</v>
      </c>
      <c r="BM781" s="159" t="s">
        <v>531</v>
      </c>
    </row>
    <row r="782" spans="2:65" s="2" customFormat="1" ht="21.75" customHeight="1">
      <c r="B782" s="883"/>
      <c r="C782" s="161" t="s">
        <v>532</v>
      </c>
      <c r="D782" s="161" t="s">
        <v>391</v>
      </c>
      <c r="E782" s="162" t="s">
        <v>533</v>
      </c>
      <c r="F782" s="163" t="s">
        <v>534</v>
      </c>
      <c r="G782" s="164" t="s">
        <v>364</v>
      </c>
      <c r="H782" s="165">
        <v>34</v>
      </c>
      <c r="I782" s="1091"/>
      <c r="J782" s="166">
        <f t="shared" si="10"/>
        <v>0</v>
      </c>
      <c r="K782" s="167"/>
      <c r="L782" s="168"/>
      <c r="M782" s="169" t="s">
        <v>1</v>
      </c>
      <c r="N782" s="922" t="s">
        <v>38</v>
      </c>
      <c r="O782" s="886">
        <v>0</v>
      </c>
      <c r="P782" s="886">
        <f t="shared" si="11"/>
        <v>0</v>
      </c>
      <c r="Q782" s="886">
        <v>2.0400000000000001E-2</v>
      </c>
      <c r="R782" s="886">
        <f t="shared" si="12"/>
        <v>0.69359999999999999</v>
      </c>
      <c r="S782" s="886">
        <v>0</v>
      </c>
      <c r="T782" s="158">
        <f t="shared" si="13"/>
        <v>0</v>
      </c>
      <c r="AR782" s="159" t="s">
        <v>202</v>
      </c>
      <c r="AT782" s="159" t="s">
        <v>391</v>
      </c>
      <c r="AU782" s="159" t="s">
        <v>177</v>
      </c>
      <c r="AY782" s="863" t="s">
        <v>170</v>
      </c>
      <c r="BE782" s="887">
        <f t="shared" si="14"/>
        <v>0</v>
      </c>
      <c r="BF782" s="887">
        <f t="shared" si="15"/>
        <v>0</v>
      </c>
      <c r="BG782" s="887">
        <f t="shared" si="16"/>
        <v>0</v>
      </c>
      <c r="BH782" s="887">
        <f t="shared" si="17"/>
        <v>0</v>
      </c>
      <c r="BI782" s="887">
        <f t="shared" si="18"/>
        <v>0</v>
      </c>
      <c r="BJ782" s="863" t="s">
        <v>177</v>
      </c>
      <c r="BK782" s="887">
        <f t="shared" si="19"/>
        <v>0</v>
      </c>
      <c r="BL782" s="863" t="s">
        <v>176</v>
      </c>
      <c r="BM782" s="159" t="s">
        <v>535</v>
      </c>
    </row>
    <row r="783" spans="2:65" s="2" customFormat="1" ht="21.75" customHeight="1">
      <c r="B783" s="883"/>
      <c r="C783" s="161" t="s">
        <v>536</v>
      </c>
      <c r="D783" s="161" t="s">
        <v>391</v>
      </c>
      <c r="E783" s="162" t="s">
        <v>537</v>
      </c>
      <c r="F783" s="163" t="s">
        <v>538</v>
      </c>
      <c r="G783" s="164" t="s">
        <v>364</v>
      </c>
      <c r="H783" s="165">
        <v>56.72</v>
      </c>
      <c r="I783" s="1091"/>
      <c r="J783" s="166">
        <f t="shared" si="10"/>
        <v>0</v>
      </c>
      <c r="K783" s="167"/>
      <c r="L783" s="168"/>
      <c r="M783" s="169" t="s">
        <v>1</v>
      </c>
      <c r="N783" s="922" t="s">
        <v>38</v>
      </c>
      <c r="O783" s="886">
        <v>0</v>
      </c>
      <c r="P783" s="886">
        <f t="shared" si="11"/>
        <v>0</v>
      </c>
      <c r="Q783" s="886">
        <v>2.6700000000000002E-2</v>
      </c>
      <c r="R783" s="886">
        <f t="shared" si="12"/>
        <v>1.514424</v>
      </c>
      <c r="S783" s="886">
        <v>0</v>
      </c>
      <c r="T783" s="158">
        <f t="shared" si="13"/>
        <v>0</v>
      </c>
      <c r="AR783" s="159" t="s">
        <v>202</v>
      </c>
      <c r="AT783" s="159" t="s">
        <v>391</v>
      </c>
      <c r="AU783" s="159" t="s">
        <v>177</v>
      </c>
      <c r="AY783" s="863" t="s">
        <v>170</v>
      </c>
      <c r="BE783" s="887">
        <f t="shared" si="14"/>
        <v>0</v>
      </c>
      <c r="BF783" s="887">
        <f t="shared" si="15"/>
        <v>0</v>
      </c>
      <c r="BG783" s="887">
        <f t="shared" si="16"/>
        <v>0</v>
      </c>
      <c r="BH783" s="887">
        <f t="shared" si="17"/>
        <v>0</v>
      </c>
      <c r="BI783" s="887">
        <f t="shared" si="18"/>
        <v>0</v>
      </c>
      <c r="BJ783" s="863" t="s">
        <v>177</v>
      </c>
      <c r="BK783" s="887">
        <f t="shared" si="19"/>
        <v>0</v>
      </c>
      <c r="BL783" s="863" t="s">
        <v>176</v>
      </c>
      <c r="BM783" s="159" t="s">
        <v>539</v>
      </c>
    </row>
    <row r="784" spans="2:65" s="2" customFormat="1" ht="33" customHeight="1">
      <c r="B784" s="883"/>
      <c r="C784" s="148" t="s">
        <v>540</v>
      </c>
      <c r="D784" s="148" t="s">
        <v>172</v>
      </c>
      <c r="E784" s="149" t="s">
        <v>541</v>
      </c>
      <c r="F784" s="150" t="s">
        <v>542</v>
      </c>
      <c r="G784" s="151" t="s">
        <v>249</v>
      </c>
      <c r="H784" s="152">
        <v>0.48199999999999998</v>
      </c>
      <c r="I784" s="1091"/>
      <c r="J784" s="153">
        <f t="shared" si="10"/>
        <v>0</v>
      </c>
      <c r="K784" s="884"/>
      <c r="L784" s="40"/>
      <c r="M784" s="155" t="s">
        <v>1</v>
      </c>
      <c r="N784" s="885" t="s">
        <v>38</v>
      </c>
      <c r="O784" s="886">
        <v>16.759419999999999</v>
      </c>
      <c r="P784" s="886">
        <f t="shared" si="11"/>
        <v>8.0780404399999988</v>
      </c>
      <c r="Q784" s="886">
        <v>1.069E-2</v>
      </c>
      <c r="R784" s="886">
        <f t="shared" si="12"/>
        <v>5.1525799999999995E-3</v>
      </c>
      <c r="S784" s="886">
        <v>0</v>
      </c>
      <c r="T784" s="158">
        <f t="shared" si="13"/>
        <v>0</v>
      </c>
      <c r="AR784" s="159" t="s">
        <v>176</v>
      </c>
      <c r="AT784" s="159" t="s">
        <v>172</v>
      </c>
      <c r="AU784" s="159" t="s">
        <v>177</v>
      </c>
      <c r="AY784" s="863" t="s">
        <v>170</v>
      </c>
      <c r="BE784" s="887">
        <f t="shared" si="14"/>
        <v>0</v>
      </c>
      <c r="BF784" s="887">
        <f t="shared" si="15"/>
        <v>0</v>
      </c>
      <c r="BG784" s="887">
        <f t="shared" si="16"/>
        <v>0</v>
      </c>
      <c r="BH784" s="887">
        <f t="shared" si="17"/>
        <v>0</v>
      </c>
      <c r="BI784" s="887">
        <f t="shared" si="18"/>
        <v>0</v>
      </c>
      <c r="BJ784" s="863" t="s">
        <v>177</v>
      </c>
      <c r="BK784" s="887">
        <f t="shared" si="19"/>
        <v>0</v>
      </c>
      <c r="BL784" s="863" t="s">
        <v>176</v>
      </c>
      <c r="BM784" s="159" t="s">
        <v>543</v>
      </c>
    </row>
    <row r="785" spans="2:65" s="2" customFormat="1" ht="21.75" customHeight="1">
      <c r="B785" s="883"/>
      <c r="C785" s="161" t="s">
        <v>544</v>
      </c>
      <c r="D785" s="161" t="s">
        <v>391</v>
      </c>
      <c r="E785" s="162" t="s">
        <v>545</v>
      </c>
      <c r="F785" s="163" t="s">
        <v>546</v>
      </c>
      <c r="G785" s="164" t="s">
        <v>364</v>
      </c>
      <c r="H785" s="165">
        <v>6</v>
      </c>
      <c r="I785" s="1091"/>
      <c r="J785" s="166">
        <f t="shared" si="10"/>
        <v>0</v>
      </c>
      <c r="K785" s="167"/>
      <c r="L785" s="168"/>
      <c r="M785" s="169" t="s">
        <v>1</v>
      </c>
      <c r="N785" s="922" t="s">
        <v>38</v>
      </c>
      <c r="O785" s="886">
        <v>0</v>
      </c>
      <c r="P785" s="886">
        <f t="shared" si="11"/>
        <v>0</v>
      </c>
      <c r="Q785" s="886">
        <v>8.5000000000000006E-2</v>
      </c>
      <c r="R785" s="886">
        <f t="shared" si="12"/>
        <v>0.51</v>
      </c>
      <c r="S785" s="886">
        <v>0</v>
      </c>
      <c r="T785" s="158">
        <f t="shared" si="13"/>
        <v>0</v>
      </c>
      <c r="AR785" s="159" t="s">
        <v>202</v>
      </c>
      <c r="AT785" s="159" t="s">
        <v>391</v>
      </c>
      <c r="AU785" s="159" t="s">
        <v>177</v>
      </c>
      <c r="AY785" s="863" t="s">
        <v>170</v>
      </c>
      <c r="BE785" s="887">
        <f t="shared" si="14"/>
        <v>0</v>
      </c>
      <c r="BF785" s="887">
        <f t="shared" si="15"/>
        <v>0</v>
      </c>
      <c r="BG785" s="887">
        <f t="shared" si="16"/>
        <v>0</v>
      </c>
      <c r="BH785" s="887">
        <f t="shared" si="17"/>
        <v>0</v>
      </c>
      <c r="BI785" s="887">
        <f t="shared" si="18"/>
        <v>0</v>
      </c>
      <c r="BJ785" s="863" t="s">
        <v>177</v>
      </c>
      <c r="BK785" s="887">
        <f t="shared" si="19"/>
        <v>0</v>
      </c>
      <c r="BL785" s="863" t="s">
        <v>176</v>
      </c>
      <c r="BM785" s="159" t="s">
        <v>547</v>
      </c>
    </row>
    <row r="786" spans="2:65" s="2" customFormat="1" ht="21.75" customHeight="1">
      <c r="B786" s="883"/>
      <c r="C786" s="148" t="s">
        <v>548</v>
      </c>
      <c r="D786" s="148" t="s">
        <v>172</v>
      </c>
      <c r="E786" s="149" t="s">
        <v>549</v>
      </c>
      <c r="F786" s="150" t="s">
        <v>550</v>
      </c>
      <c r="G786" s="151" t="s">
        <v>192</v>
      </c>
      <c r="H786" s="152">
        <v>3.3519999999999999</v>
      </c>
      <c r="I786" s="1091"/>
      <c r="J786" s="153">
        <f t="shared" si="10"/>
        <v>0</v>
      </c>
      <c r="K786" s="884"/>
      <c r="L786" s="40"/>
      <c r="M786" s="155" t="s">
        <v>1</v>
      </c>
      <c r="N786" s="885" t="s">
        <v>38</v>
      </c>
      <c r="O786" s="886">
        <v>1.5727</v>
      </c>
      <c r="P786" s="886">
        <f t="shared" si="11"/>
        <v>5.2716903999999998</v>
      </c>
      <c r="Q786" s="886">
        <v>2.31413</v>
      </c>
      <c r="R786" s="886">
        <f t="shared" si="12"/>
        <v>7.7569637599999997</v>
      </c>
      <c r="S786" s="886">
        <v>0</v>
      </c>
      <c r="T786" s="158">
        <f t="shared" si="13"/>
        <v>0</v>
      </c>
      <c r="AR786" s="159" t="s">
        <v>176</v>
      </c>
      <c r="AT786" s="159" t="s">
        <v>172</v>
      </c>
      <c r="AU786" s="159" t="s">
        <v>177</v>
      </c>
      <c r="AY786" s="863" t="s">
        <v>170</v>
      </c>
      <c r="BE786" s="887">
        <f t="shared" si="14"/>
        <v>0</v>
      </c>
      <c r="BF786" s="887">
        <f t="shared" si="15"/>
        <v>0</v>
      </c>
      <c r="BG786" s="887">
        <f t="shared" si="16"/>
        <v>0</v>
      </c>
      <c r="BH786" s="887">
        <f t="shared" si="17"/>
        <v>0</v>
      </c>
      <c r="BI786" s="887">
        <f t="shared" si="18"/>
        <v>0</v>
      </c>
      <c r="BJ786" s="863" t="s">
        <v>177</v>
      </c>
      <c r="BK786" s="887">
        <f t="shared" si="19"/>
        <v>0</v>
      </c>
      <c r="BL786" s="863" t="s">
        <v>176</v>
      </c>
      <c r="BM786" s="159" t="s">
        <v>551</v>
      </c>
    </row>
    <row r="787" spans="2:65" s="2" customFormat="1" ht="24.25" customHeight="1">
      <c r="B787" s="883"/>
      <c r="C787" s="148" t="s">
        <v>552</v>
      </c>
      <c r="D787" s="148" t="s">
        <v>172</v>
      </c>
      <c r="E787" s="149" t="s">
        <v>553</v>
      </c>
      <c r="F787" s="150" t="s">
        <v>554</v>
      </c>
      <c r="G787" s="151" t="s">
        <v>175</v>
      </c>
      <c r="H787" s="152">
        <v>17.875</v>
      </c>
      <c r="I787" s="1091"/>
      <c r="J787" s="153">
        <f t="shared" si="10"/>
        <v>0</v>
      </c>
      <c r="K787" s="884"/>
      <c r="L787" s="40"/>
      <c r="M787" s="155" t="s">
        <v>1</v>
      </c>
      <c r="N787" s="885" t="s">
        <v>38</v>
      </c>
      <c r="O787" s="886">
        <v>0.48199999999999998</v>
      </c>
      <c r="P787" s="886">
        <f t="shared" si="11"/>
        <v>8.6157500000000002</v>
      </c>
      <c r="Q787" s="886">
        <v>1.8540000000000001E-2</v>
      </c>
      <c r="R787" s="886">
        <f t="shared" si="12"/>
        <v>0.33140250000000004</v>
      </c>
      <c r="S787" s="886">
        <v>0</v>
      </c>
      <c r="T787" s="158">
        <f t="shared" si="13"/>
        <v>0</v>
      </c>
      <c r="AR787" s="159" t="s">
        <v>176</v>
      </c>
      <c r="AT787" s="159" t="s">
        <v>172</v>
      </c>
      <c r="AU787" s="159" t="s">
        <v>177</v>
      </c>
      <c r="AY787" s="863" t="s">
        <v>170</v>
      </c>
      <c r="BE787" s="887">
        <f t="shared" si="14"/>
        <v>0</v>
      </c>
      <c r="BF787" s="887">
        <f t="shared" si="15"/>
        <v>0</v>
      </c>
      <c r="BG787" s="887">
        <f t="shared" si="16"/>
        <v>0</v>
      </c>
      <c r="BH787" s="887">
        <f t="shared" si="17"/>
        <v>0</v>
      </c>
      <c r="BI787" s="887">
        <f t="shared" si="18"/>
        <v>0</v>
      </c>
      <c r="BJ787" s="863" t="s">
        <v>177</v>
      </c>
      <c r="BK787" s="887">
        <f t="shared" si="19"/>
        <v>0</v>
      </c>
      <c r="BL787" s="863" t="s">
        <v>176</v>
      </c>
      <c r="BM787" s="159" t="s">
        <v>555</v>
      </c>
    </row>
    <row r="788" spans="2:65" s="2" customFormat="1" ht="24.25" customHeight="1">
      <c r="B788" s="883"/>
      <c r="C788" s="148" t="s">
        <v>556</v>
      </c>
      <c r="D788" s="148" t="s">
        <v>172</v>
      </c>
      <c r="E788" s="149" t="s">
        <v>557</v>
      </c>
      <c r="F788" s="150" t="s">
        <v>558</v>
      </c>
      <c r="G788" s="151" t="s">
        <v>175</v>
      </c>
      <c r="H788" s="152">
        <v>17.875</v>
      </c>
      <c r="I788" s="1091"/>
      <c r="J788" s="153">
        <f t="shared" si="10"/>
        <v>0</v>
      </c>
      <c r="K788" s="884"/>
      <c r="L788" s="40"/>
      <c r="M788" s="155" t="s">
        <v>1</v>
      </c>
      <c r="N788" s="885" t="s">
        <v>38</v>
      </c>
      <c r="O788" s="886">
        <v>0.23899999999999999</v>
      </c>
      <c r="P788" s="886">
        <f t="shared" si="11"/>
        <v>4.272125</v>
      </c>
      <c r="Q788" s="886">
        <v>0</v>
      </c>
      <c r="R788" s="886">
        <f t="shared" si="12"/>
        <v>0</v>
      </c>
      <c r="S788" s="886">
        <v>0</v>
      </c>
      <c r="T788" s="158">
        <f t="shared" si="13"/>
        <v>0</v>
      </c>
      <c r="AR788" s="159" t="s">
        <v>176</v>
      </c>
      <c r="AT788" s="159" t="s">
        <v>172</v>
      </c>
      <c r="AU788" s="159" t="s">
        <v>177</v>
      </c>
      <c r="AY788" s="863" t="s">
        <v>170</v>
      </c>
      <c r="BE788" s="887">
        <f t="shared" si="14"/>
        <v>0</v>
      </c>
      <c r="BF788" s="887">
        <f t="shared" si="15"/>
        <v>0</v>
      </c>
      <c r="BG788" s="887">
        <f t="shared" si="16"/>
        <v>0</v>
      </c>
      <c r="BH788" s="887">
        <f t="shared" si="17"/>
        <v>0</v>
      </c>
      <c r="BI788" s="887">
        <f t="shared" si="18"/>
        <v>0</v>
      </c>
      <c r="BJ788" s="863" t="s">
        <v>177</v>
      </c>
      <c r="BK788" s="887">
        <f t="shared" si="19"/>
        <v>0</v>
      </c>
      <c r="BL788" s="863" t="s">
        <v>176</v>
      </c>
      <c r="BM788" s="159" t="s">
        <v>559</v>
      </c>
    </row>
    <row r="789" spans="2:65" s="2" customFormat="1" ht="24.25" customHeight="1">
      <c r="B789" s="883"/>
      <c r="C789" s="916" t="s">
        <v>560</v>
      </c>
      <c r="D789" s="916" t="s">
        <v>172</v>
      </c>
      <c r="E789" s="917" t="s">
        <v>561</v>
      </c>
      <c r="F789" s="918" t="s">
        <v>562</v>
      </c>
      <c r="G789" s="919" t="s">
        <v>249</v>
      </c>
      <c r="H789" s="920">
        <v>0</v>
      </c>
      <c r="I789" s="1091"/>
      <c r="J789" s="921">
        <f t="shared" si="10"/>
        <v>0</v>
      </c>
      <c r="K789" s="884"/>
      <c r="L789" s="40"/>
      <c r="M789" s="155" t="s">
        <v>1</v>
      </c>
      <c r="N789" s="885" t="s">
        <v>38</v>
      </c>
      <c r="O789" s="886">
        <v>35.619</v>
      </c>
      <c r="P789" s="886">
        <f t="shared" si="11"/>
        <v>0</v>
      </c>
      <c r="Q789" s="886">
        <v>1.0165900000000001</v>
      </c>
      <c r="R789" s="886">
        <f t="shared" si="12"/>
        <v>0</v>
      </c>
      <c r="S789" s="886">
        <v>0</v>
      </c>
      <c r="T789" s="158">
        <f t="shared" si="13"/>
        <v>0</v>
      </c>
      <c r="AR789" s="159" t="s">
        <v>176</v>
      </c>
      <c r="AT789" s="159" t="s">
        <v>172</v>
      </c>
      <c r="AU789" s="159" t="s">
        <v>177</v>
      </c>
      <c r="AY789" s="863" t="s">
        <v>170</v>
      </c>
      <c r="BE789" s="887">
        <f t="shared" si="14"/>
        <v>0</v>
      </c>
      <c r="BF789" s="887">
        <f t="shared" si="15"/>
        <v>0</v>
      </c>
      <c r="BG789" s="887">
        <f t="shared" si="16"/>
        <v>0</v>
      </c>
      <c r="BH789" s="887">
        <f t="shared" si="17"/>
        <v>0</v>
      </c>
      <c r="BI789" s="887">
        <f t="shared" si="18"/>
        <v>0</v>
      </c>
      <c r="BJ789" s="863" t="s">
        <v>177</v>
      </c>
      <c r="BK789" s="887">
        <f t="shared" si="19"/>
        <v>0</v>
      </c>
      <c r="BL789" s="863" t="s">
        <v>176</v>
      </c>
      <c r="BM789" s="159" t="s">
        <v>563</v>
      </c>
    </row>
    <row r="790" spans="2:65" s="888" customFormat="1">
      <c r="B790" s="889"/>
      <c r="D790" s="890" t="s">
        <v>3027</v>
      </c>
      <c r="E790" s="891" t="s">
        <v>1</v>
      </c>
      <c r="F790" s="892" t="s">
        <v>3153</v>
      </c>
      <c r="H790" s="891" t="s">
        <v>1</v>
      </c>
      <c r="L790" s="889"/>
      <c r="M790" s="893"/>
      <c r="T790" s="894"/>
      <c r="AT790" s="891" t="s">
        <v>3027</v>
      </c>
      <c r="AU790" s="891" t="s">
        <v>177</v>
      </c>
      <c r="AV790" s="888" t="s">
        <v>78</v>
      </c>
      <c r="AW790" s="888" t="s">
        <v>27</v>
      </c>
      <c r="AX790" s="888" t="s">
        <v>70</v>
      </c>
      <c r="AY790" s="891" t="s">
        <v>170</v>
      </c>
    </row>
    <row r="791" spans="2:65" s="888" customFormat="1">
      <c r="B791" s="889"/>
      <c r="D791" s="890" t="s">
        <v>3027</v>
      </c>
      <c r="E791" s="891" t="s">
        <v>1</v>
      </c>
      <c r="F791" s="892" t="s">
        <v>3157</v>
      </c>
      <c r="H791" s="891" t="s">
        <v>1</v>
      </c>
      <c r="L791" s="889"/>
      <c r="M791" s="893"/>
      <c r="T791" s="894"/>
      <c r="AT791" s="891" t="s">
        <v>3027</v>
      </c>
      <c r="AU791" s="891" t="s">
        <v>177</v>
      </c>
      <c r="AV791" s="888" t="s">
        <v>78</v>
      </c>
      <c r="AW791" s="888" t="s">
        <v>27</v>
      </c>
      <c r="AX791" s="888" t="s">
        <v>70</v>
      </c>
      <c r="AY791" s="891" t="s">
        <v>170</v>
      </c>
    </row>
    <row r="792" spans="2:65" s="895" customFormat="1">
      <c r="B792" s="896"/>
      <c r="D792" s="890" t="s">
        <v>3027</v>
      </c>
      <c r="E792" s="897" t="s">
        <v>1</v>
      </c>
      <c r="F792" s="898" t="s">
        <v>70</v>
      </c>
      <c r="H792" s="899">
        <v>0</v>
      </c>
      <c r="L792" s="896"/>
      <c r="M792" s="900"/>
      <c r="T792" s="901"/>
      <c r="AT792" s="897" t="s">
        <v>3027</v>
      </c>
      <c r="AU792" s="897" t="s">
        <v>177</v>
      </c>
      <c r="AV792" s="895" t="s">
        <v>177</v>
      </c>
      <c r="AW792" s="895" t="s">
        <v>27</v>
      </c>
      <c r="AX792" s="895" t="s">
        <v>70</v>
      </c>
      <c r="AY792" s="897" t="s">
        <v>170</v>
      </c>
    </row>
    <row r="793" spans="2:65" s="902" customFormat="1">
      <c r="B793" s="903"/>
      <c r="D793" s="890" t="s">
        <v>3027</v>
      </c>
      <c r="E793" s="904" t="s">
        <v>1</v>
      </c>
      <c r="F793" s="905" t="s">
        <v>3030</v>
      </c>
      <c r="H793" s="906">
        <v>0</v>
      </c>
      <c r="L793" s="903"/>
      <c r="M793" s="907"/>
      <c r="T793" s="908"/>
      <c r="AT793" s="904" t="s">
        <v>3027</v>
      </c>
      <c r="AU793" s="904" t="s">
        <v>177</v>
      </c>
      <c r="AV793" s="902" t="s">
        <v>176</v>
      </c>
      <c r="AW793" s="902" t="s">
        <v>27</v>
      </c>
      <c r="AX793" s="902" t="s">
        <v>78</v>
      </c>
      <c r="AY793" s="904" t="s">
        <v>170</v>
      </c>
    </row>
    <row r="794" spans="2:65" s="2" customFormat="1" ht="21.75" customHeight="1">
      <c r="B794" s="883"/>
      <c r="C794" s="148" t="s">
        <v>564</v>
      </c>
      <c r="D794" s="148" t="s">
        <v>172</v>
      </c>
      <c r="E794" s="149" t="s">
        <v>565</v>
      </c>
      <c r="F794" s="150" t="s">
        <v>566</v>
      </c>
      <c r="G794" s="151" t="s">
        <v>192</v>
      </c>
      <c r="H794" s="152">
        <v>1.7070000000000001</v>
      </c>
      <c r="I794" s="1091"/>
      <c r="J794" s="153">
        <f t="shared" ref="J794:J799" si="20">ROUND(I794*H794,2)</f>
        <v>0</v>
      </c>
      <c r="K794" s="884"/>
      <c r="L794" s="40"/>
      <c r="M794" s="155" t="s">
        <v>1</v>
      </c>
      <c r="N794" s="885" t="s">
        <v>38</v>
      </c>
      <c r="O794" s="886">
        <v>2.6435599999999999</v>
      </c>
      <c r="P794" s="886">
        <f t="shared" ref="P794:P799" si="21">O794*H794</f>
        <v>4.5125569199999997</v>
      </c>
      <c r="Q794" s="886">
        <v>2.4157999999999999</v>
      </c>
      <c r="R794" s="886">
        <f t="shared" ref="R794:R799" si="22">Q794*H794</f>
        <v>4.1237706000000003</v>
      </c>
      <c r="S794" s="886">
        <v>0</v>
      </c>
      <c r="T794" s="158">
        <f t="shared" ref="T794:T799" si="23">S794*H794</f>
        <v>0</v>
      </c>
      <c r="AR794" s="159" t="s">
        <v>176</v>
      </c>
      <c r="AT794" s="159" t="s">
        <v>172</v>
      </c>
      <c r="AU794" s="159" t="s">
        <v>177</v>
      </c>
      <c r="AY794" s="863" t="s">
        <v>170</v>
      </c>
      <c r="BE794" s="887">
        <f t="shared" ref="BE794:BE799" si="24">IF(N794="základná",J794,0)</f>
        <v>0</v>
      </c>
      <c r="BF794" s="887">
        <f t="shared" ref="BF794:BF799" si="25">IF(N794="znížená",J794,0)</f>
        <v>0</v>
      </c>
      <c r="BG794" s="887">
        <f t="shared" ref="BG794:BG799" si="26">IF(N794="zákl. prenesená",J794,0)</f>
        <v>0</v>
      </c>
      <c r="BH794" s="887">
        <f t="shared" ref="BH794:BH799" si="27">IF(N794="zníž. prenesená",J794,0)</f>
        <v>0</v>
      </c>
      <c r="BI794" s="887">
        <f t="shared" ref="BI794:BI799" si="28">IF(N794="nulová",J794,0)</f>
        <v>0</v>
      </c>
      <c r="BJ794" s="863" t="s">
        <v>177</v>
      </c>
      <c r="BK794" s="887">
        <f t="shared" ref="BK794:BK799" si="29">ROUND(I794*H794,2)</f>
        <v>0</v>
      </c>
      <c r="BL794" s="863" t="s">
        <v>176</v>
      </c>
      <c r="BM794" s="159" t="s">
        <v>567</v>
      </c>
    </row>
    <row r="795" spans="2:65" s="2" customFormat="1" ht="24.25" customHeight="1">
      <c r="B795" s="883"/>
      <c r="C795" s="148" t="s">
        <v>568</v>
      </c>
      <c r="D795" s="148" t="s">
        <v>172</v>
      </c>
      <c r="E795" s="149" t="s">
        <v>569</v>
      </c>
      <c r="F795" s="150" t="s">
        <v>570</v>
      </c>
      <c r="G795" s="151" t="s">
        <v>249</v>
      </c>
      <c r="H795" s="152">
        <v>0.23</v>
      </c>
      <c r="I795" s="1091"/>
      <c r="J795" s="153">
        <f t="shared" si="20"/>
        <v>0</v>
      </c>
      <c r="K795" s="884"/>
      <c r="L795" s="40"/>
      <c r="M795" s="155" t="s">
        <v>1</v>
      </c>
      <c r="N795" s="885" t="s">
        <v>38</v>
      </c>
      <c r="O795" s="886">
        <v>40.198599999999999</v>
      </c>
      <c r="P795" s="886">
        <f t="shared" si="21"/>
        <v>9.2456779999999998</v>
      </c>
      <c r="Q795" s="886">
        <v>1.0165500000000001</v>
      </c>
      <c r="R795" s="886">
        <f t="shared" si="22"/>
        <v>0.23380650000000003</v>
      </c>
      <c r="S795" s="886">
        <v>0</v>
      </c>
      <c r="T795" s="158">
        <f t="shared" si="23"/>
        <v>0</v>
      </c>
      <c r="AR795" s="159" t="s">
        <v>176</v>
      </c>
      <c r="AT795" s="159" t="s">
        <v>172</v>
      </c>
      <c r="AU795" s="159" t="s">
        <v>177</v>
      </c>
      <c r="AY795" s="863" t="s">
        <v>170</v>
      </c>
      <c r="BE795" s="887">
        <f t="shared" si="24"/>
        <v>0</v>
      </c>
      <c r="BF795" s="887">
        <f t="shared" si="25"/>
        <v>0</v>
      </c>
      <c r="BG795" s="887">
        <f t="shared" si="26"/>
        <v>0</v>
      </c>
      <c r="BH795" s="887">
        <f t="shared" si="27"/>
        <v>0</v>
      </c>
      <c r="BI795" s="887">
        <f t="shared" si="28"/>
        <v>0</v>
      </c>
      <c r="BJ795" s="863" t="s">
        <v>177</v>
      </c>
      <c r="BK795" s="887">
        <f t="shared" si="29"/>
        <v>0</v>
      </c>
      <c r="BL795" s="863" t="s">
        <v>176</v>
      </c>
      <c r="BM795" s="159" t="s">
        <v>571</v>
      </c>
    </row>
    <row r="796" spans="2:65" s="2" customFormat="1" ht="37.9" customHeight="1">
      <c r="B796" s="883"/>
      <c r="C796" s="148" t="s">
        <v>572</v>
      </c>
      <c r="D796" s="148" t="s">
        <v>172</v>
      </c>
      <c r="E796" s="149" t="s">
        <v>573</v>
      </c>
      <c r="F796" s="150" t="s">
        <v>574</v>
      </c>
      <c r="G796" s="151" t="s">
        <v>175</v>
      </c>
      <c r="H796" s="152">
        <v>17.465</v>
      </c>
      <c r="I796" s="1091"/>
      <c r="J796" s="153">
        <f t="shared" si="20"/>
        <v>0</v>
      </c>
      <c r="K796" s="884"/>
      <c r="L796" s="40"/>
      <c r="M796" s="155" t="s">
        <v>1</v>
      </c>
      <c r="N796" s="885" t="s">
        <v>38</v>
      </c>
      <c r="O796" s="886">
        <v>1.2789999999999999</v>
      </c>
      <c r="P796" s="886">
        <f t="shared" si="21"/>
        <v>22.337734999999999</v>
      </c>
      <c r="Q796" s="886">
        <v>8.4600000000000005E-3</v>
      </c>
      <c r="R796" s="886">
        <f t="shared" si="22"/>
        <v>0.14775390000000002</v>
      </c>
      <c r="S796" s="886">
        <v>0</v>
      </c>
      <c r="T796" s="158">
        <f t="shared" si="23"/>
        <v>0</v>
      </c>
      <c r="AR796" s="159" t="s">
        <v>176</v>
      </c>
      <c r="AT796" s="159" t="s">
        <v>172</v>
      </c>
      <c r="AU796" s="159" t="s">
        <v>177</v>
      </c>
      <c r="AY796" s="863" t="s">
        <v>170</v>
      </c>
      <c r="BE796" s="887">
        <f t="shared" si="24"/>
        <v>0</v>
      </c>
      <c r="BF796" s="887">
        <f t="shared" si="25"/>
        <v>0</v>
      </c>
      <c r="BG796" s="887">
        <f t="shared" si="26"/>
        <v>0</v>
      </c>
      <c r="BH796" s="887">
        <f t="shared" si="27"/>
        <v>0</v>
      </c>
      <c r="BI796" s="887">
        <f t="shared" si="28"/>
        <v>0</v>
      </c>
      <c r="BJ796" s="863" t="s">
        <v>177</v>
      </c>
      <c r="BK796" s="887">
        <f t="shared" si="29"/>
        <v>0</v>
      </c>
      <c r="BL796" s="863" t="s">
        <v>176</v>
      </c>
      <c r="BM796" s="159" t="s">
        <v>575</v>
      </c>
    </row>
    <row r="797" spans="2:65" s="2" customFormat="1" ht="37.9" customHeight="1">
      <c r="B797" s="883"/>
      <c r="C797" s="148" t="s">
        <v>576</v>
      </c>
      <c r="D797" s="148" t="s">
        <v>172</v>
      </c>
      <c r="E797" s="149" t="s">
        <v>577</v>
      </c>
      <c r="F797" s="150" t="s">
        <v>578</v>
      </c>
      <c r="G797" s="151" t="s">
        <v>175</v>
      </c>
      <c r="H797" s="152">
        <v>17.465</v>
      </c>
      <c r="I797" s="1091"/>
      <c r="J797" s="153">
        <f t="shared" si="20"/>
        <v>0</v>
      </c>
      <c r="K797" s="884"/>
      <c r="L797" s="40"/>
      <c r="M797" s="155" t="s">
        <v>1</v>
      </c>
      <c r="N797" s="885" t="s">
        <v>38</v>
      </c>
      <c r="O797" s="886">
        <v>0.33600000000000002</v>
      </c>
      <c r="P797" s="886">
        <f t="shared" si="21"/>
        <v>5.8682400000000001</v>
      </c>
      <c r="Q797" s="886">
        <v>0</v>
      </c>
      <c r="R797" s="886">
        <f t="shared" si="22"/>
        <v>0</v>
      </c>
      <c r="S797" s="886">
        <v>0</v>
      </c>
      <c r="T797" s="158">
        <f t="shared" si="23"/>
        <v>0</v>
      </c>
      <c r="AR797" s="159" t="s">
        <v>176</v>
      </c>
      <c r="AT797" s="159" t="s">
        <v>172</v>
      </c>
      <c r="AU797" s="159" t="s">
        <v>177</v>
      </c>
      <c r="AY797" s="863" t="s">
        <v>170</v>
      </c>
      <c r="BE797" s="887">
        <f t="shared" si="24"/>
        <v>0</v>
      </c>
      <c r="BF797" s="887">
        <f t="shared" si="25"/>
        <v>0</v>
      </c>
      <c r="BG797" s="887">
        <f t="shared" si="26"/>
        <v>0</v>
      </c>
      <c r="BH797" s="887">
        <f t="shared" si="27"/>
        <v>0</v>
      </c>
      <c r="BI797" s="887">
        <f t="shared" si="28"/>
        <v>0</v>
      </c>
      <c r="BJ797" s="863" t="s">
        <v>177</v>
      </c>
      <c r="BK797" s="887">
        <f t="shared" si="29"/>
        <v>0</v>
      </c>
      <c r="BL797" s="863" t="s">
        <v>176</v>
      </c>
      <c r="BM797" s="159" t="s">
        <v>579</v>
      </c>
    </row>
    <row r="798" spans="2:65" s="2" customFormat="1" ht="21.75" customHeight="1">
      <c r="B798" s="883"/>
      <c r="C798" s="148" t="s">
        <v>580</v>
      </c>
      <c r="D798" s="148" t="s">
        <v>172</v>
      </c>
      <c r="E798" s="149" t="s">
        <v>581</v>
      </c>
      <c r="F798" s="150" t="s">
        <v>582</v>
      </c>
      <c r="G798" s="151" t="s">
        <v>175</v>
      </c>
      <c r="H798" s="152">
        <v>78.683999999999997</v>
      </c>
      <c r="I798" s="1091"/>
      <c r="J798" s="153">
        <f t="shared" si="20"/>
        <v>0</v>
      </c>
      <c r="K798" s="884"/>
      <c r="L798" s="40"/>
      <c r="M798" s="155" t="s">
        <v>1</v>
      </c>
      <c r="N798" s="885" t="s">
        <v>38</v>
      </c>
      <c r="O798" s="886">
        <v>1.994</v>
      </c>
      <c r="P798" s="886">
        <f t="shared" si="21"/>
        <v>156.89589599999999</v>
      </c>
      <c r="Q798" s="886">
        <v>7.7200000000000005E-2</v>
      </c>
      <c r="R798" s="886">
        <f t="shared" si="22"/>
        <v>6.0744047999999999</v>
      </c>
      <c r="S798" s="886">
        <v>0</v>
      </c>
      <c r="T798" s="158">
        <f t="shared" si="23"/>
        <v>0</v>
      </c>
      <c r="AR798" s="159" t="s">
        <v>176</v>
      </c>
      <c r="AT798" s="159" t="s">
        <v>172</v>
      </c>
      <c r="AU798" s="159" t="s">
        <v>177</v>
      </c>
      <c r="AY798" s="863" t="s">
        <v>170</v>
      </c>
      <c r="BE798" s="887">
        <f t="shared" si="24"/>
        <v>0</v>
      </c>
      <c r="BF798" s="887">
        <f t="shared" si="25"/>
        <v>0</v>
      </c>
      <c r="BG798" s="887">
        <f t="shared" si="26"/>
        <v>0</v>
      </c>
      <c r="BH798" s="887">
        <f t="shared" si="27"/>
        <v>0</v>
      </c>
      <c r="BI798" s="887">
        <f t="shared" si="28"/>
        <v>0</v>
      </c>
      <c r="BJ798" s="863" t="s">
        <v>177</v>
      </c>
      <c r="BK798" s="887">
        <f t="shared" si="29"/>
        <v>0</v>
      </c>
      <c r="BL798" s="863" t="s">
        <v>176</v>
      </c>
      <c r="BM798" s="159" t="s">
        <v>583</v>
      </c>
    </row>
    <row r="799" spans="2:65" s="2" customFormat="1" ht="33" customHeight="1">
      <c r="B799" s="883"/>
      <c r="C799" s="161" t="s">
        <v>584</v>
      </c>
      <c r="D799" s="161" t="s">
        <v>391</v>
      </c>
      <c r="E799" s="162" t="s">
        <v>585</v>
      </c>
      <c r="F799" s="163" t="s">
        <v>586</v>
      </c>
      <c r="G799" s="164" t="s">
        <v>175</v>
      </c>
      <c r="H799" s="165">
        <v>82.617999999999995</v>
      </c>
      <c r="I799" s="1091"/>
      <c r="J799" s="166">
        <f t="shared" si="20"/>
        <v>0</v>
      </c>
      <c r="K799" s="167"/>
      <c r="L799" s="168"/>
      <c r="M799" s="169" t="s">
        <v>1</v>
      </c>
      <c r="N799" s="922" t="s">
        <v>38</v>
      </c>
      <c r="O799" s="886">
        <v>0</v>
      </c>
      <c r="P799" s="886">
        <f t="shared" si="21"/>
        <v>0</v>
      </c>
      <c r="Q799" s="886">
        <v>2.1749999999999998</v>
      </c>
      <c r="R799" s="886">
        <f t="shared" si="22"/>
        <v>179.69414999999998</v>
      </c>
      <c r="S799" s="886">
        <v>0</v>
      </c>
      <c r="T799" s="158">
        <f t="shared" si="23"/>
        <v>0</v>
      </c>
      <c r="AR799" s="159" t="s">
        <v>202</v>
      </c>
      <c r="AT799" s="159" t="s">
        <v>391</v>
      </c>
      <c r="AU799" s="159" t="s">
        <v>177</v>
      </c>
      <c r="AY799" s="863" t="s">
        <v>170</v>
      </c>
      <c r="BE799" s="887">
        <f t="shared" si="24"/>
        <v>0</v>
      </c>
      <c r="BF799" s="887">
        <f t="shared" si="25"/>
        <v>0</v>
      </c>
      <c r="BG799" s="887">
        <f t="shared" si="26"/>
        <v>0</v>
      </c>
      <c r="BH799" s="887">
        <f t="shared" si="27"/>
        <v>0</v>
      </c>
      <c r="BI799" s="887">
        <f t="shared" si="28"/>
        <v>0</v>
      </c>
      <c r="BJ799" s="863" t="s">
        <v>177</v>
      </c>
      <c r="BK799" s="887">
        <f t="shared" si="29"/>
        <v>0</v>
      </c>
      <c r="BL799" s="863" t="s">
        <v>176</v>
      </c>
      <c r="BM799" s="159" t="s">
        <v>587</v>
      </c>
    </row>
    <row r="800" spans="2:65" s="888" customFormat="1">
      <c r="B800" s="889"/>
      <c r="D800" s="890" t="s">
        <v>3027</v>
      </c>
      <c r="E800" s="891" t="s">
        <v>1</v>
      </c>
      <c r="F800" s="892" t="s">
        <v>3295</v>
      </c>
      <c r="H800" s="891" t="s">
        <v>1</v>
      </c>
      <c r="L800" s="889"/>
      <c r="M800" s="893"/>
      <c r="T800" s="894"/>
      <c r="AT800" s="891" t="s">
        <v>3027</v>
      </c>
      <c r="AU800" s="891" t="s">
        <v>177</v>
      </c>
      <c r="AV800" s="888" t="s">
        <v>78</v>
      </c>
      <c r="AW800" s="888" t="s">
        <v>27</v>
      </c>
      <c r="AX800" s="888" t="s">
        <v>70</v>
      </c>
      <c r="AY800" s="891" t="s">
        <v>170</v>
      </c>
    </row>
    <row r="801" spans="2:65" s="888" customFormat="1">
      <c r="B801" s="889"/>
      <c r="D801" s="890" t="s">
        <v>3027</v>
      </c>
      <c r="E801" s="891" t="s">
        <v>1</v>
      </c>
      <c r="F801" s="892" t="s">
        <v>3296</v>
      </c>
      <c r="H801" s="891" t="s">
        <v>1</v>
      </c>
      <c r="L801" s="889"/>
      <c r="M801" s="893"/>
      <c r="T801" s="894"/>
      <c r="AT801" s="891" t="s">
        <v>3027</v>
      </c>
      <c r="AU801" s="891" t="s">
        <v>177</v>
      </c>
      <c r="AV801" s="888" t="s">
        <v>78</v>
      </c>
      <c r="AW801" s="888" t="s">
        <v>27</v>
      </c>
      <c r="AX801" s="888" t="s">
        <v>70</v>
      </c>
      <c r="AY801" s="891" t="s">
        <v>170</v>
      </c>
    </row>
    <row r="802" spans="2:65" s="888" customFormat="1">
      <c r="B802" s="889"/>
      <c r="D802" s="890" t="s">
        <v>3027</v>
      </c>
      <c r="E802" s="891" t="s">
        <v>1</v>
      </c>
      <c r="F802" s="892" t="s">
        <v>3297</v>
      </c>
      <c r="H802" s="891" t="s">
        <v>1</v>
      </c>
      <c r="L802" s="889"/>
      <c r="M802" s="893"/>
      <c r="T802" s="894"/>
      <c r="AT802" s="891" t="s">
        <v>3027</v>
      </c>
      <c r="AU802" s="891" t="s">
        <v>177</v>
      </c>
      <c r="AV802" s="888" t="s">
        <v>78</v>
      </c>
      <c r="AW802" s="888" t="s">
        <v>27</v>
      </c>
      <c r="AX802" s="888" t="s">
        <v>70</v>
      </c>
      <c r="AY802" s="891" t="s">
        <v>170</v>
      </c>
    </row>
    <row r="803" spans="2:65" s="895" customFormat="1">
      <c r="B803" s="896"/>
      <c r="D803" s="890" t="s">
        <v>3027</v>
      </c>
      <c r="E803" s="897" t="s">
        <v>1</v>
      </c>
      <c r="F803" s="898" t="s">
        <v>3298</v>
      </c>
      <c r="H803" s="899">
        <v>22.6</v>
      </c>
      <c r="L803" s="896"/>
      <c r="M803" s="900"/>
      <c r="T803" s="901"/>
      <c r="AT803" s="897" t="s">
        <v>3027</v>
      </c>
      <c r="AU803" s="897" t="s">
        <v>177</v>
      </c>
      <c r="AV803" s="895" t="s">
        <v>177</v>
      </c>
      <c r="AW803" s="895" t="s">
        <v>27</v>
      </c>
      <c r="AX803" s="895" t="s">
        <v>70</v>
      </c>
      <c r="AY803" s="897" t="s">
        <v>170</v>
      </c>
    </row>
    <row r="804" spans="2:65" s="895" customFormat="1">
      <c r="B804" s="896"/>
      <c r="D804" s="890" t="s">
        <v>3027</v>
      </c>
      <c r="E804" s="897" t="s">
        <v>1</v>
      </c>
      <c r="F804" s="898" t="s">
        <v>3299</v>
      </c>
      <c r="H804" s="899">
        <v>10.676</v>
      </c>
      <c r="L804" s="896"/>
      <c r="M804" s="900"/>
      <c r="T804" s="901"/>
      <c r="AT804" s="897" t="s">
        <v>3027</v>
      </c>
      <c r="AU804" s="897" t="s">
        <v>177</v>
      </c>
      <c r="AV804" s="895" t="s">
        <v>177</v>
      </c>
      <c r="AW804" s="895" t="s">
        <v>27</v>
      </c>
      <c r="AX804" s="895" t="s">
        <v>70</v>
      </c>
      <c r="AY804" s="897" t="s">
        <v>170</v>
      </c>
    </row>
    <row r="805" spans="2:65" s="895" customFormat="1">
      <c r="B805" s="896"/>
      <c r="D805" s="890" t="s">
        <v>3027</v>
      </c>
      <c r="E805" s="897" t="s">
        <v>1</v>
      </c>
      <c r="F805" s="898" t="s">
        <v>3300</v>
      </c>
      <c r="H805" s="899">
        <v>21.45</v>
      </c>
      <c r="L805" s="896"/>
      <c r="M805" s="900"/>
      <c r="T805" s="901"/>
      <c r="AT805" s="897" t="s">
        <v>3027</v>
      </c>
      <c r="AU805" s="897" t="s">
        <v>177</v>
      </c>
      <c r="AV805" s="895" t="s">
        <v>177</v>
      </c>
      <c r="AW805" s="895" t="s">
        <v>27</v>
      </c>
      <c r="AX805" s="895" t="s">
        <v>70</v>
      </c>
      <c r="AY805" s="897" t="s">
        <v>170</v>
      </c>
    </row>
    <row r="806" spans="2:65" s="895" customFormat="1">
      <c r="B806" s="896"/>
      <c r="D806" s="890" t="s">
        <v>3027</v>
      </c>
      <c r="E806" s="897" t="s">
        <v>1</v>
      </c>
      <c r="F806" s="898" t="s">
        <v>3301</v>
      </c>
      <c r="H806" s="899">
        <v>23.957999999999998</v>
      </c>
      <c r="L806" s="896"/>
      <c r="M806" s="900"/>
      <c r="T806" s="901"/>
      <c r="AT806" s="897" t="s">
        <v>3027</v>
      </c>
      <c r="AU806" s="897" t="s">
        <v>177</v>
      </c>
      <c r="AV806" s="895" t="s">
        <v>177</v>
      </c>
      <c r="AW806" s="895" t="s">
        <v>27</v>
      </c>
      <c r="AX806" s="895" t="s">
        <v>70</v>
      </c>
      <c r="AY806" s="897" t="s">
        <v>170</v>
      </c>
    </row>
    <row r="807" spans="2:65" s="902" customFormat="1">
      <c r="B807" s="903"/>
      <c r="D807" s="890" t="s">
        <v>3027</v>
      </c>
      <c r="E807" s="904" t="s">
        <v>1</v>
      </c>
      <c r="F807" s="905" t="s">
        <v>3030</v>
      </c>
      <c r="H807" s="906">
        <v>78.683999999999997</v>
      </c>
      <c r="L807" s="903"/>
      <c r="M807" s="907"/>
      <c r="T807" s="908"/>
      <c r="AT807" s="904" t="s">
        <v>3027</v>
      </c>
      <c r="AU807" s="904" t="s">
        <v>177</v>
      </c>
      <c r="AV807" s="902" t="s">
        <v>176</v>
      </c>
      <c r="AW807" s="902" t="s">
        <v>27</v>
      </c>
      <c r="AX807" s="902" t="s">
        <v>78</v>
      </c>
      <c r="AY807" s="904" t="s">
        <v>170</v>
      </c>
    </row>
    <row r="808" spans="2:65" s="895" customFormat="1">
      <c r="B808" s="896"/>
      <c r="D808" s="890" t="s">
        <v>3027</v>
      </c>
      <c r="F808" s="898" t="s">
        <v>3302</v>
      </c>
      <c r="H808" s="899">
        <v>82.617999999999995</v>
      </c>
      <c r="L808" s="896"/>
      <c r="M808" s="900"/>
      <c r="T808" s="901"/>
      <c r="AT808" s="897" t="s">
        <v>3027</v>
      </c>
      <c r="AU808" s="897" t="s">
        <v>177</v>
      </c>
      <c r="AV808" s="895" t="s">
        <v>177</v>
      </c>
      <c r="AW808" s="895" t="s">
        <v>3</v>
      </c>
      <c r="AX808" s="895" t="s">
        <v>78</v>
      </c>
      <c r="AY808" s="897" t="s">
        <v>170</v>
      </c>
    </row>
    <row r="809" spans="2:65" s="876" customFormat="1" ht="22.9" customHeight="1">
      <c r="B809" s="877"/>
      <c r="D809" s="136" t="s">
        <v>69</v>
      </c>
      <c r="E809" s="145" t="s">
        <v>189</v>
      </c>
      <c r="F809" s="145" t="s">
        <v>588</v>
      </c>
      <c r="J809" s="882">
        <f>BK809</f>
        <v>0</v>
      </c>
      <c r="L809" s="877"/>
      <c r="M809" s="879"/>
      <c r="P809" s="880">
        <f>SUM(P810:P825)</f>
        <v>12.429539999999999</v>
      </c>
      <c r="R809" s="880">
        <f>SUM(R810:R825)</f>
        <v>138.57554999999999</v>
      </c>
      <c r="T809" s="881">
        <f>SUM(T810:T825)</f>
        <v>0</v>
      </c>
      <c r="AR809" s="136" t="s">
        <v>78</v>
      </c>
      <c r="AT809" s="143" t="s">
        <v>69</v>
      </c>
      <c r="AU809" s="143" t="s">
        <v>78</v>
      </c>
      <c r="AY809" s="136" t="s">
        <v>170</v>
      </c>
      <c r="BK809" s="144">
        <f>SUM(BK810:BK825)</f>
        <v>0</v>
      </c>
    </row>
    <row r="810" spans="2:65" s="2" customFormat="1" ht="33" customHeight="1">
      <c r="B810" s="883"/>
      <c r="C810" s="148" t="s">
        <v>589</v>
      </c>
      <c r="D810" s="148" t="s">
        <v>172</v>
      </c>
      <c r="E810" s="149" t="s">
        <v>590</v>
      </c>
      <c r="F810" s="150" t="s">
        <v>591</v>
      </c>
      <c r="G810" s="151" t="s">
        <v>175</v>
      </c>
      <c r="H810" s="152">
        <v>21</v>
      </c>
      <c r="I810" s="1091"/>
      <c r="J810" s="153">
        <f>ROUND(I810*H810,2)</f>
        <v>0</v>
      </c>
      <c r="K810" s="884"/>
      <c r="L810" s="40"/>
      <c r="M810" s="155" t="s">
        <v>1</v>
      </c>
      <c r="N810" s="885" t="s">
        <v>38</v>
      </c>
      <c r="O810" s="886">
        <v>2.4119999999999999E-2</v>
      </c>
      <c r="P810" s="886">
        <f>O810*H810</f>
        <v>0.50651999999999997</v>
      </c>
      <c r="Q810" s="886">
        <v>0.19694999999999999</v>
      </c>
      <c r="R810" s="886">
        <f>Q810*H810</f>
        <v>4.1359499999999993</v>
      </c>
      <c r="S810" s="886">
        <v>0</v>
      </c>
      <c r="T810" s="158">
        <f>S810*H810</f>
        <v>0</v>
      </c>
      <c r="AR810" s="159" t="s">
        <v>176</v>
      </c>
      <c r="AT810" s="159" t="s">
        <v>172</v>
      </c>
      <c r="AU810" s="159" t="s">
        <v>177</v>
      </c>
      <c r="AY810" s="863" t="s">
        <v>170</v>
      </c>
      <c r="BE810" s="887">
        <f>IF(N810="základná",J810,0)</f>
        <v>0</v>
      </c>
      <c r="BF810" s="887">
        <f>IF(N810="znížená",J810,0)</f>
        <v>0</v>
      </c>
      <c r="BG810" s="887">
        <f>IF(N810="zákl. prenesená",J810,0)</f>
        <v>0</v>
      </c>
      <c r="BH810" s="887">
        <f>IF(N810="zníž. prenesená",J810,0)</f>
        <v>0</v>
      </c>
      <c r="BI810" s="887">
        <f>IF(N810="nulová",J810,0)</f>
        <v>0</v>
      </c>
      <c r="BJ810" s="863" t="s">
        <v>177</v>
      </c>
      <c r="BK810" s="887">
        <f>ROUND(I810*H810,2)</f>
        <v>0</v>
      </c>
      <c r="BL810" s="863" t="s">
        <v>176</v>
      </c>
      <c r="BM810" s="159" t="s">
        <v>592</v>
      </c>
    </row>
    <row r="811" spans="2:65" s="888" customFormat="1">
      <c r="B811" s="889"/>
      <c r="D811" s="890" t="s">
        <v>3027</v>
      </c>
      <c r="E811" s="891" t="s">
        <v>1</v>
      </c>
      <c r="F811" s="892" t="s">
        <v>3303</v>
      </c>
      <c r="H811" s="891" t="s">
        <v>1</v>
      </c>
      <c r="L811" s="889"/>
      <c r="M811" s="893"/>
      <c r="T811" s="894"/>
      <c r="AT811" s="891" t="s">
        <v>3027</v>
      </c>
      <c r="AU811" s="891" t="s">
        <v>177</v>
      </c>
      <c r="AV811" s="888" t="s">
        <v>78</v>
      </c>
      <c r="AW811" s="888" t="s">
        <v>27</v>
      </c>
      <c r="AX811" s="888" t="s">
        <v>70</v>
      </c>
      <c r="AY811" s="891" t="s">
        <v>170</v>
      </c>
    </row>
    <row r="812" spans="2:65" s="895" customFormat="1">
      <c r="B812" s="896"/>
      <c r="D812" s="890" t="s">
        <v>3027</v>
      </c>
      <c r="E812" s="897" t="s">
        <v>1</v>
      </c>
      <c r="F812" s="898" t="s">
        <v>3304</v>
      </c>
      <c r="H812" s="899">
        <v>21</v>
      </c>
      <c r="L812" s="896"/>
      <c r="M812" s="900"/>
      <c r="T812" s="901"/>
      <c r="AT812" s="897" t="s">
        <v>3027</v>
      </c>
      <c r="AU812" s="897" t="s">
        <v>177</v>
      </c>
      <c r="AV812" s="895" t="s">
        <v>177</v>
      </c>
      <c r="AW812" s="895" t="s">
        <v>27</v>
      </c>
      <c r="AX812" s="895" t="s">
        <v>70</v>
      </c>
      <c r="AY812" s="897" t="s">
        <v>170</v>
      </c>
    </row>
    <row r="813" spans="2:65" s="902" customFormat="1">
      <c r="B813" s="903"/>
      <c r="D813" s="890" t="s">
        <v>3027</v>
      </c>
      <c r="E813" s="904" t="s">
        <v>1</v>
      </c>
      <c r="F813" s="905" t="s">
        <v>3030</v>
      </c>
      <c r="H813" s="906">
        <v>21</v>
      </c>
      <c r="L813" s="903"/>
      <c r="M813" s="907"/>
      <c r="T813" s="908"/>
      <c r="AT813" s="904" t="s">
        <v>3027</v>
      </c>
      <c r="AU813" s="904" t="s">
        <v>177</v>
      </c>
      <c r="AV813" s="902" t="s">
        <v>176</v>
      </c>
      <c r="AW813" s="902" t="s">
        <v>27</v>
      </c>
      <c r="AX813" s="902" t="s">
        <v>78</v>
      </c>
      <c r="AY813" s="904" t="s">
        <v>170</v>
      </c>
    </row>
    <row r="814" spans="2:65" s="2" customFormat="1" ht="33" customHeight="1">
      <c r="B814" s="883"/>
      <c r="C814" s="148" t="s">
        <v>593</v>
      </c>
      <c r="D814" s="148" t="s">
        <v>172</v>
      </c>
      <c r="E814" s="149" t="s">
        <v>594</v>
      </c>
      <c r="F814" s="150" t="s">
        <v>595</v>
      </c>
      <c r="G814" s="151" t="s">
        <v>175</v>
      </c>
      <c r="H814" s="152">
        <v>21</v>
      </c>
      <c r="I814" s="1091"/>
      <c r="J814" s="153">
        <f>ROUND(I814*H814,2)</f>
        <v>0</v>
      </c>
      <c r="K814" s="884"/>
      <c r="L814" s="40"/>
      <c r="M814" s="155" t="s">
        <v>1</v>
      </c>
      <c r="N814" s="885" t="s">
        <v>38</v>
      </c>
      <c r="O814" s="886">
        <v>2.562E-2</v>
      </c>
      <c r="P814" s="886">
        <f>O814*H814</f>
        <v>0.53802000000000005</v>
      </c>
      <c r="Q814" s="886">
        <v>0.29899999999999999</v>
      </c>
      <c r="R814" s="886">
        <f>Q814*H814</f>
        <v>6.2789999999999999</v>
      </c>
      <c r="S814" s="886">
        <v>0</v>
      </c>
      <c r="T814" s="158">
        <f>S814*H814</f>
        <v>0</v>
      </c>
      <c r="AR814" s="159" t="s">
        <v>176</v>
      </c>
      <c r="AT814" s="159" t="s">
        <v>172</v>
      </c>
      <c r="AU814" s="159" t="s">
        <v>177</v>
      </c>
      <c r="AY814" s="863" t="s">
        <v>170</v>
      </c>
      <c r="BE814" s="887">
        <f>IF(N814="základná",J814,0)</f>
        <v>0</v>
      </c>
      <c r="BF814" s="887">
        <f>IF(N814="znížená",J814,0)</f>
        <v>0</v>
      </c>
      <c r="BG814" s="887">
        <f>IF(N814="zákl. prenesená",J814,0)</f>
        <v>0</v>
      </c>
      <c r="BH814" s="887">
        <f>IF(N814="zníž. prenesená",J814,0)</f>
        <v>0</v>
      </c>
      <c r="BI814" s="887">
        <f>IF(N814="nulová",J814,0)</f>
        <v>0</v>
      </c>
      <c r="BJ814" s="863" t="s">
        <v>177</v>
      </c>
      <c r="BK814" s="887">
        <f>ROUND(I814*H814,2)</f>
        <v>0</v>
      </c>
      <c r="BL814" s="863" t="s">
        <v>176</v>
      </c>
      <c r="BM814" s="159" t="s">
        <v>596</v>
      </c>
    </row>
    <row r="815" spans="2:65" s="888" customFormat="1">
      <c r="B815" s="889"/>
      <c r="D815" s="890" t="s">
        <v>3027</v>
      </c>
      <c r="E815" s="891" t="s">
        <v>1</v>
      </c>
      <c r="F815" s="892" t="s">
        <v>3303</v>
      </c>
      <c r="H815" s="891" t="s">
        <v>1</v>
      </c>
      <c r="L815" s="889"/>
      <c r="M815" s="893"/>
      <c r="T815" s="894"/>
      <c r="AT815" s="891" t="s">
        <v>3027</v>
      </c>
      <c r="AU815" s="891" t="s">
        <v>177</v>
      </c>
      <c r="AV815" s="888" t="s">
        <v>78</v>
      </c>
      <c r="AW815" s="888" t="s">
        <v>27</v>
      </c>
      <c r="AX815" s="888" t="s">
        <v>70</v>
      </c>
      <c r="AY815" s="891" t="s">
        <v>170</v>
      </c>
    </row>
    <row r="816" spans="2:65" s="895" customFormat="1">
      <c r="B816" s="896"/>
      <c r="D816" s="890" t="s">
        <v>3027</v>
      </c>
      <c r="E816" s="897" t="s">
        <v>1</v>
      </c>
      <c r="F816" s="898" t="s">
        <v>3304</v>
      </c>
      <c r="H816" s="899">
        <v>21</v>
      </c>
      <c r="L816" s="896"/>
      <c r="M816" s="900"/>
      <c r="T816" s="901"/>
      <c r="AT816" s="897" t="s">
        <v>3027</v>
      </c>
      <c r="AU816" s="897" t="s">
        <v>177</v>
      </c>
      <c r="AV816" s="895" t="s">
        <v>177</v>
      </c>
      <c r="AW816" s="895" t="s">
        <v>27</v>
      </c>
      <c r="AX816" s="895" t="s">
        <v>70</v>
      </c>
      <c r="AY816" s="897" t="s">
        <v>170</v>
      </c>
    </row>
    <row r="817" spans="2:65" s="902" customFormat="1">
      <c r="B817" s="903"/>
      <c r="D817" s="890" t="s">
        <v>3027</v>
      </c>
      <c r="E817" s="904" t="s">
        <v>1</v>
      </c>
      <c r="F817" s="905" t="s">
        <v>3030</v>
      </c>
      <c r="H817" s="906">
        <v>21</v>
      </c>
      <c r="L817" s="903"/>
      <c r="M817" s="907"/>
      <c r="T817" s="908"/>
      <c r="AT817" s="904" t="s">
        <v>3027</v>
      </c>
      <c r="AU817" s="904" t="s">
        <v>177</v>
      </c>
      <c r="AV817" s="902" t="s">
        <v>176</v>
      </c>
      <c r="AW817" s="902" t="s">
        <v>27</v>
      </c>
      <c r="AX817" s="902" t="s">
        <v>78</v>
      </c>
      <c r="AY817" s="904" t="s">
        <v>170</v>
      </c>
    </row>
    <row r="818" spans="2:65" s="2" customFormat="1" ht="33" customHeight="1">
      <c r="B818" s="883"/>
      <c r="C818" s="148" t="s">
        <v>597</v>
      </c>
      <c r="D818" s="148" t="s">
        <v>172</v>
      </c>
      <c r="E818" s="149" t="s">
        <v>598</v>
      </c>
      <c r="F818" s="150" t="s">
        <v>599</v>
      </c>
      <c r="G818" s="151" t="s">
        <v>175</v>
      </c>
      <c r="H818" s="152">
        <v>115</v>
      </c>
      <c r="I818" s="1091"/>
      <c r="J818" s="153">
        <f>ROUND(I818*H818,2)</f>
        <v>0</v>
      </c>
      <c r="K818" s="884"/>
      <c r="L818" s="40"/>
      <c r="M818" s="155" t="s">
        <v>1</v>
      </c>
      <c r="N818" s="885" t="s">
        <v>38</v>
      </c>
      <c r="O818" s="886">
        <v>2.5999999999999999E-2</v>
      </c>
      <c r="P818" s="886">
        <f>O818*H818</f>
        <v>2.9899999999999998</v>
      </c>
      <c r="Q818" s="886">
        <v>0.39800000000000002</v>
      </c>
      <c r="R818" s="886">
        <f>Q818*H818</f>
        <v>45.77</v>
      </c>
      <c r="S818" s="886">
        <v>0</v>
      </c>
      <c r="T818" s="158">
        <f>S818*H818</f>
        <v>0</v>
      </c>
      <c r="AR818" s="159" t="s">
        <v>176</v>
      </c>
      <c r="AT818" s="159" t="s">
        <v>172</v>
      </c>
      <c r="AU818" s="159" t="s">
        <v>177</v>
      </c>
      <c r="AY818" s="863" t="s">
        <v>170</v>
      </c>
      <c r="BE818" s="887">
        <f>IF(N818="základná",J818,0)</f>
        <v>0</v>
      </c>
      <c r="BF818" s="887">
        <f>IF(N818="znížená",J818,0)</f>
        <v>0</v>
      </c>
      <c r="BG818" s="887">
        <f>IF(N818="zákl. prenesená",J818,0)</f>
        <v>0</v>
      </c>
      <c r="BH818" s="887">
        <f>IF(N818="zníž. prenesená",J818,0)</f>
        <v>0</v>
      </c>
      <c r="BI818" s="887">
        <f>IF(N818="nulová",J818,0)</f>
        <v>0</v>
      </c>
      <c r="BJ818" s="863" t="s">
        <v>177</v>
      </c>
      <c r="BK818" s="887">
        <f>ROUND(I818*H818,2)</f>
        <v>0</v>
      </c>
      <c r="BL818" s="863" t="s">
        <v>176</v>
      </c>
      <c r="BM818" s="159" t="s">
        <v>600</v>
      </c>
    </row>
    <row r="819" spans="2:65" s="888" customFormat="1">
      <c r="B819" s="889"/>
      <c r="D819" s="890" t="s">
        <v>3027</v>
      </c>
      <c r="E819" s="891" t="s">
        <v>1</v>
      </c>
      <c r="F819" s="892" t="s">
        <v>3305</v>
      </c>
      <c r="H819" s="891" t="s">
        <v>1</v>
      </c>
      <c r="L819" s="889"/>
      <c r="M819" s="893"/>
      <c r="T819" s="894"/>
      <c r="AT819" s="891" t="s">
        <v>3027</v>
      </c>
      <c r="AU819" s="891" t="s">
        <v>177</v>
      </c>
      <c r="AV819" s="888" t="s">
        <v>78</v>
      </c>
      <c r="AW819" s="888" t="s">
        <v>27</v>
      </c>
      <c r="AX819" s="888" t="s">
        <v>70</v>
      </c>
      <c r="AY819" s="891" t="s">
        <v>170</v>
      </c>
    </row>
    <row r="820" spans="2:65" s="895" customFormat="1">
      <c r="B820" s="896"/>
      <c r="D820" s="890" t="s">
        <v>3027</v>
      </c>
      <c r="E820" s="897" t="s">
        <v>1</v>
      </c>
      <c r="F820" s="898" t="s">
        <v>3306</v>
      </c>
      <c r="H820" s="899">
        <v>115</v>
      </c>
      <c r="L820" s="896"/>
      <c r="M820" s="900"/>
      <c r="T820" s="901"/>
      <c r="AT820" s="897" t="s">
        <v>3027</v>
      </c>
      <c r="AU820" s="897" t="s">
        <v>177</v>
      </c>
      <c r="AV820" s="895" t="s">
        <v>177</v>
      </c>
      <c r="AW820" s="895" t="s">
        <v>27</v>
      </c>
      <c r="AX820" s="895" t="s">
        <v>70</v>
      </c>
      <c r="AY820" s="897" t="s">
        <v>170</v>
      </c>
    </row>
    <row r="821" spans="2:65" s="902" customFormat="1">
      <c r="B821" s="903"/>
      <c r="D821" s="890" t="s">
        <v>3027</v>
      </c>
      <c r="E821" s="904" t="s">
        <v>1</v>
      </c>
      <c r="F821" s="905" t="s">
        <v>3030</v>
      </c>
      <c r="H821" s="906">
        <v>115</v>
      </c>
      <c r="L821" s="903"/>
      <c r="M821" s="907"/>
      <c r="T821" s="908"/>
      <c r="AT821" s="904" t="s">
        <v>3027</v>
      </c>
      <c r="AU821" s="904" t="s">
        <v>177</v>
      </c>
      <c r="AV821" s="902" t="s">
        <v>176</v>
      </c>
      <c r="AW821" s="902" t="s">
        <v>27</v>
      </c>
      <c r="AX821" s="902" t="s">
        <v>78</v>
      </c>
      <c r="AY821" s="904" t="s">
        <v>170</v>
      </c>
    </row>
    <row r="822" spans="2:65" s="2" customFormat="1" ht="33" customHeight="1">
      <c r="B822" s="883"/>
      <c r="C822" s="148" t="s">
        <v>601</v>
      </c>
      <c r="D822" s="148" t="s">
        <v>172</v>
      </c>
      <c r="E822" s="149" t="s">
        <v>602</v>
      </c>
      <c r="F822" s="150" t="s">
        <v>603</v>
      </c>
      <c r="G822" s="151" t="s">
        <v>175</v>
      </c>
      <c r="H822" s="152">
        <v>115</v>
      </c>
      <c r="I822" s="1091"/>
      <c r="J822" s="153">
        <f>ROUND(I822*H822,2)</f>
        <v>0</v>
      </c>
      <c r="K822" s="884"/>
      <c r="L822" s="40"/>
      <c r="M822" s="155" t="s">
        <v>1</v>
      </c>
      <c r="N822" s="885" t="s">
        <v>38</v>
      </c>
      <c r="O822" s="886">
        <v>7.2999999999999995E-2</v>
      </c>
      <c r="P822" s="886">
        <f>O822*H822</f>
        <v>8.3949999999999996</v>
      </c>
      <c r="Q822" s="886">
        <v>0.71643999999999997</v>
      </c>
      <c r="R822" s="886">
        <f>Q822*H822</f>
        <v>82.390599999999992</v>
      </c>
      <c r="S822" s="886">
        <v>0</v>
      </c>
      <c r="T822" s="158">
        <f>S822*H822</f>
        <v>0</v>
      </c>
      <c r="AR822" s="159" t="s">
        <v>176</v>
      </c>
      <c r="AT822" s="159" t="s">
        <v>172</v>
      </c>
      <c r="AU822" s="159" t="s">
        <v>177</v>
      </c>
      <c r="AY822" s="863" t="s">
        <v>170</v>
      </c>
      <c r="BE822" s="887">
        <f>IF(N822="základná",J822,0)</f>
        <v>0</v>
      </c>
      <c r="BF822" s="887">
        <f>IF(N822="znížená",J822,0)</f>
        <v>0</v>
      </c>
      <c r="BG822" s="887">
        <f>IF(N822="zákl. prenesená",J822,0)</f>
        <v>0</v>
      </c>
      <c r="BH822" s="887">
        <f>IF(N822="zníž. prenesená",J822,0)</f>
        <v>0</v>
      </c>
      <c r="BI822" s="887">
        <f>IF(N822="nulová",J822,0)</f>
        <v>0</v>
      </c>
      <c r="BJ822" s="863" t="s">
        <v>177</v>
      </c>
      <c r="BK822" s="887">
        <f>ROUND(I822*H822,2)</f>
        <v>0</v>
      </c>
      <c r="BL822" s="863" t="s">
        <v>176</v>
      </c>
      <c r="BM822" s="159" t="s">
        <v>604</v>
      </c>
    </row>
    <row r="823" spans="2:65" s="888" customFormat="1">
      <c r="B823" s="889"/>
      <c r="D823" s="890" t="s">
        <v>3027</v>
      </c>
      <c r="E823" s="891" t="s">
        <v>1</v>
      </c>
      <c r="F823" s="892" t="s">
        <v>3305</v>
      </c>
      <c r="H823" s="891" t="s">
        <v>1</v>
      </c>
      <c r="L823" s="889"/>
      <c r="M823" s="893"/>
      <c r="T823" s="894"/>
      <c r="AT823" s="891" t="s">
        <v>3027</v>
      </c>
      <c r="AU823" s="891" t="s">
        <v>177</v>
      </c>
      <c r="AV823" s="888" t="s">
        <v>78</v>
      </c>
      <c r="AW823" s="888" t="s">
        <v>27</v>
      </c>
      <c r="AX823" s="888" t="s">
        <v>70</v>
      </c>
      <c r="AY823" s="891" t="s">
        <v>170</v>
      </c>
    </row>
    <row r="824" spans="2:65" s="895" customFormat="1">
      <c r="B824" s="896"/>
      <c r="D824" s="890" t="s">
        <v>3027</v>
      </c>
      <c r="E824" s="897" t="s">
        <v>1</v>
      </c>
      <c r="F824" s="898" t="s">
        <v>3306</v>
      </c>
      <c r="H824" s="899">
        <v>115</v>
      </c>
      <c r="L824" s="896"/>
      <c r="M824" s="900"/>
      <c r="T824" s="901"/>
      <c r="AT824" s="897" t="s">
        <v>3027</v>
      </c>
      <c r="AU824" s="897" t="s">
        <v>177</v>
      </c>
      <c r="AV824" s="895" t="s">
        <v>177</v>
      </c>
      <c r="AW824" s="895" t="s">
        <v>27</v>
      </c>
      <c r="AX824" s="895" t="s">
        <v>70</v>
      </c>
      <c r="AY824" s="897" t="s">
        <v>170</v>
      </c>
    </row>
    <row r="825" spans="2:65" s="902" customFormat="1">
      <c r="B825" s="903"/>
      <c r="D825" s="890" t="s">
        <v>3027</v>
      </c>
      <c r="E825" s="904" t="s">
        <v>1</v>
      </c>
      <c r="F825" s="905" t="s">
        <v>3030</v>
      </c>
      <c r="H825" s="906">
        <v>115</v>
      </c>
      <c r="L825" s="903"/>
      <c r="M825" s="907"/>
      <c r="T825" s="908"/>
      <c r="AT825" s="904" t="s">
        <v>3027</v>
      </c>
      <c r="AU825" s="904" t="s">
        <v>177</v>
      </c>
      <c r="AV825" s="902" t="s">
        <v>176</v>
      </c>
      <c r="AW825" s="902" t="s">
        <v>27</v>
      </c>
      <c r="AX825" s="902" t="s">
        <v>78</v>
      </c>
      <c r="AY825" s="904" t="s">
        <v>170</v>
      </c>
    </row>
    <row r="826" spans="2:65" s="876" customFormat="1" ht="22.9" customHeight="1">
      <c r="B826" s="877"/>
      <c r="D826" s="136" t="s">
        <v>69</v>
      </c>
      <c r="E826" s="145" t="s">
        <v>194</v>
      </c>
      <c r="F826" s="145" t="s">
        <v>605</v>
      </c>
      <c r="J826" s="882">
        <f>BK826</f>
        <v>0</v>
      </c>
      <c r="L826" s="877"/>
      <c r="M826" s="879"/>
      <c r="P826" s="880">
        <f>SUM(P827:P1090)</f>
        <v>3399.1294619600003</v>
      </c>
      <c r="R826" s="880">
        <f>SUM(R827:R1090)</f>
        <v>322.41035223</v>
      </c>
      <c r="T826" s="881">
        <f>SUM(T827:T1090)</f>
        <v>0</v>
      </c>
      <c r="AR826" s="136" t="s">
        <v>78</v>
      </c>
      <c r="AT826" s="143" t="s">
        <v>69</v>
      </c>
      <c r="AU826" s="143" t="s">
        <v>78</v>
      </c>
      <c r="AY826" s="136" t="s">
        <v>170</v>
      </c>
      <c r="BK826" s="144">
        <f>SUM(BK827:BK1090)</f>
        <v>0</v>
      </c>
    </row>
    <row r="827" spans="2:65" s="2" customFormat="1" ht="24.25" customHeight="1">
      <c r="B827" s="883"/>
      <c r="C827" s="148" t="s">
        <v>606</v>
      </c>
      <c r="D827" s="148" t="s">
        <v>172</v>
      </c>
      <c r="E827" s="149" t="s">
        <v>607</v>
      </c>
      <c r="F827" s="150" t="s">
        <v>608</v>
      </c>
      <c r="G827" s="151" t="s">
        <v>175</v>
      </c>
      <c r="H827" s="152">
        <v>225.56</v>
      </c>
      <c r="I827" s="1091"/>
      <c r="J827" s="153">
        <f>ROUND(I827*H827,2)</f>
        <v>0</v>
      </c>
      <c r="K827" s="884"/>
      <c r="L827" s="40"/>
      <c r="M827" s="155" t="s">
        <v>1</v>
      </c>
      <c r="N827" s="885" t="s">
        <v>38</v>
      </c>
      <c r="O827" s="886">
        <v>0.11208</v>
      </c>
      <c r="P827" s="886">
        <f>O827*H827</f>
        <v>25.2807648</v>
      </c>
      <c r="Q827" s="886">
        <v>4.0000000000000002E-4</v>
      </c>
      <c r="R827" s="886">
        <f>Q827*H827</f>
        <v>9.0223999999999999E-2</v>
      </c>
      <c r="S827" s="886">
        <v>0</v>
      </c>
      <c r="T827" s="158">
        <f>S827*H827</f>
        <v>0</v>
      </c>
      <c r="AR827" s="159" t="s">
        <v>176</v>
      </c>
      <c r="AT827" s="159" t="s">
        <v>172</v>
      </c>
      <c r="AU827" s="159" t="s">
        <v>177</v>
      </c>
      <c r="AY827" s="863" t="s">
        <v>170</v>
      </c>
      <c r="BE827" s="887">
        <f>IF(N827="základná",J827,0)</f>
        <v>0</v>
      </c>
      <c r="BF827" s="887">
        <f>IF(N827="znížená",J827,0)</f>
        <v>0</v>
      </c>
      <c r="BG827" s="887">
        <f>IF(N827="zákl. prenesená",J827,0)</f>
        <v>0</v>
      </c>
      <c r="BH827" s="887">
        <f>IF(N827="zníž. prenesená",J827,0)</f>
        <v>0</v>
      </c>
      <c r="BI827" s="887">
        <f>IF(N827="nulová",J827,0)</f>
        <v>0</v>
      </c>
      <c r="BJ827" s="863" t="s">
        <v>177</v>
      </c>
      <c r="BK827" s="887">
        <f>ROUND(I827*H827,2)</f>
        <v>0</v>
      </c>
      <c r="BL827" s="863" t="s">
        <v>176</v>
      </c>
      <c r="BM827" s="159" t="s">
        <v>609</v>
      </c>
    </row>
    <row r="828" spans="2:65" s="888" customFormat="1">
      <c r="B828" s="889"/>
      <c r="D828" s="890" t="s">
        <v>3027</v>
      </c>
      <c r="E828" s="891" t="s">
        <v>1</v>
      </c>
      <c r="F828" s="892" t="s">
        <v>3307</v>
      </c>
      <c r="H828" s="891" t="s">
        <v>1</v>
      </c>
      <c r="L828" s="889"/>
      <c r="M828" s="893"/>
      <c r="T828" s="894"/>
      <c r="AT828" s="891" t="s">
        <v>3027</v>
      </c>
      <c r="AU828" s="891" t="s">
        <v>177</v>
      </c>
      <c r="AV828" s="888" t="s">
        <v>78</v>
      </c>
      <c r="AW828" s="888" t="s">
        <v>27</v>
      </c>
      <c r="AX828" s="888" t="s">
        <v>70</v>
      </c>
      <c r="AY828" s="891" t="s">
        <v>170</v>
      </c>
    </row>
    <row r="829" spans="2:65" s="888" customFormat="1">
      <c r="B829" s="889"/>
      <c r="D829" s="890" t="s">
        <v>3027</v>
      </c>
      <c r="E829" s="891" t="s">
        <v>1</v>
      </c>
      <c r="F829" s="892" t="s">
        <v>3308</v>
      </c>
      <c r="H829" s="891" t="s">
        <v>1</v>
      </c>
      <c r="L829" s="889"/>
      <c r="M829" s="893"/>
      <c r="T829" s="894"/>
      <c r="AT829" s="891" t="s">
        <v>3027</v>
      </c>
      <c r="AU829" s="891" t="s">
        <v>177</v>
      </c>
      <c r="AV829" s="888" t="s">
        <v>78</v>
      </c>
      <c r="AW829" s="888" t="s">
        <v>27</v>
      </c>
      <c r="AX829" s="888" t="s">
        <v>70</v>
      </c>
      <c r="AY829" s="891" t="s">
        <v>170</v>
      </c>
    </row>
    <row r="830" spans="2:65" s="895" customFormat="1">
      <c r="B830" s="896"/>
      <c r="D830" s="890" t="s">
        <v>3027</v>
      </c>
      <c r="E830" s="897" t="s">
        <v>1</v>
      </c>
      <c r="F830" s="898" t="s">
        <v>3309</v>
      </c>
      <c r="H830" s="899">
        <v>88.4</v>
      </c>
      <c r="L830" s="896"/>
      <c r="M830" s="900"/>
      <c r="T830" s="901"/>
      <c r="AT830" s="897" t="s">
        <v>3027</v>
      </c>
      <c r="AU830" s="897" t="s">
        <v>177</v>
      </c>
      <c r="AV830" s="895" t="s">
        <v>177</v>
      </c>
      <c r="AW830" s="895" t="s">
        <v>27</v>
      </c>
      <c r="AX830" s="895" t="s">
        <v>70</v>
      </c>
      <c r="AY830" s="897" t="s">
        <v>170</v>
      </c>
    </row>
    <row r="831" spans="2:65" s="895" customFormat="1">
      <c r="B831" s="896"/>
      <c r="D831" s="890" t="s">
        <v>3027</v>
      </c>
      <c r="E831" s="897" t="s">
        <v>1</v>
      </c>
      <c r="F831" s="898" t="s">
        <v>3310</v>
      </c>
      <c r="H831" s="899">
        <v>69</v>
      </c>
      <c r="L831" s="896"/>
      <c r="M831" s="900"/>
      <c r="T831" s="901"/>
      <c r="AT831" s="897" t="s">
        <v>3027</v>
      </c>
      <c r="AU831" s="897" t="s">
        <v>177</v>
      </c>
      <c r="AV831" s="895" t="s">
        <v>177</v>
      </c>
      <c r="AW831" s="895" t="s">
        <v>27</v>
      </c>
      <c r="AX831" s="895" t="s">
        <v>70</v>
      </c>
      <c r="AY831" s="897" t="s">
        <v>170</v>
      </c>
    </row>
    <row r="832" spans="2:65" s="888" customFormat="1">
      <c r="B832" s="889"/>
      <c r="D832" s="890" t="s">
        <v>3027</v>
      </c>
      <c r="E832" s="891" t="s">
        <v>1</v>
      </c>
      <c r="F832" s="892" t="s">
        <v>3311</v>
      </c>
      <c r="H832" s="891" t="s">
        <v>1</v>
      </c>
      <c r="L832" s="889"/>
      <c r="M832" s="893"/>
      <c r="T832" s="894"/>
      <c r="AT832" s="891" t="s">
        <v>3027</v>
      </c>
      <c r="AU832" s="891" t="s">
        <v>177</v>
      </c>
      <c r="AV832" s="888" t="s">
        <v>78</v>
      </c>
      <c r="AW832" s="888" t="s">
        <v>27</v>
      </c>
      <c r="AX832" s="888" t="s">
        <v>70</v>
      </c>
      <c r="AY832" s="891" t="s">
        <v>170</v>
      </c>
    </row>
    <row r="833" spans="2:65" s="895" customFormat="1">
      <c r="B833" s="896"/>
      <c r="D833" s="890" t="s">
        <v>3027</v>
      </c>
      <c r="E833" s="897" t="s">
        <v>1</v>
      </c>
      <c r="F833" s="898" t="s">
        <v>3312</v>
      </c>
      <c r="H833" s="899">
        <v>34.08</v>
      </c>
      <c r="L833" s="896"/>
      <c r="M833" s="900"/>
      <c r="T833" s="901"/>
      <c r="AT833" s="897" t="s">
        <v>3027</v>
      </c>
      <c r="AU833" s="897" t="s">
        <v>177</v>
      </c>
      <c r="AV833" s="895" t="s">
        <v>177</v>
      </c>
      <c r="AW833" s="895" t="s">
        <v>27</v>
      </c>
      <c r="AX833" s="895" t="s">
        <v>70</v>
      </c>
      <c r="AY833" s="897" t="s">
        <v>170</v>
      </c>
    </row>
    <row r="834" spans="2:65" s="888" customFormat="1">
      <c r="B834" s="889"/>
      <c r="D834" s="890" t="s">
        <v>3027</v>
      </c>
      <c r="E834" s="891" t="s">
        <v>1</v>
      </c>
      <c r="F834" s="892" t="s">
        <v>3313</v>
      </c>
      <c r="H834" s="891" t="s">
        <v>1</v>
      </c>
      <c r="L834" s="889"/>
      <c r="M834" s="893"/>
      <c r="T834" s="894"/>
      <c r="AT834" s="891" t="s">
        <v>3027</v>
      </c>
      <c r="AU834" s="891" t="s">
        <v>177</v>
      </c>
      <c r="AV834" s="888" t="s">
        <v>78</v>
      </c>
      <c r="AW834" s="888" t="s">
        <v>27</v>
      </c>
      <c r="AX834" s="888" t="s">
        <v>70</v>
      </c>
      <c r="AY834" s="891" t="s">
        <v>170</v>
      </c>
    </row>
    <row r="835" spans="2:65" s="895" customFormat="1">
      <c r="B835" s="896"/>
      <c r="D835" s="890" t="s">
        <v>3027</v>
      </c>
      <c r="E835" s="897" t="s">
        <v>1</v>
      </c>
      <c r="F835" s="898" t="s">
        <v>3312</v>
      </c>
      <c r="H835" s="899">
        <v>34.08</v>
      </c>
      <c r="L835" s="896"/>
      <c r="M835" s="900"/>
      <c r="T835" s="901"/>
      <c r="AT835" s="897" t="s">
        <v>3027</v>
      </c>
      <c r="AU835" s="897" t="s">
        <v>177</v>
      </c>
      <c r="AV835" s="895" t="s">
        <v>177</v>
      </c>
      <c r="AW835" s="895" t="s">
        <v>27</v>
      </c>
      <c r="AX835" s="895" t="s">
        <v>70</v>
      </c>
      <c r="AY835" s="897" t="s">
        <v>170</v>
      </c>
    </row>
    <row r="836" spans="2:65" s="902" customFormat="1">
      <c r="B836" s="903"/>
      <c r="D836" s="890" t="s">
        <v>3027</v>
      </c>
      <c r="E836" s="904" t="s">
        <v>1</v>
      </c>
      <c r="F836" s="905" t="s">
        <v>3030</v>
      </c>
      <c r="H836" s="906">
        <v>225.56</v>
      </c>
      <c r="L836" s="903"/>
      <c r="M836" s="907"/>
      <c r="T836" s="908"/>
      <c r="AT836" s="904" t="s">
        <v>3027</v>
      </c>
      <c r="AU836" s="904" t="s">
        <v>177</v>
      </c>
      <c r="AV836" s="902" t="s">
        <v>176</v>
      </c>
      <c r="AW836" s="902" t="s">
        <v>27</v>
      </c>
      <c r="AX836" s="902" t="s">
        <v>78</v>
      </c>
      <c r="AY836" s="904" t="s">
        <v>170</v>
      </c>
    </row>
    <row r="837" spans="2:65" s="2" customFormat="1" ht="24.25" customHeight="1">
      <c r="B837" s="883"/>
      <c r="C837" s="148" t="s">
        <v>610</v>
      </c>
      <c r="D837" s="148" t="s">
        <v>172</v>
      </c>
      <c r="E837" s="149" t="s">
        <v>611</v>
      </c>
      <c r="F837" s="150" t="s">
        <v>612</v>
      </c>
      <c r="G837" s="151" t="s">
        <v>175</v>
      </c>
      <c r="H837" s="152">
        <v>225.56</v>
      </c>
      <c r="I837" s="1091"/>
      <c r="J837" s="153">
        <f>ROUND(I837*H837,2)</f>
        <v>0</v>
      </c>
      <c r="K837" s="884"/>
      <c r="L837" s="40"/>
      <c r="M837" s="155" t="s">
        <v>1</v>
      </c>
      <c r="N837" s="885" t="s">
        <v>38</v>
      </c>
      <c r="O837" s="886">
        <v>0.49024000000000001</v>
      </c>
      <c r="P837" s="886">
        <f>O837*H837</f>
        <v>110.57853440000001</v>
      </c>
      <c r="Q837" s="886">
        <v>2.0625000000000001E-2</v>
      </c>
      <c r="R837" s="886">
        <f>Q837*H837</f>
        <v>4.6521750000000006</v>
      </c>
      <c r="S837" s="886">
        <v>0</v>
      </c>
      <c r="T837" s="158">
        <f>S837*H837</f>
        <v>0</v>
      </c>
      <c r="AR837" s="159" t="s">
        <v>176</v>
      </c>
      <c r="AT837" s="159" t="s">
        <v>172</v>
      </c>
      <c r="AU837" s="159" t="s">
        <v>177</v>
      </c>
      <c r="AY837" s="863" t="s">
        <v>170</v>
      </c>
      <c r="BE837" s="887">
        <f>IF(N837="základná",J837,0)</f>
        <v>0</v>
      </c>
      <c r="BF837" s="887">
        <f>IF(N837="znížená",J837,0)</f>
        <v>0</v>
      </c>
      <c r="BG837" s="887">
        <f>IF(N837="zákl. prenesená",J837,0)</f>
        <v>0</v>
      </c>
      <c r="BH837" s="887">
        <f>IF(N837="zníž. prenesená",J837,0)</f>
        <v>0</v>
      </c>
      <c r="BI837" s="887">
        <f>IF(N837="nulová",J837,0)</f>
        <v>0</v>
      </c>
      <c r="BJ837" s="863" t="s">
        <v>177</v>
      </c>
      <c r="BK837" s="887">
        <f>ROUND(I837*H837,2)</f>
        <v>0</v>
      </c>
      <c r="BL837" s="863" t="s">
        <v>176</v>
      </c>
      <c r="BM837" s="159" t="s">
        <v>613</v>
      </c>
    </row>
    <row r="838" spans="2:65" s="888" customFormat="1">
      <c r="B838" s="889"/>
      <c r="D838" s="890" t="s">
        <v>3027</v>
      </c>
      <c r="E838" s="891" t="s">
        <v>1</v>
      </c>
      <c r="F838" s="892" t="s">
        <v>3307</v>
      </c>
      <c r="H838" s="891" t="s">
        <v>1</v>
      </c>
      <c r="L838" s="889"/>
      <c r="M838" s="893"/>
      <c r="T838" s="894"/>
      <c r="AT838" s="891" t="s">
        <v>3027</v>
      </c>
      <c r="AU838" s="891" t="s">
        <v>177</v>
      </c>
      <c r="AV838" s="888" t="s">
        <v>78</v>
      </c>
      <c r="AW838" s="888" t="s">
        <v>27</v>
      </c>
      <c r="AX838" s="888" t="s">
        <v>70</v>
      </c>
      <c r="AY838" s="891" t="s">
        <v>170</v>
      </c>
    </row>
    <row r="839" spans="2:65" s="888" customFormat="1">
      <c r="B839" s="889"/>
      <c r="D839" s="890" t="s">
        <v>3027</v>
      </c>
      <c r="E839" s="891" t="s">
        <v>1</v>
      </c>
      <c r="F839" s="892" t="s">
        <v>3308</v>
      </c>
      <c r="H839" s="891" t="s">
        <v>1</v>
      </c>
      <c r="L839" s="889"/>
      <c r="M839" s="893"/>
      <c r="T839" s="894"/>
      <c r="AT839" s="891" t="s">
        <v>3027</v>
      </c>
      <c r="AU839" s="891" t="s">
        <v>177</v>
      </c>
      <c r="AV839" s="888" t="s">
        <v>78</v>
      </c>
      <c r="AW839" s="888" t="s">
        <v>27</v>
      </c>
      <c r="AX839" s="888" t="s">
        <v>70</v>
      </c>
      <c r="AY839" s="891" t="s">
        <v>170</v>
      </c>
    </row>
    <row r="840" spans="2:65" s="895" customFormat="1">
      <c r="B840" s="896"/>
      <c r="D840" s="890" t="s">
        <v>3027</v>
      </c>
      <c r="E840" s="897" t="s">
        <v>1</v>
      </c>
      <c r="F840" s="898" t="s">
        <v>3309</v>
      </c>
      <c r="H840" s="899">
        <v>88.4</v>
      </c>
      <c r="L840" s="896"/>
      <c r="M840" s="900"/>
      <c r="T840" s="901"/>
      <c r="AT840" s="897" t="s">
        <v>3027</v>
      </c>
      <c r="AU840" s="897" t="s">
        <v>177</v>
      </c>
      <c r="AV840" s="895" t="s">
        <v>177</v>
      </c>
      <c r="AW840" s="895" t="s">
        <v>27</v>
      </c>
      <c r="AX840" s="895" t="s">
        <v>70</v>
      </c>
      <c r="AY840" s="897" t="s">
        <v>170</v>
      </c>
    </row>
    <row r="841" spans="2:65" s="895" customFormat="1">
      <c r="B841" s="896"/>
      <c r="D841" s="890" t="s">
        <v>3027</v>
      </c>
      <c r="E841" s="897" t="s">
        <v>1</v>
      </c>
      <c r="F841" s="898" t="s">
        <v>3310</v>
      </c>
      <c r="H841" s="899">
        <v>69</v>
      </c>
      <c r="L841" s="896"/>
      <c r="M841" s="900"/>
      <c r="T841" s="901"/>
      <c r="AT841" s="897" t="s">
        <v>3027</v>
      </c>
      <c r="AU841" s="897" t="s">
        <v>177</v>
      </c>
      <c r="AV841" s="895" t="s">
        <v>177</v>
      </c>
      <c r="AW841" s="895" t="s">
        <v>27</v>
      </c>
      <c r="AX841" s="895" t="s">
        <v>70</v>
      </c>
      <c r="AY841" s="897" t="s">
        <v>170</v>
      </c>
    </row>
    <row r="842" spans="2:65" s="909" customFormat="1">
      <c r="B842" s="910"/>
      <c r="D842" s="890" t="s">
        <v>3027</v>
      </c>
      <c r="E842" s="911" t="s">
        <v>1</v>
      </c>
      <c r="F842" s="912" t="s">
        <v>3089</v>
      </c>
      <c r="H842" s="913">
        <v>157.4</v>
      </c>
      <c r="L842" s="910"/>
      <c r="M842" s="914"/>
      <c r="T842" s="915"/>
      <c r="AT842" s="911" t="s">
        <v>3027</v>
      </c>
      <c r="AU842" s="911" t="s">
        <v>177</v>
      </c>
      <c r="AV842" s="909" t="s">
        <v>182</v>
      </c>
      <c r="AW842" s="909" t="s">
        <v>27</v>
      </c>
      <c r="AX842" s="909" t="s">
        <v>70</v>
      </c>
      <c r="AY842" s="911" t="s">
        <v>170</v>
      </c>
    </row>
    <row r="843" spans="2:65" s="888" customFormat="1">
      <c r="B843" s="889"/>
      <c r="D843" s="890" t="s">
        <v>3027</v>
      </c>
      <c r="E843" s="891" t="s">
        <v>1</v>
      </c>
      <c r="F843" s="892" t="s">
        <v>3311</v>
      </c>
      <c r="H843" s="891" t="s">
        <v>1</v>
      </c>
      <c r="L843" s="889"/>
      <c r="M843" s="893"/>
      <c r="T843" s="894"/>
      <c r="AT843" s="891" t="s">
        <v>3027</v>
      </c>
      <c r="AU843" s="891" t="s">
        <v>177</v>
      </c>
      <c r="AV843" s="888" t="s">
        <v>78</v>
      </c>
      <c r="AW843" s="888" t="s">
        <v>27</v>
      </c>
      <c r="AX843" s="888" t="s">
        <v>70</v>
      </c>
      <c r="AY843" s="891" t="s">
        <v>170</v>
      </c>
    </row>
    <row r="844" spans="2:65" s="895" customFormat="1">
      <c r="B844" s="896"/>
      <c r="D844" s="890" t="s">
        <v>3027</v>
      </c>
      <c r="E844" s="897" t="s">
        <v>1</v>
      </c>
      <c r="F844" s="898" t="s">
        <v>3312</v>
      </c>
      <c r="H844" s="899">
        <v>34.08</v>
      </c>
      <c r="L844" s="896"/>
      <c r="M844" s="900"/>
      <c r="T844" s="901"/>
      <c r="AT844" s="897" t="s">
        <v>3027</v>
      </c>
      <c r="AU844" s="897" t="s">
        <v>177</v>
      </c>
      <c r="AV844" s="895" t="s">
        <v>177</v>
      </c>
      <c r="AW844" s="895" t="s">
        <v>27</v>
      </c>
      <c r="AX844" s="895" t="s">
        <v>70</v>
      </c>
      <c r="AY844" s="897" t="s">
        <v>170</v>
      </c>
    </row>
    <row r="845" spans="2:65" s="909" customFormat="1">
      <c r="B845" s="910"/>
      <c r="D845" s="890" t="s">
        <v>3027</v>
      </c>
      <c r="E845" s="911" t="s">
        <v>1</v>
      </c>
      <c r="F845" s="912" t="s">
        <v>3089</v>
      </c>
      <c r="H845" s="913">
        <v>34.08</v>
      </c>
      <c r="L845" s="910"/>
      <c r="M845" s="914"/>
      <c r="T845" s="915"/>
      <c r="AT845" s="911" t="s">
        <v>3027</v>
      </c>
      <c r="AU845" s="911" t="s">
        <v>177</v>
      </c>
      <c r="AV845" s="909" t="s">
        <v>182</v>
      </c>
      <c r="AW845" s="909" t="s">
        <v>27</v>
      </c>
      <c r="AX845" s="909" t="s">
        <v>70</v>
      </c>
      <c r="AY845" s="911" t="s">
        <v>170</v>
      </c>
    </row>
    <row r="846" spans="2:65" s="888" customFormat="1">
      <c r="B846" s="889"/>
      <c r="D846" s="890" t="s">
        <v>3027</v>
      </c>
      <c r="E846" s="891" t="s">
        <v>1</v>
      </c>
      <c r="F846" s="892" t="s">
        <v>3313</v>
      </c>
      <c r="H846" s="891" t="s">
        <v>1</v>
      </c>
      <c r="L846" s="889"/>
      <c r="M846" s="893"/>
      <c r="T846" s="894"/>
      <c r="AT846" s="891" t="s">
        <v>3027</v>
      </c>
      <c r="AU846" s="891" t="s">
        <v>177</v>
      </c>
      <c r="AV846" s="888" t="s">
        <v>78</v>
      </c>
      <c r="AW846" s="888" t="s">
        <v>27</v>
      </c>
      <c r="AX846" s="888" t="s">
        <v>70</v>
      </c>
      <c r="AY846" s="891" t="s">
        <v>170</v>
      </c>
    </row>
    <row r="847" spans="2:65" s="895" customFormat="1">
      <c r="B847" s="896"/>
      <c r="D847" s="890" t="s">
        <v>3027</v>
      </c>
      <c r="E847" s="897" t="s">
        <v>1</v>
      </c>
      <c r="F847" s="898" t="s">
        <v>3312</v>
      </c>
      <c r="H847" s="899">
        <v>34.08</v>
      </c>
      <c r="L847" s="896"/>
      <c r="M847" s="900"/>
      <c r="T847" s="901"/>
      <c r="AT847" s="897" t="s">
        <v>3027</v>
      </c>
      <c r="AU847" s="897" t="s">
        <v>177</v>
      </c>
      <c r="AV847" s="895" t="s">
        <v>177</v>
      </c>
      <c r="AW847" s="895" t="s">
        <v>27</v>
      </c>
      <c r="AX847" s="895" t="s">
        <v>70</v>
      </c>
      <c r="AY847" s="897" t="s">
        <v>170</v>
      </c>
    </row>
    <row r="848" spans="2:65" s="909" customFormat="1">
      <c r="B848" s="910"/>
      <c r="D848" s="890" t="s">
        <v>3027</v>
      </c>
      <c r="E848" s="911" t="s">
        <v>1</v>
      </c>
      <c r="F848" s="912" t="s">
        <v>3089</v>
      </c>
      <c r="H848" s="913">
        <v>34.08</v>
      </c>
      <c r="L848" s="910"/>
      <c r="M848" s="914"/>
      <c r="T848" s="915"/>
      <c r="AT848" s="911" t="s">
        <v>3027</v>
      </c>
      <c r="AU848" s="911" t="s">
        <v>177</v>
      </c>
      <c r="AV848" s="909" t="s">
        <v>182</v>
      </c>
      <c r="AW848" s="909" t="s">
        <v>27</v>
      </c>
      <c r="AX848" s="909" t="s">
        <v>70</v>
      </c>
      <c r="AY848" s="911" t="s">
        <v>170</v>
      </c>
    </row>
    <row r="849" spans="2:65" s="902" customFormat="1">
      <c r="B849" s="903"/>
      <c r="D849" s="890" t="s">
        <v>3027</v>
      </c>
      <c r="E849" s="904" t="s">
        <v>1</v>
      </c>
      <c r="F849" s="905" t="s">
        <v>3030</v>
      </c>
      <c r="H849" s="906">
        <v>225.56</v>
      </c>
      <c r="L849" s="903"/>
      <c r="M849" s="907"/>
      <c r="T849" s="908"/>
      <c r="AT849" s="904" t="s">
        <v>3027</v>
      </c>
      <c r="AU849" s="904" t="s">
        <v>177</v>
      </c>
      <c r="AV849" s="902" t="s">
        <v>176</v>
      </c>
      <c r="AW849" s="902" t="s">
        <v>27</v>
      </c>
      <c r="AX849" s="902" t="s">
        <v>78</v>
      </c>
      <c r="AY849" s="904" t="s">
        <v>170</v>
      </c>
    </row>
    <row r="850" spans="2:65" s="2" customFormat="1" ht="24.25" customHeight="1">
      <c r="B850" s="883"/>
      <c r="C850" s="148" t="s">
        <v>614</v>
      </c>
      <c r="D850" s="148" t="s">
        <v>172</v>
      </c>
      <c r="E850" s="149" t="s">
        <v>615</v>
      </c>
      <c r="F850" s="150" t="s">
        <v>616</v>
      </c>
      <c r="G850" s="151" t="s">
        <v>175</v>
      </c>
      <c r="H850" s="152">
        <v>459.375</v>
      </c>
      <c r="I850" s="1091"/>
      <c r="J850" s="153">
        <f>ROUND(I850*H850,2)</f>
        <v>0</v>
      </c>
      <c r="K850" s="884"/>
      <c r="L850" s="40"/>
      <c r="M850" s="155" t="s">
        <v>1</v>
      </c>
      <c r="N850" s="885" t="s">
        <v>38</v>
      </c>
      <c r="O850" s="886">
        <v>5.1999999999999998E-2</v>
      </c>
      <c r="P850" s="886">
        <f>O850*H850</f>
        <v>23.887499999999999</v>
      </c>
      <c r="Q850" s="886">
        <v>2.0000000000000001E-4</v>
      </c>
      <c r="R850" s="886">
        <f>Q850*H850</f>
        <v>9.1874999999999998E-2</v>
      </c>
      <c r="S850" s="886">
        <v>0</v>
      </c>
      <c r="T850" s="158">
        <f>S850*H850</f>
        <v>0</v>
      </c>
      <c r="AR850" s="159" t="s">
        <v>176</v>
      </c>
      <c r="AT850" s="159" t="s">
        <v>172</v>
      </c>
      <c r="AU850" s="159" t="s">
        <v>177</v>
      </c>
      <c r="AY850" s="863" t="s">
        <v>170</v>
      </c>
      <c r="BE850" s="887">
        <f>IF(N850="základná",J850,0)</f>
        <v>0</v>
      </c>
      <c r="BF850" s="887">
        <f>IF(N850="znížená",J850,0)</f>
        <v>0</v>
      </c>
      <c r="BG850" s="887">
        <f>IF(N850="zákl. prenesená",J850,0)</f>
        <v>0</v>
      </c>
      <c r="BH850" s="887">
        <f>IF(N850="zníž. prenesená",J850,0)</f>
        <v>0</v>
      </c>
      <c r="BI850" s="887">
        <f>IF(N850="nulová",J850,0)</f>
        <v>0</v>
      </c>
      <c r="BJ850" s="863" t="s">
        <v>177</v>
      </c>
      <c r="BK850" s="887">
        <f>ROUND(I850*H850,2)</f>
        <v>0</v>
      </c>
      <c r="BL850" s="863" t="s">
        <v>176</v>
      </c>
      <c r="BM850" s="159" t="s">
        <v>617</v>
      </c>
    </row>
    <row r="851" spans="2:65" s="888" customFormat="1">
      <c r="B851" s="889"/>
      <c r="D851" s="890" t="s">
        <v>3027</v>
      </c>
      <c r="E851" s="891" t="s">
        <v>1</v>
      </c>
      <c r="F851" s="892" t="s">
        <v>3314</v>
      </c>
      <c r="H851" s="891" t="s">
        <v>1</v>
      </c>
      <c r="L851" s="889"/>
      <c r="M851" s="893"/>
      <c r="T851" s="894"/>
      <c r="AT851" s="891" t="s">
        <v>3027</v>
      </c>
      <c r="AU851" s="891" t="s">
        <v>177</v>
      </c>
      <c r="AV851" s="888" t="s">
        <v>78</v>
      </c>
      <c r="AW851" s="888" t="s">
        <v>27</v>
      </c>
      <c r="AX851" s="888" t="s">
        <v>70</v>
      </c>
      <c r="AY851" s="891" t="s">
        <v>170</v>
      </c>
    </row>
    <row r="852" spans="2:65" s="888" customFormat="1">
      <c r="B852" s="889"/>
      <c r="D852" s="890" t="s">
        <v>3027</v>
      </c>
      <c r="E852" s="891" t="s">
        <v>1</v>
      </c>
      <c r="F852" s="892" t="s">
        <v>3315</v>
      </c>
      <c r="H852" s="891" t="s">
        <v>1</v>
      </c>
      <c r="L852" s="889"/>
      <c r="M852" s="893"/>
      <c r="T852" s="894"/>
      <c r="AT852" s="891" t="s">
        <v>3027</v>
      </c>
      <c r="AU852" s="891" t="s">
        <v>177</v>
      </c>
      <c r="AV852" s="888" t="s">
        <v>78</v>
      </c>
      <c r="AW852" s="888" t="s">
        <v>27</v>
      </c>
      <c r="AX852" s="888" t="s">
        <v>70</v>
      </c>
      <c r="AY852" s="891" t="s">
        <v>170</v>
      </c>
    </row>
    <row r="853" spans="2:65" s="895" customFormat="1">
      <c r="B853" s="896"/>
      <c r="D853" s="890" t="s">
        <v>3027</v>
      </c>
      <c r="E853" s="897" t="s">
        <v>1</v>
      </c>
      <c r="F853" s="898" t="s">
        <v>3316</v>
      </c>
      <c r="H853" s="899">
        <v>18.204999999999998</v>
      </c>
      <c r="L853" s="896"/>
      <c r="M853" s="900"/>
      <c r="T853" s="901"/>
      <c r="AT853" s="897" t="s">
        <v>3027</v>
      </c>
      <c r="AU853" s="897" t="s">
        <v>177</v>
      </c>
      <c r="AV853" s="895" t="s">
        <v>177</v>
      </c>
      <c r="AW853" s="895" t="s">
        <v>27</v>
      </c>
      <c r="AX853" s="895" t="s">
        <v>70</v>
      </c>
      <c r="AY853" s="897" t="s">
        <v>170</v>
      </c>
    </row>
    <row r="854" spans="2:65" s="895" customFormat="1">
      <c r="B854" s="896"/>
      <c r="D854" s="890" t="s">
        <v>3027</v>
      </c>
      <c r="E854" s="897" t="s">
        <v>1</v>
      </c>
      <c r="F854" s="898" t="s">
        <v>3317</v>
      </c>
      <c r="H854" s="899">
        <v>266.42</v>
      </c>
      <c r="L854" s="896"/>
      <c r="M854" s="900"/>
      <c r="T854" s="901"/>
      <c r="AT854" s="897" t="s">
        <v>3027</v>
      </c>
      <c r="AU854" s="897" t="s">
        <v>177</v>
      </c>
      <c r="AV854" s="895" t="s">
        <v>177</v>
      </c>
      <c r="AW854" s="895" t="s">
        <v>27</v>
      </c>
      <c r="AX854" s="895" t="s">
        <v>70</v>
      </c>
      <c r="AY854" s="897" t="s">
        <v>170</v>
      </c>
    </row>
    <row r="855" spans="2:65" s="895" customFormat="1">
      <c r="B855" s="896"/>
      <c r="D855" s="890" t="s">
        <v>3027</v>
      </c>
      <c r="E855" s="897" t="s">
        <v>1</v>
      </c>
      <c r="F855" s="898" t="s">
        <v>3318</v>
      </c>
      <c r="H855" s="899">
        <v>83.49</v>
      </c>
      <c r="L855" s="896"/>
      <c r="M855" s="900"/>
      <c r="T855" s="901"/>
      <c r="AT855" s="897" t="s">
        <v>3027</v>
      </c>
      <c r="AU855" s="897" t="s">
        <v>177</v>
      </c>
      <c r="AV855" s="895" t="s">
        <v>177</v>
      </c>
      <c r="AW855" s="895" t="s">
        <v>27</v>
      </c>
      <c r="AX855" s="895" t="s">
        <v>70</v>
      </c>
      <c r="AY855" s="897" t="s">
        <v>170</v>
      </c>
    </row>
    <row r="856" spans="2:65" s="895" customFormat="1">
      <c r="B856" s="896"/>
      <c r="D856" s="890" t="s">
        <v>3027</v>
      </c>
      <c r="E856" s="897" t="s">
        <v>1</v>
      </c>
      <c r="F856" s="898" t="s">
        <v>3319</v>
      </c>
      <c r="H856" s="899">
        <v>63.33</v>
      </c>
      <c r="L856" s="896"/>
      <c r="M856" s="900"/>
      <c r="T856" s="901"/>
      <c r="AT856" s="897" t="s">
        <v>3027</v>
      </c>
      <c r="AU856" s="897" t="s">
        <v>177</v>
      </c>
      <c r="AV856" s="895" t="s">
        <v>177</v>
      </c>
      <c r="AW856" s="895" t="s">
        <v>27</v>
      </c>
      <c r="AX856" s="895" t="s">
        <v>70</v>
      </c>
      <c r="AY856" s="897" t="s">
        <v>170</v>
      </c>
    </row>
    <row r="857" spans="2:65" s="895" customFormat="1">
      <c r="B857" s="896"/>
      <c r="D857" s="890" t="s">
        <v>3027</v>
      </c>
      <c r="E857" s="897" t="s">
        <v>1</v>
      </c>
      <c r="F857" s="898" t="s">
        <v>3320</v>
      </c>
      <c r="H857" s="899">
        <v>27.93</v>
      </c>
      <c r="L857" s="896"/>
      <c r="M857" s="900"/>
      <c r="T857" s="901"/>
      <c r="AT857" s="897" t="s">
        <v>3027</v>
      </c>
      <c r="AU857" s="897" t="s">
        <v>177</v>
      </c>
      <c r="AV857" s="895" t="s">
        <v>177</v>
      </c>
      <c r="AW857" s="895" t="s">
        <v>27</v>
      </c>
      <c r="AX857" s="895" t="s">
        <v>70</v>
      </c>
      <c r="AY857" s="897" t="s">
        <v>170</v>
      </c>
    </row>
    <row r="858" spans="2:65" s="902" customFormat="1">
      <c r="B858" s="903"/>
      <c r="D858" s="890" t="s">
        <v>3027</v>
      </c>
      <c r="E858" s="904" t="s">
        <v>1</v>
      </c>
      <c r="F858" s="905" t="s">
        <v>3030</v>
      </c>
      <c r="H858" s="906">
        <v>459.375</v>
      </c>
      <c r="L858" s="903"/>
      <c r="M858" s="907"/>
      <c r="T858" s="908"/>
      <c r="AT858" s="904" t="s">
        <v>3027</v>
      </c>
      <c r="AU858" s="904" t="s">
        <v>177</v>
      </c>
      <c r="AV858" s="902" t="s">
        <v>176</v>
      </c>
      <c r="AW858" s="902" t="s">
        <v>27</v>
      </c>
      <c r="AX858" s="902" t="s">
        <v>78</v>
      </c>
      <c r="AY858" s="904" t="s">
        <v>170</v>
      </c>
    </row>
    <row r="859" spans="2:65" s="2" customFormat="1" ht="24.25" customHeight="1">
      <c r="B859" s="883"/>
      <c r="C859" s="148" t="s">
        <v>618</v>
      </c>
      <c r="D859" s="148" t="s">
        <v>172</v>
      </c>
      <c r="E859" s="149" t="s">
        <v>619</v>
      </c>
      <c r="F859" s="150" t="s">
        <v>620</v>
      </c>
      <c r="G859" s="151" t="s">
        <v>175</v>
      </c>
      <c r="H859" s="152">
        <v>1179.732</v>
      </c>
      <c r="I859" s="1091"/>
      <c r="J859" s="153">
        <f>ROUND(I859*H859,2)</f>
        <v>0</v>
      </c>
      <c r="K859" s="884"/>
      <c r="L859" s="40"/>
      <c r="M859" s="155" t="s">
        <v>1</v>
      </c>
      <c r="N859" s="885" t="s">
        <v>38</v>
      </c>
      <c r="O859" s="886">
        <v>5.2080000000000001E-2</v>
      </c>
      <c r="P859" s="886">
        <f>O859*H859</f>
        <v>61.440442560000001</v>
      </c>
      <c r="Q859" s="886">
        <v>4.0000000000000002E-4</v>
      </c>
      <c r="R859" s="886">
        <f>Q859*H859</f>
        <v>0.4718928</v>
      </c>
      <c r="S859" s="886">
        <v>0</v>
      </c>
      <c r="T859" s="158">
        <f>S859*H859</f>
        <v>0</v>
      </c>
      <c r="AR859" s="159" t="s">
        <v>176</v>
      </c>
      <c r="AT859" s="159" t="s">
        <v>172</v>
      </c>
      <c r="AU859" s="159" t="s">
        <v>177</v>
      </c>
      <c r="AY859" s="863" t="s">
        <v>170</v>
      </c>
      <c r="BE859" s="887">
        <f>IF(N859="základná",J859,0)</f>
        <v>0</v>
      </c>
      <c r="BF859" s="887">
        <f>IF(N859="znížená",J859,0)</f>
        <v>0</v>
      </c>
      <c r="BG859" s="887">
        <f>IF(N859="zákl. prenesená",J859,0)</f>
        <v>0</v>
      </c>
      <c r="BH859" s="887">
        <f>IF(N859="zníž. prenesená",J859,0)</f>
        <v>0</v>
      </c>
      <c r="BI859" s="887">
        <f>IF(N859="nulová",J859,0)</f>
        <v>0</v>
      </c>
      <c r="BJ859" s="863" t="s">
        <v>177</v>
      </c>
      <c r="BK859" s="887">
        <f>ROUND(I859*H859,2)</f>
        <v>0</v>
      </c>
      <c r="BL859" s="863" t="s">
        <v>176</v>
      </c>
      <c r="BM859" s="159" t="s">
        <v>621</v>
      </c>
    </row>
    <row r="860" spans="2:65" s="888" customFormat="1">
      <c r="B860" s="889"/>
      <c r="D860" s="890" t="s">
        <v>3027</v>
      </c>
      <c r="E860" s="891" t="s">
        <v>1</v>
      </c>
      <c r="F860" s="892" t="s">
        <v>3321</v>
      </c>
      <c r="H860" s="891" t="s">
        <v>1</v>
      </c>
      <c r="L860" s="889"/>
      <c r="M860" s="893"/>
      <c r="T860" s="894"/>
      <c r="AT860" s="891" t="s">
        <v>3027</v>
      </c>
      <c r="AU860" s="891" t="s">
        <v>177</v>
      </c>
      <c r="AV860" s="888" t="s">
        <v>78</v>
      </c>
      <c r="AW860" s="888" t="s">
        <v>27</v>
      </c>
      <c r="AX860" s="888" t="s">
        <v>70</v>
      </c>
      <c r="AY860" s="891" t="s">
        <v>170</v>
      </c>
    </row>
    <row r="861" spans="2:65" s="888" customFormat="1">
      <c r="B861" s="889"/>
      <c r="D861" s="890" t="s">
        <v>3027</v>
      </c>
      <c r="E861" s="891" t="s">
        <v>1</v>
      </c>
      <c r="F861" s="892" t="s">
        <v>3322</v>
      </c>
      <c r="H861" s="891" t="s">
        <v>1</v>
      </c>
      <c r="L861" s="889"/>
      <c r="M861" s="893"/>
      <c r="T861" s="894"/>
      <c r="AT861" s="891" t="s">
        <v>3027</v>
      </c>
      <c r="AU861" s="891" t="s">
        <v>177</v>
      </c>
      <c r="AV861" s="888" t="s">
        <v>78</v>
      </c>
      <c r="AW861" s="888" t="s">
        <v>27</v>
      </c>
      <c r="AX861" s="888" t="s">
        <v>70</v>
      </c>
      <c r="AY861" s="891" t="s">
        <v>170</v>
      </c>
    </row>
    <row r="862" spans="2:65" s="895" customFormat="1">
      <c r="B862" s="896"/>
      <c r="D862" s="890" t="s">
        <v>3027</v>
      </c>
      <c r="E862" s="897" t="s">
        <v>1</v>
      </c>
      <c r="F862" s="898" t="s">
        <v>3323</v>
      </c>
      <c r="H862" s="899">
        <v>135.37</v>
      </c>
      <c r="L862" s="896"/>
      <c r="M862" s="900"/>
      <c r="T862" s="901"/>
      <c r="AT862" s="897" t="s">
        <v>3027</v>
      </c>
      <c r="AU862" s="897" t="s">
        <v>177</v>
      </c>
      <c r="AV862" s="895" t="s">
        <v>177</v>
      </c>
      <c r="AW862" s="895" t="s">
        <v>27</v>
      </c>
      <c r="AX862" s="895" t="s">
        <v>70</v>
      </c>
      <c r="AY862" s="897" t="s">
        <v>170</v>
      </c>
    </row>
    <row r="863" spans="2:65" s="895" customFormat="1">
      <c r="B863" s="896"/>
      <c r="D863" s="890" t="s">
        <v>3027</v>
      </c>
      <c r="E863" s="897" t="s">
        <v>1</v>
      </c>
      <c r="F863" s="898" t="s">
        <v>3324</v>
      </c>
      <c r="H863" s="899">
        <v>405.67</v>
      </c>
      <c r="L863" s="896"/>
      <c r="M863" s="900"/>
      <c r="T863" s="901"/>
      <c r="AT863" s="897" t="s">
        <v>3027</v>
      </c>
      <c r="AU863" s="897" t="s">
        <v>177</v>
      </c>
      <c r="AV863" s="895" t="s">
        <v>177</v>
      </c>
      <c r="AW863" s="895" t="s">
        <v>27</v>
      </c>
      <c r="AX863" s="895" t="s">
        <v>70</v>
      </c>
      <c r="AY863" s="897" t="s">
        <v>170</v>
      </c>
    </row>
    <row r="864" spans="2:65" s="895" customFormat="1">
      <c r="B864" s="896"/>
      <c r="D864" s="890" t="s">
        <v>3027</v>
      </c>
      <c r="E864" s="897" t="s">
        <v>1</v>
      </c>
      <c r="F864" s="898" t="s">
        <v>3325</v>
      </c>
      <c r="H864" s="899">
        <v>322.68200000000002</v>
      </c>
      <c r="L864" s="896"/>
      <c r="M864" s="900"/>
      <c r="T864" s="901"/>
      <c r="AT864" s="897" t="s">
        <v>3027</v>
      </c>
      <c r="AU864" s="897" t="s">
        <v>177</v>
      </c>
      <c r="AV864" s="895" t="s">
        <v>177</v>
      </c>
      <c r="AW864" s="895" t="s">
        <v>27</v>
      </c>
      <c r="AX864" s="895" t="s">
        <v>70</v>
      </c>
      <c r="AY864" s="897" t="s">
        <v>170</v>
      </c>
    </row>
    <row r="865" spans="2:65" s="895" customFormat="1">
      <c r="B865" s="896"/>
      <c r="D865" s="890" t="s">
        <v>3027</v>
      </c>
      <c r="E865" s="897" t="s">
        <v>1</v>
      </c>
      <c r="F865" s="898" t="s">
        <v>3326</v>
      </c>
      <c r="H865" s="899">
        <v>178.62</v>
      </c>
      <c r="L865" s="896"/>
      <c r="M865" s="900"/>
      <c r="T865" s="901"/>
      <c r="AT865" s="897" t="s">
        <v>3027</v>
      </c>
      <c r="AU865" s="897" t="s">
        <v>177</v>
      </c>
      <c r="AV865" s="895" t="s">
        <v>177</v>
      </c>
      <c r="AW865" s="895" t="s">
        <v>27</v>
      </c>
      <c r="AX865" s="895" t="s">
        <v>70</v>
      </c>
      <c r="AY865" s="897" t="s">
        <v>170</v>
      </c>
    </row>
    <row r="866" spans="2:65" s="895" customFormat="1">
      <c r="B866" s="896"/>
      <c r="D866" s="890" t="s">
        <v>3027</v>
      </c>
      <c r="E866" s="897" t="s">
        <v>1</v>
      </c>
      <c r="F866" s="898" t="s">
        <v>3327</v>
      </c>
      <c r="H866" s="899">
        <v>137.38999999999999</v>
      </c>
      <c r="L866" s="896"/>
      <c r="M866" s="900"/>
      <c r="T866" s="901"/>
      <c r="AT866" s="897" t="s">
        <v>3027</v>
      </c>
      <c r="AU866" s="897" t="s">
        <v>177</v>
      </c>
      <c r="AV866" s="895" t="s">
        <v>177</v>
      </c>
      <c r="AW866" s="895" t="s">
        <v>27</v>
      </c>
      <c r="AX866" s="895" t="s">
        <v>70</v>
      </c>
      <c r="AY866" s="897" t="s">
        <v>170</v>
      </c>
    </row>
    <row r="867" spans="2:65" s="902" customFormat="1">
      <c r="B867" s="903"/>
      <c r="D867" s="890" t="s">
        <v>3027</v>
      </c>
      <c r="E867" s="904" t="s">
        <v>1</v>
      </c>
      <c r="F867" s="905" t="s">
        <v>3030</v>
      </c>
      <c r="H867" s="906">
        <v>1179.732</v>
      </c>
      <c r="L867" s="903"/>
      <c r="M867" s="907"/>
      <c r="T867" s="908"/>
      <c r="AT867" s="904" t="s">
        <v>3027</v>
      </c>
      <c r="AU867" s="904" t="s">
        <v>177</v>
      </c>
      <c r="AV867" s="902" t="s">
        <v>176</v>
      </c>
      <c r="AW867" s="902" t="s">
        <v>27</v>
      </c>
      <c r="AX867" s="902" t="s">
        <v>78</v>
      </c>
      <c r="AY867" s="904" t="s">
        <v>170</v>
      </c>
    </row>
    <row r="868" spans="2:65" s="2" customFormat="1" ht="24.25" customHeight="1">
      <c r="B868" s="883"/>
      <c r="C868" s="148" t="s">
        <v>622</v>
      </c>
      <c r="D868" s="148" t="s">
        <v>172</v>
      </c>
      <c r="E868" s="149" t="s">
        <v>623</v>
      </c>
      <c r="F868" s="150" t="s">
        <v>624</v>
      </c>
      <c r="G868" s="151" t="s">
        <v>175</v>
      </c>
      <c r="H868" s="152">
        <v>310.19</v>
      </c>
      <c r="I868" s="1091"/>
      <c r="J868" s="153">
        <f>ROUND(I868*H868,2)</f>
        <v>0</v>
      </c>
      <c r="K868" s="884"/>
      <c r="L868" s="40"/>
      <c r="M868" s="155" t="s">
        <v>1</v>
      </c>
      <c r="N868" s="885" t="s">
        <v>38</v>
      </c>
      <c r="O868" s="886">
        <v>0.40084999999999998</v>
      </c>
      <c r="P868" s="886">
        <f>O868*H868</f>
        <v>124.33966149999999</v>
      </c>
      <c r="Q868" s="886">
        <v>2.3625E-2</v>
      </c>
      <c r="R868" s="886">
        <f>Q868*H868</f>
        <v>7.3282387499999997</v>
      </c>
      <c r="S868" s="886">
        <v>0</v>
      </c>
      <c r="T868" s="158">
        <f>S868*H868</f>
        <v>0</v>
      </c>
      <c r="AR868" s="159" t="s">
        <v>176</v>
      </c>
      <c r="AT868" s="159" t="s">
        <v>172</v>
      </c>
      <c r="AU868" s="159" t="s">
        <v>177</v>
      </c>
      <c r="AY868" s="863" t="s">
        <v>170</v>
      </c>
      <c r="BE868" s="887">
        <f>IF(N868="základná",J868,0)</f>
        <v>0</v>
      </c>
      <c r="BF868" s="887">
        <f>IF(N868="znížená",J868,0)</f>
        <v>0</v>
      </c>
      <c r="BG868" s="887">
        <f>IF(N868="zákl. prenesená",J868,0)</f>
        <v>0</v>
      </c>
      <c r="BH868" s="887">
        <f>IF(N868="zníž. prenesená",J868,0)</f>
        <v>0</v>
      </c>
      <c r="BI868" s="887">
        <f>IF(N868="nulová",J868,0)</f>
        <v>0</v>
      </c>
      <c r="BJ868" s="863" t="s">
        <v>177</v>
      </c>
      <c r="BK868" s="887">
        <f>ROUND(I868*H868,2)</f>
        <v>0</v>
      </c>
      <c r="BL868" s="863" t="s">
        <v>176</v>
      </c>
      <c r="BM868" s="159" t="s">
        <v>625</v>
      </c>
    </row>
    <row r="869" spans="2:65" s="888" customFormat="1">
      <c r="B869" s="889"/>
      <c r="D869" s="890" t="s">
        <v>3027</v>
      </c>
      <c r="E869" s="891" t="s">
        <v>1</v>
      </c>
      <c r="F869" s="892" t="s">
        <v>3314</v>
      </c>
      <c r="H869" s="891" t="s">
        <v>1</v>
      </c>
      <c r="L869" s="889"/>
      <c r="M869" s="893"/>
      <c r="T869" s="894"/>
      <c r="AT869" s="891" t="s">
        <v>3027</v>
      </c>
      <c r="AU869" s="891" t="s">
        <v>177</v>
      </c>
      <c r="AV869" s="888" t="s">
        <v>78</v>
      </c>
      <c r="AW869" s="888" t="s">
        <v>27</v>
      </c>
      <c r="AX869" s="888" t="s">
        <v>70</v>
      </c>
      <c r="AY869" s="891" t="s">
        <v>170</v>
      </c>
    </row>
    <row r="870" spans="2:65" s="888" customFormat="1">
      <c r="B870" s="889"/>
      <c r="D870" s="890" t="s">
        <v>3027</v>
      </c>
      <c r="E870" s="891" t="s">
        <v>1</v>
      </c>
      <c r="F870" s="892" t="s">
        <v>3328</v>
      </c>
      <c r="H870" s="891" t="s">
        <v>1</v>
      </c>
      <c r="L870" s="889"/>
      <c r="M870" s="893"/>
      <c r="T870" s="894"/>
      <c r="AT870" s="891" t="s">
        <v>3027</v>
      </c>
      <c r="AU870" s="891" t="s">
        <v>177</v>
      </c>
      <c r="AV870" s="888" t="s">
        <v>78</v>
      </c>
      <c r="AW870" s="888" t="s">
        <v>27</v>
      </c>
      <c r="AX870" s="888" t="s">
        <v>70</v>
      </c>
      <c r="AY870" s="891" t="s">
        <v>170</v>
      </c>
    </row>
    <row r="871" spans="2:65" s="895" customFormat="1">
      <c r="B871" s="896"/>
      <c r="D871" s="890" t="s">
        <v>3027</v>
      </c>
      <c r="E871" s="897" t="s">
        <v>1</v>
      </c>
      <c r="F871" s="898" t="s">
        <v>3329</v>
      </c>
      <c r="H871" s="899">
        <v>244.32</v>
      </c>
      <c r="L871" s="896"/>
      <c r="M871" s="900"/>
      <c r="T871" s="901"/>
      <c r="AT871" s="897" t="s">
        <v>3027</v>
      </c>
      <c r="AU871" s="897" t="s">
        <v>177</v>
      </c>
      <c r="AV871" s="895" t="s">
        <v>177</v>
      </c>
      <c r="AW871" s="895" t="s">
        <v>27</v>
      </c>
      <c r="AX871" s="895" t="s">
        <v>70</v>
      </c>
      <c r="AY871" s="897" t="s">
        <v>170</v>
      </c>
    </row>
    <row r="872" spans="2:65" s="895" customFormat="1">
      <c r="B872" s="896"/>
      <c r="D872" s="890" t="s">
        <v>3027</v>
      </c>
      <c r="E872" s="897" t="s">
        <v>1</v>
      </c>
      <c r="F872" s="898" t="s">
        <v>3330</v>
      </c>
      <c r="H872" s="899">
        <v>65.87</v>
      </c>
      <c r="L872" s="896"/>
      <c r="M872" s="900"/>
      <c r="T872" s="901"/>
      <c r="AT872" s="897" t="s">
        <v>3027</v>
      </c>
      <c r="AU872" s="897" t="s">
        <v>177</v>
      </c>
      <c r="AV872" s="895" t="s">
        <v>177</v>
      </c>
      <c r="AW872" s="895" t="s">
        <v>27</v>
      </c>
      <c r="AX872" s="895" t="s">
        <v>70</v>
      </c>
      <c r="AY872" s="897" t="s">
        <v>170</v>
      </c>
    </row>
    <row r="873" spans="2:65" s="902" customFormat="1">
      <c r="B873" s="903"/>
      <c r="D873" s="890" t="s">
        <v>3027</v>
      </c>
      <c r="E873" s="904" t="s">
        <v>1</v>
      </c>
      <c r="F873" s="905" t="s">
        <v>3030</v>
      </c>
      <c r="H873" s="906">
        <v>310.19</v>
      </c>
      <c r="L873" s="903"/>
      <c r="M873" s="907"/>
      <c r="T873" s="908"/>
      <c r="AT873" s="904" t="s">
        <v>3027</v>
      </c>
      <c r="AU873" s="904" t="s">
        <v>177</v>
      </c>
      <c r="AV873" s="902" t="s">
        <v>176</v>
      </c>
      <c r="AW873" s="902" t="s">
        <v>27</v>
      </c>
      <c r="AX873" s="902" t="s">
        <v>78</v>
      </c>
      <c r="AY873" s="904" t="s">
        <v>170</v>
      </c>
    </row>
    <row r="874" spans="2:65" s="2" customFormat="1" ht="24.25" customHeight="1">
      <c r="B874" s="883"/>
      <c r="C874" s="148" t="s">
        <v>626</v>
      </c>
      <c r="D874" s="148" t="s">
        <v>172</v>
      </c>
      <c r="E874" s="149" t="s">
        <v>627</v>
      </c>
      <c r="F874" s="150" t="s">
        <v>628</v>
      </c>
      <c r="G874" s="151" t="s">
        <v>175</v>
      </c>
      <c r="H874" s="152">
        <v>1179.732</v>
      </c>
      <c r="I874" s="1091"/>
      <c r="J874" s="153">
        <f>ROUND(I874*H874,2)</f>
        <v>0</v>
      </c>
      <c r="K874" s="884"/>
      <c r="L874" s="40"/>
      <c r="M874" s="155" t="s">
        <v>1</v>
      </c>
      <c r="N874" s="885" t="s">
        <v>38</v>
      </c>
      <c r="O874" s="886">
        <v>0.36004999999999998</v>
      </c>
      <c r="P874" s="886">
        <f>O874*H874</f>
        <v>424.76250659999999</v>
      </c>
      <c r="Q874" s="886">
        <v>1.96875E-2</v>
      </c>
      <c r="R874" s="886">
        <f>Q874*H874</f>
        <v>23.225973749999998</v>
      </c>
      <c r="S874" s="886">
        <v>0</v>
      </c>
      <c r="T874" s="158">
        <f>S874*H874</f>
        <v>0</v>
      </c>
      <c r="AR874" s="159" t="s">
        <v>176</v>
      </c>
      <c r="AT874" s="159" t="s">
        <v>172</v>
      </c>
      <c r="AU874" s="159" t="s">
        <v>177</v>
      </c>
      <c r="AY874" s="863" t="s">
        <v>170</v>
      </c>
      <c r="BE874" s="887">
        <f>IF(N874="základná",J874,0)</f>
        <v>0</v>
      </c>
      <c r="BF874" s="887">
        <f>IF(N874="znížená",J874,0)</f>
        <v>0</v>
      </c>
      <c r="BG874" s="887">
        <f>IF(N874="zákl. prenesená",J874,0)</f>
        <v>0</v>
      </c>
      <c r="BH874" s="887">
        <f>IF(N874="zníž. prenesená",J874,0)</f>
        <v>0</v>
      </c>
      <c r="BI874" s="887">
        <f>IF(N874="nulová",J874,0)</f>
        <v>0</v>
      </c>
      <c r="BJ874" s="863" t="s">
        <v>177</v>
      </c>
      <c r="BK874" s="887">
        <f>ROUND(I874*H874,2)</f>
        <v>0</v>
      </c>
      <c r="BL874" s="863" t="s">
        <v>176</v>
      </c>
      <c r="BM874" s="159" t="s">
        <v>629</v>
      </c>
    </row>
    <row r="875" spans="2:65" s="888" customFormat="1">
      <c r="B875" s="889"/>
      <c r="D875" s="890" t="s">
        <v>3027</v>
      </c>
      <c r="E875" s="891" t="s">
        <v>1</v>
      </c>
      <c r="F875" s="892" t="s">
        <v>3331</v>
      </c>
      <c r="H875" s="891" t="s">
        <v>1</v>
      </c>
      <c r="L875" s="889"/>
      <c r="M875" s="893"/>
      <c r="T875" s="894"/>
      <c r="AT875" s="891" t="s">
        <v>3027</v>
      </c>
      <c r="AU875" s="891" t="s">
        <v>177</v>
      </c>
      <c r="AV875" s="888" t="s">
        <v>78</v>
      </c>
      <c r="AW875" s="888" t="s">
        <v>27</v>
      </c>
      <c r="AX875" s="888" t="s">
        <v>70</v>
      </c>
      <c r="AY875" s="891" t="s">
        <v>170</v>
      </c>
    </row>
    <row r="876" spans="2:65" s="888" customFormat="1">
      <c r="B876" s="889"/>
      <c r="D876" s="890" t="s">
        <v>3027</v>
      </c>
      <c r="E876" s="891" t="s">
        <v>1</v>
      </c>
      <c r="F876" s="892" t="s">
        <v>3322</v>
      </c>
      <c r="H876" s="891" t="s">
        <v>1</v>
      </c>
      <c r="L876" s="889"/>
      <c r="M876" s="893"/>
      <c r="T876" s="894"/>
      <c r="AT876" s="891" t="s">
        <v>3027</v>
      </c>
      <c r="AU876" s="891" t="s">
        <v>177</v>
      </c>
      <c r="AV876" s="888" t="s">
        <v>78</v>
      </c>
      <c r="AW876" s="888" t="s">
        <v>27</v>
      </c>
      <c r="AX876" s="888" t="s">
        <v>70</v>
      </c>
      <c r="AY876" s="891" t="s">
        <v>170</v>
      </c>
    </row>
    <row r="877" spans="2:65" s="895" customFormat="1">
      <c r="B877" s="896"/>
      <c r="D877" s="890" t="s">
        <v>3027</v>
      </c>
      <c r="E877" s="897" t="s">
        <v>1</v>
      </c>
      <c r="F877" s="898" t="s">
        <v>3323</v>
      </c>
      <c r="H877" s="899">
        <v>135.37</v>
      </c>
      <c r="L877" s="896"/>
      <c r="M877" s="900"/>
      <c r="T877" s="901"/>
      <c r="AT877" s="897" t="s">
        <v>3027</v>
      </c>
      <c r="AU877" s="897" t="s">
        <v>177</v>
      </c>
      <c r="AV877" s="895" t="s">
        <v>177</v>
      </c>
      <c r="AW877" s="895" t="s">
        <v>27</v>
      </c>
      <c r="AX877" s="895" t="s">
        <v>70</v>
      </c>
      <c r="AY877" s="897" t="s">
        <v>170</v>
      </c>
    </row>
    <row r="878" spans="2:65" s="895" customFormat="1">
      <c r="B878" s="896"/>
      <c r="D878" s="890" t="s">
        <v>3027</v>
      </c>
      <c r="E878" s="897" t="s">
        <v>1</v>
      </c>
      <c r="F878" s="898" t="s">
        <v>3324</v>
      </c>
      <c r="H878" s="899">
        <v>405.67</v>
      </c>
      <c r="L878" s="896"/>
      <c r="M878" s="900"/>
      <c r="T878" s="901"/>
      <c r="AT878" s="897" t="s">
        <v>3027</v>
      </c>
      <c r="AU878" s="897" t="s">
        <v>177</v>
      </c>
      <c r="AV878" s="895" t="s">
        <v>177</v>
      </c>
      <c r="AW878" s="895" t="s">
        <v>27</v>
      </c>
      <c r="AX878" s="895" t="s">
        <v>70</v>
      </c>
      <c r="AY878" s="897" t="s">
        <v>170</v>
      </c>
    </row>
    <row r="879" spans="2:65" s="895" customFormat="1">
      <c r="B879" s="896"/>
      <c r="D879" s="890" t="s">
        <v>3027</v>
      </c>
      <c r="E879" s="897" t="s">
        <v>1</v>
      </c>
      <c r="F879" s="898" t="s">
        <v>3325</v>
      </c>
      <c r="H879" s="899">
        <v>322.68200000000002</v>
      </c>
      <c r="L879" s="896"/>
      <c r="M879" s="900"/>
      <c r="T879" s="901"/>
      <c r="AT879" s="897" t="s">
        <v>3027</v>
      </c>
      <c r="AU879" s="897" t="s">
        <v>177</v>
      </c>
      <c r="AV879" s="895" t="s">
        <v>177</v>
      </c>
      <c r="AW879" s="895" t="s">
        <v>27</v>
      </c>
      <c r="AX879" s="895" t="s">
        <v>70</v>
      </c>
      <c r="AY879" s="897" t="s">
        <v>170</v>
      </c>
    </row>
    <row r="880" spans="2:65" s="895" customFormat="1">
      <c r="B880" s="896"/>
      <c r="D880" s="890" t="s">
        <v>3027</v>
      </c>
      <c r="E880" s="897" t="s">
        <v>1</v>
      </c>
      <c r="F880" s="898" t="s">
        <v>3326</v>
      </c>
      <c r="H880" s="899">
        <v>178.62</v>
      </c>
      <c r="L880" s="896"/>
      <c r="M880" s="900"/>
      <c r="T880" s="901"/>
      <c r="AT880" s="897" t="s">
        <v>3027</v>
      </c>
      <c r="AU880" s="897" t="s">
        <v>177</v>
      </c>
      <c r="AV880" s="895" t="s">
        <v>177</v>
      </c>
      <c r="AW880" s="895" t="s">
        <v>27</v>
      </c>
      <c r="AX880" s="895" t="s">
        <v>70</v>
      </c>
      <c r="AY880" s="897" t="s">
        <v>170</v>
      </c>
    </row>
    <row r="881" spans="2:65" s="895" customFormat="1">
      <c r="B881" s="896"/>
      <c r="D881" s="890" t="s">
        <v>3027</v>
      </c>
      <c r="E881" s="897" t="s">
        <v>1</v>
      </c>
      <c r="F881" s="898" t="s">
        <v>3327</v>
      </c>
      <c r="H881" s="899">
        <v>137.38999999999999</v>
      </c>
      <c r="L881" s="896"/>
      <c r="M881" s="900"/>
      <c r="T881" s="901"/>
      <c r="AT881" s="897" t="s">
        <v>3027</v>
      </c>
      <c r="AU881" s="897" t="s">
        <v>177</v>
      </c>
      <c r="AV881" s="895" t="s">
        <v>177</v>
      </c>
      <c r="AW881" s="895" t="s">
        <v>27</v>
      </c>
      <c r="AX881" s="895" t="s">
        <v>70</v>
      </c>
      <c r="AY881" s="897" t="s">
        <v>170</v>
      </c>
    </row>
    <row r="882" spans="2:65" s="902" customFormat="1">
      <c r="B882" s="903"/>
      <c r="D882" s="890" t="s">
        <v>3027</v>
      </c>
      <c r="E882" s="904" t="s">
        <v>1</v>
      </c>
      <c r="F882" s="905" t="s">
        <v>3030</v>
      </c>
      <c r="H882" s="906">
        <v>1179.732</v>
      </c>
      <c r="L882" s="903"/>
      <c r="M882" s="907"/>
      <c r="T882" s="908"/>
      <c r="AT882" s="904" t="s">
        <v>3027</v>
      </c>
      <c r="AU882" s="904" t="s">
        <v>177</v>
      </c>
      <c r="AV882" s="902" t="s">
        <v>176</v>
      </c>
      <c r="AW882" s="902" t="s">
        <v>27</v>
      </c>
      <c r="AX882" s="902" t="s">
        <v>78</v>
      </c>
      <c r="AY882" s="904" t="s">
        <v>170</v>
      </c>
    </row>
    <row r="883" spans="2:65" s="2" customFormat="1" ht="24.25" customHeight="1">
      <c r="B883" s="883"/>
      <c r="C883" s="148" t="s">
        <v>630</v>
      </c>
      <c r="D883" s="148" t="s">
        <v>172</v>
      </c>
      <c r="E883" s="149" t="s">
        <v>631</v>
      </c>
      <c r="F883" s="150" t="s">
        <v>632</v>
      </c>
      <c r="G883" s="151" t="s">
        <v>175</v>
      </c>
      <c r="H883" s="152">
        <v>8.34</v>
      </c>
      <c r="I883" s="1091"/>
      <c r="J883" s="153">
        <f>ROUND(I883*H883,2)</f>
        <v>0</v>
      </c>
      <c r="K883" s="884"/>
      <c r="L883" s="40"/>
      <c r="M883" s="155" t="s">
        <v>1</v>
      </c>
      <c r="N883" s="885" t="s">
        <v>38</v>
      </c>
      <c r="O883" s="886">
        <v>0.15209</v>
      </c>
      <c r="P883" s="886">
        <f>O883*H883</f>
        <v>1.2684306000000001</v>
      </c>
      <c r="Q883" s="886">
        <v>4.2499999999999998E-4</v>
      </c>
      <c r="R883" s="886">
        <f>Q883*H883</f>
        <v>3.5444999999999999E-3</v>
      </c>
      <c r="S883" s="886">
        <v>0</v>
      </c>
      <c r="T883" s="158">
        <f>S883*H883</f>
        <v>0</v>
      </c>
      <c r="AR883" s="159" t="s">
        <v>176</v>
      </c>
      <c r="AT883" s="159" t="s">
        <v>172</v>
      </c>
      <c r="AU883" s="159" t="s">
        <v>177</v>
      </c>
      <c r="AY883" s="863" t="s">
        <v>170</v>
      </c>
      <c r="BE883" s="887">
        <f>IF(N883="základná",J883,0)</f>
        <v>0</v>
      </c>
      <c r="BF883" s="887">
        <f>IF(N883="znížená",J883,0)</f>
        <v>0</v>
      </c>
      <c r="BG883" s="887">
        <f>IF(N883="zákl. prenesená",J883,0)</f>
        <v>0</v>
      </c>
      <c r="BH883" s="887">
        <f>IF(N883="zníž. prenesená",J883,0)</f>
        <v>0</v>
      </c>
      <c r="BI883" s="887">
        <f>IF(N883="nulová",J883,0)</f>
        <v>0</v>
      </c>
      <c r="BJ883" s="863" t="s">
        <v>177</v>
      </c>
      <c r="BK883" s="887">
        <f>ROUND(I883*H883,2)</f>
        <v>0</v>
      </c>
      <c r="BL883" s="863" t="s">
        <v>176</v>
      </c>
      <c r="BM883" s="159" t="s">
        <v>633</v>
      </c>
    </row>
    <row r="884" spans="2:65" s="888" customFormat="1">
      <c r="B884" s="889"/>
      <c r="D884" s="890" t="s">
        <v>3027</v>
      </c>
      <c r="E884" s="891" t="s">
        <v>1</v>
      </c>
      <c r="F884" s="892" t="s">
        <v>3332</v>
      </c>
      <c r="H884" s="891" t="s">
        <v>1</v>
      </c>
      <c r="L884" s="889"/>
      <c r="M884" s="893"/>
      <c r="T884" s="894"/>
      <c r="AT884" s="891" t="s">
        <v>3027</v>
      </c>
      <c r="AU884" s="891" t="s">
        <v>177</v>
      </c>
      <c r="AV884" s="888" t="s">
        <v>78</v>
      </c>
      <c r="AW884" s="888" t="s">
        <v>27</v>
      </c>
      <c r="AX884" s="888" t="s">
        <v>70</v>
      </c>
      <c r="AY884" s="891" t="s">
        <v>170</v>
      </c>
    </row>
    <row r="885" spans="2:65" s="895" customFormat="1">
      <c r="B885" s="896"/>
      <c r="D885" s="890" t="s">
        <v>3027</v>
      </c>
      <c r="E885" s="897" t="s">
        <v>1</v>
      </c>
      <c r="F885" s="898" t="s">
        <v>3333</v>
      </c>
      <c r="H885" s="899">
        <v>8.34</v>
      </c>
      <c r="L885" s="896"/>
      <c r="M885" s="900"/>
      <c r="T885" s="901"/>
      <c r="AT885" s="897" t="s">
        <v>3027</v>
      </c>
      <c r="AU885" s="897" t="s">
        <v>177</v>
      </c>
      <c r="AV885" s="895" t="s">
        <v>177</v>
      </c>
      <c r="AW885" s="895" t="s">
        <v>27</v>
      </c>
      <c r="AX885" s="895" t="s">
        <v>70</v>
      </c>
      <c r="AY885" s="897" t="s">
        <v>170</v>
      </c>
    </row>
    <row r="886" spans="2:65" s="902" customFormat="1">
      <c r="B886" s="903"/>
      <c r="D886" s="890" t="s">
        <v>3027</v>
      </c>
      <c r="E886" s="904" t="s">
        <v>1</v>
      </c>
      <c r="F886" s="905" t="s">
        <v>3030</v>
      </c>
      <c r="H886" s="906">
        <v>8.34</v>
      </c>
      <c r="L886" s="903"/>
      <c r="M886" s="907"/>
      <c r="T886" s="908"/>
      <c r="AT886" s="904" t="s">
        <v>3027</v>
      </c>
      <c r="AU886" s="904" t="s">
        <v>177</v>
      </c>
      <c r="AV886" s="902" t="s">
        <v>176</v>
      </c>
      <c r="AW886" s="902" t="s">
        <v>27</v>
      </c>
      <c r="AX886" s="902" t="s">
        <v>78</v>
      </c>
      <c r="AY886" s="904" t="s">
        <v>170</v>
      </c>
    </row>
    <row r="887" spans="2:65" s="2" customFormat="1" ht="16.5" customHeight="1">
      <c r="B887" s="883"/>
      <c r="C887" s="148" t="s">
        <v>634</v>
      </c>
      <c r="D887" s="148" t="s">
        <v>172</v>
      </c>
      <c r="E887" s="149" t="s">
        <v>635</v>
      </c>
      <c r="F887" s="150" t="s">
        <v>636</v>
      </c>
      <c r="G887" s="151" t="s">
        <v>175</v>
      </c>
      <c r="H887" s="152">
        <v>8.34</v>
      </c>
      <c r="I887" s="1091"/>
      <c r="J887" s="153">
        <f>ROUND(I887*H887,2)</f>
        <v>0</v>
      </c>
      <c r="K887" s="884"/>
      <c r="L887" s="40"/>
      <c r="M887" s="155" t="s">
        <v>1</v>
      </c>
      <c r="N887" s="885" t="s">
        <v>38</v>
      </c>
      <c r="O887" s="886">
        <v>0.439</v>
      </c>
      <c r="P887" s="886">
        <f>O887*H887</f>
        <v>3.66126</v>
      </c>
      <c r="Q887" s="886">
        <v>2.65E-3</v>
      </c>
      <c r="R887" s="886">
        <f>Q887*H887</f>
        <v>2.2100999999999999E-2</v>
      </c>
      <c r="S887" s="886">
        <v>0</v>
      </c>
      <c r="T887" s="158">
        <f>S887*H887</f>
        <v>0</v>
      </c>
      <c r="AR887" s="159" t="s">
        <v>176</v>
      </c>
      <c r="AT887" s="159" t="s">
        <v>172</v>
      </c>
      <c r="AU887" s="159" t="s">
        <v>177</v>
      </c>
      <c r="AY887" s="863" t="s">
        <v>170</v>
      </c>
      <c r="BE887" s="887">
        <f>IF(N887="základná",J887,0)</f>
        <v>0</v>
      </c>
      <c r="BF887" s="887">
        <f>IF(N887="znížená",J887,0)</f>
        <v>0</v>
      </c>
      <c r="BG887" s="887">
        <f>IF(N887="zákl. prenesená",J887,0)</f>
        <v>0</v>
      </c>
      <c r="BH887" s="887">
        <f>IF(N887="zníž. prenesená",J887,0)</f>
        <v>0</v>
      </c>
      <c r="BI887" s="887">
        <f>IF(N887="nulová",J887,0)</f>
        <v>0</v>
      </c>
      <c r="BJ887" s="863" t="s">
        <v>177</v>
      </c>
      <c r="BK887" s="887">
        <f>ROUND(I887*H887,2)</f>
        <v>0</v>
      </c>
      <c r="BL887" s="863" t="s">
        <v>176</v>
      </c>
      <c r="BM887" s="159" t="s">
        <v>637</v>
      </c>
    </row>
    <row r="888" spans="2:65" s="888" customFormat="1">
      <c r="B888" s="889"/>
      <c r="D888" s="890" t="s">
        <v>3027</v>
      </c>
      <c r="E888" s="891" t="s">
        <v>1</v>
      </c>
      <c r="F888" s="892" t="s">
        <v>3334</v>
      </c>
      <c r="H888" s="891" t="s">
        <v>1</v>
      </c>
      <c r="L888" s="889"/>
      <c r="M888" s="893"/>
      <c r="T888" s="894"/>
      <c r="AT888" s="891" t="s">
        <v>3027</v>
      </c>
      <c r="AU888" s="891" t="s">
        <v>177</v>
      </c>
      <c r="AV888" s="888" t="s">
        <v>78</v>
      </c>
      <c r="AW888" s="888" t="s">
        <v>27</v>
      </c>
      <c r="AX888" s="888" t="s">
        <v>70</v>
      </c>
      <c r="AY888" s="891" t="s">
        <v>170</v>
      </c>
    </row>
    <row r="889" spans="2:65" s="895" customFormat="1">
      <c r="B889" s="896"/>
      <c r="D889" s="890" t="s">
        <v>3027</v>
      </c>
      <c r="E889" s="897" t="s">
        <v>1</v>
      </c>
      <c r="F889" s="898" t="s">
        <v>3333</v>
      </c>
      <c r="H889" s="899">
        <v>8.34</v>
      </c>
      <c r="L889" s="896"/>
      <c r="M889" s="900"/>
      <c r="T889" s="901"/>
      <c r="AT889" s="897" t="s">
        <v>3027</v>
      </c>
      <c r="AU889" s="897" t="s">
        <v>177</v>
      </c>
      <c r="AV889" s="895" t="s">
        <v>177</v>
      </c>
      <c r="AW889" s="895" t="s">
        <v>27</v>
      </c>
      <c r="AX889" s="895" t="s">
        <v>70</v>
      </c>
      <c r="AY889" s="897" t="s">
        <v>170</v>
      </c>
    </row>
    <row r="890" spans="2:65" s="902" customFormat="1">
      <c r="B890" s="903"/>
      <c r="D890" s="890" t="s">
        <v>3027</v>
      </c>
      <c r="E890" s="904" t="s">
        <v>1</v>
      </c>
      <c r="F890" s="905" t="s">
        <v>3030</v>
      </c>
      <c r="H890" s="906">
        <v>8.34</v>
      </c>
      <c r="L890" s="903"/>
      <c r="M890" s="907"/>
      <c r="T890" s="908"/>
      <c r="AT890" s="904" t="s">
        <v>3027</v>
      </c>
      <c r="AU890" s="904" t="s">
        <v>177</v>
      </c>
      <c r="AV890" s="902" t="s">
        <v>176</v>
      </c>
      <c r="AW890" s="902" t="s">
        <v>27</v>
      </c>
      <c r="AX890" s="902" t="s">
        <v>78</v>
      </c>
      <c r="AY890" s="904" t="s">
        <v>170</v>
      </c>
    </row>
    <row r="891" spans="2:65" s="2" customFormat="1" ht="24.25" customHeight="1">
      <c r="B891" s="883"/>
      <c r="C891" s="148" t="s">
        <v>638</v>
      </c>
      <c r="D891" s="148" t="s">
        <v>172</v>
      </c>
      <c r="E891" s="149" t="s">
        <v>639</v>
      </c>
      <c r="F891" s="150" t="s">
        <v>640</v>
      </c>
      <c r="G891" s="151" t="s">
        <v>175</v>
      </c>
      <c r="H891" s="152">
        <v>531.27</v>
      </c>
      <c r="I891" s="1091"/>
      <c r="J891" s="153">
        <f>ROUND(I891*H891,2)</f>
        <v>0</v>
      </c>
      <c r="K891" s="884"/>
      <c r="L891" s="40"/>
      <c r="M891" s="155" t="s">
        <v>1</v>
      </c>
      <c r="N891" s="885" t="s">
        <v>38</v>
      </c>
      <c r="O891" s="886">
        <v>9.2079999999999995E-2</v>
      </c>
      <c r="P891" s="886">
        <f>O891*H891</f>
        <v>48.919341599999996</v>
      </c>
      <c r="Q891" s="886">
        <v>4.0000000000000002E-4</v>
      </c>
      <c r="R891" s="886">
        <f>Q891*H891</f>
        <v>0.212508</v>
      </c>
      <c r="S891" s="886">
        <v>0</v>
      </c>
      <c r="T891" s="158">
        <f>S891*H891</f>
        <v>0</v>
      </c>
      <c r="AR891" s="159" t="s">
        <v>176</v>
      </c>
      <c r="AT891" s="159" t="s">
        <v>172</v>
      </c>
      <c r="AU891" s="159" t="s">
        <v>177</v>
      </c>
      <c r="AY891" s="863" t="s">
        <v>170</v>
      </c>
      <c r="BE891" s="887">
        <f>IF(N891="základná",J891,0)</f>
        <v>0</v>
      </c>
      <c r="BF891" s="887">
        <f>IF(N891="znížená",J891,0)</f>
        <v>0</v>
      </c>
      <c r="BG891" s="887">
        <f>IF(N891="zákl. prenesená",J891,0)</f>
        <v>0</v>
      </c>
      <c r="BH891" s="887">
        <f>IF(N891="zníž. prenesená",J891,0)</f>
        <v>0</v>
      </c>
      <c r="BI891" s="887">
        <f>IF(N891="nulová",J891,0)</f>
        <v>0</v>
      </c>
      <c r="BJ891" s="863" t="s">
        <v>177</v>
      </c>
      <c r="BK891" s="887">
        <f>ROUND(I891*H891,2)</f>
        <v>0</v>
      </c>
      <c r="BL891" s="863" t="s">
        <v>176</v>
      </c>
      <c r="BM891" s="159" t="s">
        <v>641</v>
      </c>
    </row>
    <row r="892" spans="2:65" s="888" customFormat="1">
      <c r="B892" s="889"/>
      <c r="D892" s="890" t="s">
        <v>3027</v>
      </c>
      <c r="E892" s="891" t="s">
        <v>1</v>
      </c>
      <c r="F892" s="892" t="s">
        <v>3335</v>
      </c>
      <c r="H892" s="891" t="s">
        <v>1</v>
      </c>
      <c r="L892" s="889"/>
      <c r="M892" s="893"/>
      <c r="T892" s="894"/>
      <c r="AT892" s="891" t="s">
        <v>3027</v>
      </c>
      <c r="AU892" s="891" t="s">
        <v>177</v>
      </c>
      <c r="AV892" s="888" t="s">
        <v>78</v>
      </c>
      <c r="AW892" s="888" t="s">
        <v>27</v>
      </c>
      <c r="AX892" s="888" t="s">
        <v>70</v>
      </c>
      <c r="AY892" s="891" t="s">
        <v>170</v>
      </c>
    </row>
    <row r="893" spans="2:65" s="895" customFormat="1">
      <c r="B893" s="896"/>
      <c r="D893" s="890" t="s">
        <v>3027</v>
      </c>
      <c r="E893" s="897" t="s">
        <v>1</v>
      </c>
      <c r="F893" s="898" t="s">
        <v>3336</v>
      </c>
      <c r="H893" s="899">
        <v>531.27</v>
      </c>
      <c r="L893" s="896"/>
      <c r="M893" s="900"/>
      <c r="T893" s="901"/>
      <c r="AT893" s="897" t="s">
        <v>3027</v>
      </c>
      <c r="AU893" s="897" t="s">
        <v>177</v>
      </c>
      <c r="AV893" s="895" t="s">
        <v>177</v>
      </c>
      <c r="AW893" s="895" t="s">
        <v>27</v>
      </c>
      <c r="AX893" s="895" t="s">
        <v>70</v>
      </c>
      <c r="AY893" s="897" t="s">
        <v>170</v>
      </c>
    </row>
    <row r="894" spans="2:65" s="902" customFormat="1">
      <c r="B894" s="903"/>
      <c r="D894" s="890" t="s">
        <v>3027</v>
      </c>
      <c r="E894" s="904" t="s">
        <v>1</v>
      </c>
      <c r="F894" s="905" t="s">
        <v>3030</v>
      </c>
      <c r="H894" s="906">
        <v>531.27</v>
      </c>
      <c r="L894" s="903"/>
      <c r="M894" s="907"/>
      <c r="T894" s="908"/>
      <c r="AT894" s="904" t="s">
        <v>3027</v>
      </c>
      <c r="AU894" s="904" t="s">
        <v>177</v>
      </c>
      <c r="AV894" s="902" t="s">
        <v>176</v>
      </c>
      <c r="AW894" s="902" t="s">
        <v>27</v>
      </c>
      <c r="AX894" s="902" t="s">
        <v>78</v>
      </c>
      <c r="AY894" s="904" t="s">
        <v>170</v>
      </c>
    </row>
    <row r="895" spans="2:65" s="2" customFormat="1" ht="21.75" customHeight="1">
      <c r="B895" s="883"/>
      <c r="C895" s="148" t="s">
        <v>642</v>
      </c>
      <c r="D895" s="148" t="s">
        <v>172</v>
      </c>
      <c r="E895" s="149" t="s">
        <v>643</v>
      </c>
      <c r="F895" s="150" t="s">
        <v>644</v>
      </c>
      <c r="G895" s="151" t="s">
        <v>175</v>
      </c>
      <c r="H895" s="152">
        <v>531.27</v>
      </c>
      <c r="I895" s="1091"/>
      <c r="J895" s="153">
        <f>ROUND(I895*H895,2)</f>
        <v>0</v>
      </c>
      <c r="K895" s="884"/>
      <c r="L895" s="40"/>
      <c r="M895" s="155" t="s">
        <v>1</v>
      </c>
      <c r="N895" s="885" t="s">
        <v>38</v>
      </c>
      <c r="O895" s="886">
        <v>0.378</v>
      </c>
      <c r="P895" s="886">
        <f>O895*H895</f>
        <v>200.82005999999998</v>
      </c>
      <c r="Q895" s="886">
        <v>4.3E-3</v>
      </c>
      <c r="R895" s="886">
        <f>Q895*H895</f>
        <v>2.2844609999999999</v>
      </c>
      <c r="S895" s="886">
        <v>0</v>
      </c>
      <c r="T895" s="158">
        <f>S895*H895</f>
        <v>0</v>
      </c>
      <c r="AR895" s="159" t="s">
        <v>176</v>
      </c>
      <c r="AT895" s="159" t="s">
        <v>172</v>
      </c>
      <c r="AU895" s="159" t="s">
        <v>177</v>
      </c>
      <c r="AY895" s="863" t="s">
        <v>170</v>
      </c>
      <c r="BE895" s="887">
        <f>IF(N895="základná",J895,0)</f>
        <v>0</v>
      </c>
      <c r="BF895" s="887">
        <f>IF(N895="znížená",J895,0)</f>
        <v>0</v>
      </c>
      <c r="BG895" s="887">
        <f>IF(N895="zákl. prenesená",J895,0)</f>
        <v>0</v>
      </c>
      <c r="BH895" s="887">
        <f>IF(N895="zníž. prenesená",J895,0)</f>
        <v>0</v>
      </c>
      <c r="BI895" s="887">
        <f>IF(N895="nulová",J895,0)</f>
        <v>0</v>
      </c>
      <c r="BJ895" s="863" t="s">
        <v>177</v>
      </c>
      <c r="BK895" s="887">
        <f>ROUND(I895*H895,2)</f>
        <v>0</v>
      </c>
      <c r="BL895" s="863" t="s">
        <v>176</v>
      </c>
      <c r="BM895" s="159" t="s">
        <v>645</v>
      </c>
    </row>
    <row r="896" spans="2:65" s="888" customFormat="1">
      <c r="B896" s="889"/>
      <c r="D896" s="890" t="s">
        <v>3027</v>
      </c>
      <c r="E896" s="891" t="s">
        <v>1</v>
      </c>
      <c r="F896" s="892" t="s">
        <v>3337</v>
      </c>
      <c r="H896" s="891" t="s">
        <v>1</v>
      </c>
      <c r="L896" s="889"/>
      <c r="M896" s="893"/>
      <c r="T896" s="894"/>
      <c r="AT896" s="891" t="s">
        <v>3027</v>
      </c>
      <c r="AU896" s="891" t="s">
        <v>177</v>
      </c>
      <c r="AV896" s="888" t="s">
        <v>78</v>
      </c>
      <c r="AW896" s="888" t="s">
        <v>27</v>
      </c>
      <c r="AX896" s="888" t="s">
        <v>70</v>
      </c>
      <c r="AY896" s="891" t="s">
        <v>170</v>
      </c>
    </row>
    <row r="897" spans="2:65" s="895" customFormat="1">
      <c r="B897" s="896"/>
      <c r="D897" s="890" t="s">
        <v>3027</v>
      </c>
      <c r="E897" s="897" t="s">
        <v>1</v>
      </c>
      <c r="F897" s="898" t="s">
        <v>3336</v>
      </c>
      <c r="H897" s="899">
        <v>531.27</v>
      </c>
      <c r="L897" s="896"/>
      <c r="M897" s="900"/>
      <c r="T897" s="901"/>
      <c r="AT897" s="897" t="s">
        <v>3027</v>
      </c>
      <c r="AU897" s="897" t="s">
        <v>177</v>
      </c>
      <c r="AV897" s="895" t="s">
        <v>177</v>
      </c>
      <c r="AW897" s="895" t="s">
        <v>27</v>
      </c>
      <c r="AX897" s="895" t="s">
        <v>70</v>
      </c>
      <c r="AY897" s="897" t="s">
        <v>170</v>
      </c>
    </row>
    <row r="898" spans="2:65" s="902" customFormat="1">
      <c r="B898" s="903"/>
      <c r="D898" s="890" t="s">
        <v>3027</v>
      </c>
      <c r="E898" s="904" t="s">
        <v>1</v>
      </c>
      <c r="F898" s="905" t="s">
        <v>3030</v>
      </c>
      <c r="H898" s="906">
        <v>531.27</v>
      </c>
      <c r="L898" s="903"/>
      <c r="M898" s="907"/>
      <c r="T898" s="908"/>
      <c r="AT898" s="904" t="s">
        <v>3027</v>
      </c>
      <c r="AU898" s="904" t="s">
        <v>177</v>
      </c>
      <c r="AV898" s="902" t="s">
        <v>176</v>
      </c>
      <c r="AW898" s="902" t="s">
        <v>27</v>
      </c>
      <c r="AX898" s="902" t="s">
        <v>78</v>
      </c>
      <c r="AY898" s="904" t="s">
        <v>170</v>
      </c>
    </row>
    <row r="899" spans="2:65" s="2" customFormat="1" ht="24.25" customHeight="1">
      <c r="B899" s="883"/>
      <c r="C899" s="148" t="s">
        <v>646</v>
      </c>
      <c r="D899" s="148" t="s">
        <v>172</v>
      </c>
      <c r="E899" s="149" t="s">
        <v>647</v>
      </c>
      <c r="F899" s="150" t="s">
        <v>648</v>
      </c>
      <c r="G899" s="151" t="s">
        <v>175</v>
      </c>
      <c r="H899" s="152">
        <v>531.27</v>
      </c>
      <c r="I899" s="1091"/>
      <c r="J899" s="153">
        <f>ROUND(I899*H899,2)</f>
        <v>0</v>
      </c>
      <c r="K899" s="884"/>
      <c r="L899" s="40"/>
      <c r="M899" s="155" t="s">
        <v>1</v>
      </c>
      <c r="N899" s="885" t="s">
        <v>38</v>
      </c>
      <c r="O899" s="886">
        <v>0.111</v>
      </c>
      <c r="P899" s="886">
        <f>O899*H899</f>
        <v>58.970970000000001</v>
      </c>
      <c r="Q899" s="886">
        <v>4.15E-3</v>
      </c>
      <c r="R899" s="886">
        <f>Q899*H899</f>
        <v>2.2047705</v>
      </c>
      <c r="S899" s="886">
        <v>0</v>
      </c>
      <c r="T899" s="158">
        <f>S899*H899</f>
        <v>0</v>
      </c>
      <c r="AR899" s="159" t="s">
        <v>176</v>
      </c>
      <c r="AT899" s="159" t="s">
        <v>172</v>
      </c>
      <c r="AU899" s="159" t="s">
        <v>177</v>
      </c>
      <c r="AY899" s="863" t="s">
        <v>170</v>
      </c>
      <c r="BE899" s="887">
        <f>IF(N899="základná",J899,0)</f>
        <v>0</v>
      </c>
      <c r="BF899" s="887">
        <f>IF(N899="znížená",J899,0)</f>
        <v>0</v>
      </c>
      <c r="BG899" s="887">
        <f>IF(N899="zákl. prenesená",J899,0)</f>
        <v>0</v>
      </c>
      <c r="BH899" s="887">
        <f>IF(N899="zníž. prenesená",J899,0)</f>
        <v>0</v>
      </c>
      <c r="BI899" s="887">
        <f>IF(N899="nulová",J899,0)</f>
        <v>0</v>
      </c>
      <c r="BJ899" s="863" t="s">
        <v>177</v>
      </c>
      <c r="BK899" s="887">
        <f>ROUND(I899*H899,2)</f>
        <v>0</v>
      </c>
      <c r="BL899" s="863" t="s">
        <v>176</v>
      </c>
      <c r="BM899" s="159" t="s">
        <v>649</v>
      </c>
    </row>
    <row r="900" spans="2:65" s="888" customFormat="1">
      <c r="B900" s="889"/>
      <c r="D900" s="890" t="s">
        <v>3027</v>
      </c>
      <c r="E900" s="891" t="s">
        <v>1</v>
      </c>
      <c r="F900" s="892" t="s">
        <v>3335</v>
      </c>
      <c r="H900" s="891" t="s">
        <v>1</v>
      </c>
      <c r="L900" s="889"/>
      <c r="M900" s="893"/>
      <c r="T900" s="894"/>
      <c r="AT900" s="891" t="s">
        <v>3027</v>
      </c>
      <c r="AU900" s="891" t="s">
        <v>177</v>
      </c>
      <c r="AV900" s="888" t="s">
        <v>78</v>
      </c>
      <c r="AW900" s="888" t="s">
        <v>27</v>
      </c>
      <c r="AX900" s="888" t="s">
        <v>70</v>
      </c>
      <c r="AY900" s="891" t="s">
        <v>170</v>
      </c>
    </row>
    <row r="901" spans="2:65" s="895" customFormat="1">
      <c r="B901" s="896"/>
      <c r="D901" s="890" t="s">
        <v>3027</v>
      </c>
      <c r="E901" s="897" t="s">
        <v>1</v>
      </c>
      <c r="F901" s="898" t="s">
        <v>3336</v>
      </c>
      <c r="H901" s="899">
        <v>531.27</v>
      </c>
      <c r="L901" s="896"/>
      <c r="M901" s="900"/>
      <c r="T901" s="901"/>
      <c r="AT901" s="897" t="s">
        <v>3027</v>
      </c>
      <c r="AU901" s="897" t="s">
        <v>177</v>
      </c>
      <c r="AV901" s="895" t="s">
        <v>177</v>
      </c>
      <c r="AW901" s="895" t="s">
        <v>27</v>
      </c>
      <c r="AX901" s="895" t="s">
        <v>70</v>
      </c>
      <c r="AY901" s="897" t="s">
        <v>170</v>
      </c>
    </row>
    <row r="902" spans="2:65" s="902" customFormat="1">
      <c r="B902" s="903"/>
      <c r="D902" s="890" t="s">
        <v>3027</v>
      </c>
      <c r="E902" s="904" t="s">
        <v>1</v>
      </c>
      <c r="F902" s="905" t="s">
        <v>3030</v>
      </c>
      <c r="H902" s="906">
        <v>531.27</v>
      </c>
      <c r="L902" s="903"/>
      <c r="M902" s="907"/>
      <c r="T902" s="908"/>
      <c r="AT902" s="904" t="s">
        <v>3027</v>
      </c>
      <c r="AU902" s="904" t="s">
        <v>177</v>
      </c>
      <c r="AV902" s="902" t="s">
        <v>176</v>
      </c>
      <c r="AW902" s="902" t="s">
        <v>27</v>
      </c>
      <c r="AX902" s="902" t="s">
        <v>78</v>
      </c>
      <c r="AY902" s="904" t="s">
        <v>170</v>
      </c>
    </row>
    <row r="903" spans="2:65" s="2" customFormat="1" ht="24.25" customHeight="1">
      <c r="B903" s="883"/>
      <c r="C903" s="148" t="s">
        <v>650</v>
      </c>
      <c r="D903" s="148" t="s">
        <v>172</v>
      </c>
      <c r="E903" s="149" t="s">
        <v>651</v>
      </c>
      <c r="F903" s="150" t="s">
        <v>652</v>
      </c>
      <c r="G903" s="151" t="s">
        <v>175</v>
      </c>
      <c r="H903" s="152">
        <v>531.27</v>
      </c>
      <c r="I903" s="1091"/>
      <c r="J903" s="153">
        <f>ROUND(I903*H903,2)</f>
        <v>0</v>
      </c>
      <c r="K903" s="884"/>
      <c r="L903" s="40"/>
      <c r="M903" s="155" t="s">
        <v>1</v>
      </c>
      <c r="N903" s="885" t="s">
        <v>38</v>
      </c>
      <c r="O903" s="886">
        <v>9.1999999999999998E-2</v>
      </c>
      <c r="P903" s="886">
        <f>O903*H903</f>
        <v>48.876839999999994</v>
      </c>
      <c r="Q903" s="886">
        <v>2.0000000000000001E-4</v>
      </c>
      <c r="R903" s="886">
        <f>Q903*H903</f>
        <v>0.106254</v>
      </c>
      <c r="S903" s="886">
        <v>0</v>
      </c>
      <c r="T903" s="158">
        <f>S903*H903</f>
        <v>0</v>
      </c>
      <c r="AR903" s="159" t="s">
        <v>176</v>
      </c>
      <c r="AT903" s="159" t="s">
        <v>172</v>
      </c>
      <c r="AU903" s="159" t="s">
        <v>177</v>
      </c>
      <c r="AY903" s="863" t="s">
        <v>170</v>
      </c>
      <c r="BE903" s="887">
        <f>IF(N903="základná",J903,0)</f>
        <v>0</v>
      </c>
      <c r="BF903" s="887">
        <f>IF(N903="znížená",J903,0)</f>
        <v>0</v>
      </c>
      <c r="BG903" s="887">
        <f>IF(N903="zákl. prenesená",J903,0)</f>
        <v>0</v>
      </c>
      <c r="BH903" s="887">
        <f>IF(N903="zníž. prenesená",J903,0)</f>
        <v>0</v>
      </c>
      <c r="BI903" s="887">
        <f>IF(N903="nulová",J903,0)</f>
        <v>0</v>
      </c>
      <c r="BJ903" s="863" t="s">
        <v>177</v>
      </c>
      <c r="BK903" s="887">
        <f>ROUND(I903*H903,2)</f>
        <v>0</v>
      </c>
      <c r="BL903" s="863" t="s">
        <v>176</v>
      </c>
      <c r="BM903" s="159" t="s">
        <v>653</v>
      </c>
    </row>
    <row r="904" spans="2:65" s="888" customFormat="1">
      <c r="B904" s="889"/>
      <c r="D904" s="890" t="s">
        <v>3027</v>
      </c>
      <c r="E904" s="891" t="s">
        <v>1</v>
      </c>
      <c r="F904" s="892" t="s">
        <v>3337</v>
      </c>
      <c r="H904" s="891" t="s">
        <v>1</v>
      </c>
      <c r="L904" s="889"/>
      <c r="M904" s="893"/>
      <c r="T904" s="894"/>
      <c r="AT904" s="891" t="s">
        <v>3027</v>
      </c>
      <c r="AU904" s="891" t="s">
        <v>177</v>
      </c>
      <c r="AV904" s="888" t="s">
        <v>78</v>
      </c>
      <c r="AW904" s="888" t="s">
        <v>27</v>
      </c>
      <c r="AX904" s="888" t="s">
        <v>70</v>
      </c>
      <c r="AY904" s="891" t="s">
        <v>170</v>
      </c>
    </row>
    <row r="905" spans="2:65" s="895" customFormat="1">
      <c r="B905" s="896"/>
      <c r="D905" s="890" t="s">
        <v>3027</v>
      </c>
      <c r="E905" s="897" t="s">
        <v>1</v>
      </c>
      <c r="F905" s="898" t="s">
        <v>3336</v>
      </c>
      <c r="H905" s="899">
        <v>531.27</v>
      </c>
      <c r="L905" s="896"/>
      <c r="M905" s="900"/>
      <c r="T905" s="901"/>
      <c r="AT905" s="897" t="s">
        <v>3027</v>
      </c>
      <c r="AU905" s="897" t="s">
        <v>177</v>
      </c>
      <c r="AV905" s="895" t="s">
        <v>177</v>
      </c>
      <c r="AW905" s="895" t="s">
        <v>27</v>
      </c>
      <c r="AX905" s="895" t="s">
        <v>70</v>
      </c>
      <c r="AY905" s="897" t="s">
        <v>170</v>
      </c>
    </row>
    <row r="906" spans="2:65" s="902" customFormat="1">
      <c r="B906" s="903"/>
      <c r="D906" s="890" t="s">
        <v>3027</v>
      </c>
      <c r="E906" s="904" t="s">
        <v>1</v>
      </c>
      <c r="F906" s="905" t="s">
        <v>3030</v>
      </c>
      <c r="H906" s="906">
        <v>531.27</v>
      </c>
      <c r="L906" s="903"/>
      <c r="M906" s="907"/>
      <c r="T906" s="908"/>
      <c r="AT906" s="904" t="s">
        <v>3027</v>
      </c>
      <c r="AU906" s="904" t="s">
        <v>177</v>
      </c>
      <c r="AV906" s="902" t="s">
        <v>176</v>
      </c>
      <c r="AW906" s="902" t="s">
        <v>27</v>
      </c>
      <c r="AX906" s="902" t="s">
        <v>78</v>
      </c>
      <c r="AY906" s="904" t="s">
        <v>170</v>
      </c>
    </row>
    <row r="907" spans="2:65" s="2" customFormat="1" ht="24.25" customHeight="1">
      <c r="B907" s="883"/>
      <c r="C907" s="148" t="s">
        <v>654</v>
      </c>
      <c r="D907" s="148" t="s">
        <v>172</v>
      </c>
      <c r="E907" s="149" t="s">
        <v>655</v>
      </c>
      <c r="F907" s="150" t="s">
        <v>656</v>
      </c>
      <c r="G907" s="151" t="s">
        <v>175</v>
      </c>
      <c r="H907" s="152">
        <v>531.27</v>
      </c>
      <c r="I907" s="1091"/>
      <c r="J907" s="153">
        <f>ROUND(I907*H907,2)</f>
        <v>0</v>
      </c>
      <c r="K907" s="884"/>
      <c r="L907" s="40"/>
      <c r="M907" s="155" t="s">
        <v>1</v>
      </c>
      <c r="N907" s="885" t="s">
        <v>38</v>
      </c>
      <c r="O907" s="886">
        <v>0.92122999999999999</v>
      </c>
      <c r="P907" s="886">
        <f>O907*H907</f>
        <v>489.4218621</v>
      </c>
      <c r="Q907" s="886">
        <v>3.3633999999999997E-2</v>
      </c>
      <c r="R907" s="886">
        <f>Q907*H907</f>
        <v>17.868735179999998</v>
      </c>
      <c r="S907" s="886">
        <v>0</v>
      </c>
      <c r="T907" s="158">
        <f>S907*H907</f>
        <v>0</v>
      </c>
      <c r="AR907" s="159" t="s">
        <v>176</v>
      </c>
      <c r="AT907" s="159" t="s">
        <v>172</v>
      </c>
      <c r="AU907" s="159" t="s">
        <v>177</v>
      </c>
      <c r="AY907" s="863" t="s">
        <v>170</v>
      </c>
      <c r="BE907" s="887">
        <f>IF(N907="základná",J907,0)</f>
        <v>0</v>
      </c>
      <c r="BF907" s="887">
        <f>IF(N907="znížená",J907,0)</f>
        <v>0</v>
      </c>
      <c r="BG907" s="887">
        <f>IF(N907="zákl. prenesená",J907,0)</f>
        <v>0</v>
      </c>
      <c r="BH907" s="887">
        <f>IF(N907="zníž. prenesená",J907,0)</f>
        <v>0</v>
      </c>
      <c r="BI907" s="887">
        <f>IF(N907="nulová",J907,0)</f>
        <v>0</v>
      </c>
      <c r="BJ907" s="863" t="s">
        <v>177</v>
      </c>
      <c r="BK907" s="887">
        <f>ROUND(I907*H907,2)</f>
        <v>0</v>
      </c>
      <c r="BL907" s="863" t="s">
        <v>176</v>
      </c>
      <c r="BM907" s="159" t="s">
        <v>657</v>
      </c>
    </row>
    <row r="908" spans="2:65" s="888" customFormat="1">
      <c r="B908" s="889"/>
      <c r="D908" s="890" t="s">
        <v>3027</v>
      </c>
      <c r="E908" s="891" t="s">
        <v>1</v>
      </c>
      <c r="F908" s="892" t="s">
        <v>3338</v>
      </c>
      <c r="H908" s="891" t="s">
        <v>1</v>
      </c>
      <c r="L908" s="889"/>
      <c r="M908" s="893"/>
      <c r="T908" s="894"/>
      <c r="AT908" s="891" t="s">
        <v>3027</v>
      </c>
      <c r="AU908" s="891" t="s">
        <v>177</v>
      </c>
      <c r="AV908" s="888" t="s">
        <v>78</v>
      </c>
      <c r="AW908" s="888" t="s">
        <v>27</v>
      </c>
      <c r="AX908" s="888" t="s">
        <v>70</v>
      </c>
      <c r="AY908" s="891" t="s">
        <v>170</v>
      </c>
    </row>
    <row r="909" spans="2:65" s="895" customFormat="1">
      <c r="B909" s="896"/>
      <c r="D909" s="890" t="s">
        <v>3027</v>
      </c>
      <c r="E909" s="897" t="s">
        <v>1</v>
      </c>
      <c r="F909" s="898" t="s">
        <v>3336</v>
      </c>
      <c r="H909" s="899">
        <v>531.27</v>
      </c>
      <c r="L909" s="896"/>
      <c r="M909" s="900"/>
      <c r="T909" s="901"/>
      <c r="AT909" s="897" t="s">
        <v>3027</v>
      </c>
      <c r="AU909" s="897" t="s">
        <v>177</v>
      </c>
      <c r="AV909" s="895" t="s">
        <v>177</v>
      </c>
      <c r="AW909" s="895" t="s">
        <v>27</v>
      </c>
      <c r="AX909" s="895" t="s">
        <v>70</v>
      </c>
      <c r="AY909" s="897" t="s">
        <v>170</v>
      </c>
    </row>
    <row r="910" spans="2:65" s="902" customFormat="1">
      <c r="B910" s="903"/>
      <c r="D910" s="890" t="s">
        <v>3027</v>
      </c>
      <c r="E910" s="904" t="s">
        <v>1</v>
      </c>
      <c r="F910" s="905" t="s">
        <v>3030</v>
      </c>
      <c r="H910" s="906">
        <v>531.27</v>
      </c>
      <c r="L910" s="903"/>
      <c r="M910" s="907"/>
      <c r="T910" s="908"/>
      <c r="AT910" s="904" t="s">
        <v>3027</v>
      </c>
      <c r="AU910" s="904" t="s">
        <v>177</v>
      </c>
      <c r="AV910" s="902" t="s">
        <v>176</v>
      </c>
      <c r="AW910" s="902" t="s">
        <v>27</v>
      </c>
      <c r="AX910" s="902" t="s">
        <v>78</v>
      </c>
      <c r="AY910" s="904" t="s">
        <v>170</v>
      </c>
    </row>
    <row r="911" spans="2:65" s="2" customFormat="1" ht="24.25" customHeight="1">
      <c r="B911" s="883"/>
      <c r="C911" s="148" t="s">
        <v>658</v>
      </c>
      <c r="D911" s="148" t="s">
        <v>172</v>
      </c>
      <c r="E911" s="149" t="s">
        <v>659</v>
      </c>
      <c r="F911" s="150" t="s">
        <v>660</v>
      </c>
      <c r="G911" s="151" t="s">
        <v>175</v>
      </c>
      <c r="H911" s="152">
        <v>429.85</v>
      </c>
      <c r="I911" s="1091"/>
      <c r="J911" s="153">
        <f>ROUND(I911*H911,2)</f>
        <v>0</v>
      </c>
      <c r="K911" s="884"/>
      <c r="L911" s="40"/>
      <c r="M911" s="155" t="s">
        <v>1</v>
      </c>
      <c r="N911" s="885" t="s">
        <v>38</v>
      </c>
      <c r="O911" s="886">
        <v>1.0142</v>
      </c>
      <c r="P911" s="886">
        <f>O911*H911</f>
        <v>435.95386999999999</v>
      </c>
      <c r="Q911" s="886">
        <v>3.9784E-2</v>
      </c>
      <c r="R911" s="886">
        <f>Q911*H911</f>
        <v>17.1011524</v>
      </c>
      <c r="S911" s="886">
        <v>0</v>
      </c>
      <c r="T911" s="158">
        <f>S911*H911</f>
        <v>0</v>
      </c>
      <c r="AR911" s="159" t="s">
        <v>176</v>
      </c>
      <c r="AT911" s="159" t="s">
        <v>172</v>
      </c>
      <c r="AU911" s="159" t="s">
        <v>177</v>
      </c>
      <c r="AY911" s="863" t="s">
        <v>170</v>
      </c>
      <c r="BE911" s="887">
        <f>IF(N911="základná",J911,0)</f>
        <v>0</v>
      </c>
      <c r="BF911" s="887">
        <f>IF(N911="znížená",J911,0)</f>
        <v>0</v>
      </c>
      <c r="BG911" s="887">
        <f>IF(N911="zákl. prenesená",J911,0)</f>
        <v>0</v>
      </c>
      <c r="BH911" s="887">
        <f>IF(N911="zníž. prenesená",J911,0)</f>
        <v>0</v>
      </c>
      <c r="BI911" s="887">
        <f>IF(N911="nulová",J911,0)</f>
        <v>0</v>
      </c>
      <c r="BJ911" s="863" t="s">
        <v>177</v>
      </c>
      <c r="BK911" s="887">
        <f>ROUND(I911*H911,2)</f>
        <v>0</v>
      </c>
      <c r="BL911" s="863" t="s">
        <v>176</v>
      </c>
      <c r="BM911" s="159" t="s">
        <v>661</v>
      </c>
    </row>
    <row r="912" spans="2:65" s="888" customFormat="1">
      <c r="B912" s="889"/>
      <c r="D912" s="890" t="s">
        <v>3027</v>
      </c>
      <c r="E912" s="891" t="s">
        <v>1</v>
      </c>
      <c r="F912" s="892" t="s">
        <v>3338</v>
      </c>
      <c r="H912" s="891" t="s">
        <v>1</v>
      </c>
      <c r="L912" s="889"/>
      <c r="M912" s="893"/>
      <c r="T912" s="894"/>
      <c r="AT912" s="891" t="s">
        <v>3027</v>
      </c>
      <c r="AU912" s="891" t="s">
        <v>177</v>
      </c>
      <c r="AV912" s="888" t="s">
        <v>78</v>
      </c>
      <c r="AW912" s="888" t="s">
        <v>27</v>
      </c>
      <c r="AX912" s="888" t="s">
        <v>70</v>
      </c>
      <c r="AY912" s="891" t="s">
        <v>170</v>
      </c>
    </row>
    <row r="913" spans="2:65" s="895" customFormat="1">
      <c r="B913" s="896"/>
      <c r="D913" s="890" t="s">
        <v>3027</v>
      </c>
      <c r="E913" s="897" t="s">
        <v>1</v>
      </c>
      <c r="F913" s="898" t="s">
        <v>3339</v>
      </c>
      <c r="H913" s="899">
        <v>429.85</v>
      </c>
      <c r="L913" s="896"/>
      <c r="M913" s="900"/>
      <c r="T913" s="901"/>
      <c r="AT913" s="897" t="s">
        <v>3027</v>
      </c>
      <c r="AU913" s="897" t="s">
        <v>177</v>
      </c>
      <c r="AV913" s="895" t="s">
        <v>177</v>
      </c>
      <c r="AW913" s="895" t="s">
        <v>27</v>
      </c>
      <c r="AX913" s="895" t="s">
        <v>70</v>
      </c>
      <c r="AY913" s="897" t="s">
        <v>170</v>
      </c>
    </row>
    <row r="914" spans="2:65" s="902" customFormat="1">
      <c r="B914" s="903"/>
      <c r="D914" s="890" t="s">
        <v>3027</v>
      </c>
      <c r="E914" s="904" t="s">
        <v>1</v>
      </c>
      <c r="F914" s="905" t="s">
        <v>3030</v>
      </c>
      <c r="H914" s="906">
        <v>429.85</v>
      </c>
      <c r="L914" s="903"/>
      <c r="M914" s="907"/>
      <c r="T914" s="908"/>
      <c r="AT914" s="904" t="s">
        <v>3027</v>
      </c>
      <c r="AU914" s="904" t="s">
        <v>177</v>
      </c>
      <c r="AV914" s="902" t="s">
        <v>176</v>
      </c>
      <c r="AW914" s="902" t="s">
        <v>27</v>
      </c>
      <c r="AX914" s="902" t="s">
        <v>78</v>
      </c>
      <c r="AY914" s="904" t="s">
        <v>170</v>
      </c>
    </row>
    <row r="915" spans="2:65" s="2" customFormat="1" ht="24.25" customHeight="1">
      <c r="B915" s="883"/>
      <c r="C915" s="148" t="s">
        <v>662</v>
      </c>
      <c r="D915" s="148" t="s">
        <v>172</v>
      </c>
      <c r="E915" s="149" t="s">
        <v>663</v>
      </c>
      <c r="F915" s="150" t="s">
        <v>664</v>
      </c>
      <c r="G915" s="151" t="s">
        <v>192</v>
      </c>
      <c r="H915" s="152">
        <v>7.8</v>
      </c>
      <c r="I915" s="1091"/>
      <c r="J915" s="153">
        <f>ROUND(I915*H915,2)</f>
        <v>0</v>
      </c>
      <c r="K915" s="884"/>
      <c r="L915" s="40"/>
      <c r="M915" s="155" t="s">
        <v>1</v>
      </c>
      <c r="N915" s="885" t="s">
        <v>38</v>
      </c>
      <c r="O915" s="886">
        <v>2.5718299999999998</v>
      </c>
      <c r="P915" s="886">
        <f>O915*H915</f>
        <v>20.060274</v>
      </c>
      <c r="Q915" s="886">
        <v>2.2404829999999998</v>
      </c>
      <c r="R915" s="886">
        <f>Q915*H915</f>
        <v>17.475767399999999</v>
      </c>
      <c r="S915" s="886">
        <v>0</v>
      </c>
      <c r="T915" s="158">
        <f>S915*H915</f>
        <v>0</v>
      </c>
      <c r="AR915" s="159" t="s">
        <v>176</v>
      </c>
      <c r="AT915" s="159" t="s">
        <v>172</v>
      </c>
      <c r="AU915" s="159" t="s">
        <v>177</v>
      </c>
      <c r="AY915" s="863" t="s">
        <v>170</v>
      </c>
      <c r="BE915" s="887">
        <f>IF(N915="základná",J915,0)</f>
        <v>0</v>
      </c>
      <c r="BF915" s="887">
        <f>IF(N915="znížená",J915,0)</f>
        <v>0</v>
      </c>
      <c r="BG915" s="887">
        <f>IF(N915="zákl. prenesená",J915,0)</f>
        <v>0</v>
      </c>
      <c r="BH915" s="887">
        <f>IF(N915="zníž. prenesená",J915,0)</f>
        <v>0</v>
      </c>
      <c r="BI915" s="887">
        <f>IF(N915="nulová",J915,0)</f>
        <v>0</v>
      </c>
      <c r="BJ915" s="863" t="s">
        <v>177</v>
      </c>
      <c r="BK915" s="887">
        <f>ROUND(I915*H915,2)</f>
        <v>0</v>
      </c>
      <c r="BL915" s="863" t="s">
        <v>176</v>
      </c>
      <c r="BM915" s="159" t="s">
        <v>665</v>
      </c>
    </row>
    <row r="916" spans="2:65" s="888" customFormat="1">
      <c r="B916" s="889"/>
      <c r="D916" s="890" t="s">
        <v>3027</v>
      </c>
      <c r="E916" s="891" t="s">
        <v>1</v>
      </c>
      <c r="F916" s="892" t="s">
        <v>3340</v>
      </c>
      <c r="H916" s="891" t="s">
        <v>1</v>
      </c>
      <c r="L916" s="889"/>
      <c r="M916" s="893"/>
      <c r="T916" s="894"/>
      <c r="AT916" s="891" t="s">
        <v>3027</v>
      </c>
      <c r="AU916" s="891" t="s">
        <v>177</v>
      </c>
      <c r="AV916" s="888" t="s">
        <v>78</v>
      </c>
      <c r="AW916" s="888" t="s">
        <v>27</v>
      </c>
      <c r="AX916" s="888" t="s">
        <v>70</v>
      </c>
      <c r="AY916" s="891" t="s">
        <v>170</v>
      </c>
    </row>
    <row r="917" spans="2:65" s="895" customFormat="1">
      <c r="B917" s="896"/>
      <c r="D917" s="890" t="s">
        <v>3027</v>
      </c>
      <c r="E917" s="897" t="s">
        <v>1</v>
      </c>
      <c r="F917" s="898" t="s">
        <v>3341</v>
      </c>
      <c r="H917" s="899">
        <v>7.8</v>
      </c>
      <c r="L917" s="896"/>
      <c r="M917" s="900"/>
      <c r="T917" s="901"/>
      <c r="AT917" s="897" t="s">
        <v>3027</v>
      </c>
      <c r="AU917" s="897" t="s">
        <v>177</v>
      </c>
      <c r="AV917" s="895" t="s">
        <v>177</v>
      </c>
      <c r="AW917" s="895" t="s">
        <v>27</v>
      </c>
      <c r="AX917" s="895" t="s">
        <v>70</v>
      </c>
      <c r="AY917" s="897" t="s">
        <v>170</v>
      </c>
    </row>
    <row r="918" spans="2:65" s="902" customFormat="1">
      <c r="B918" s="903"/>
      <c r="D918" s="890" t="s">
        <v>3027</v>
      </c>
      <c r="E918" s="904" t="s">
        <v>1</v>
      </c>
      <c r="F918" s="905" t="s">
        <v>3030</v>
      </c>
      <c r="H918" s="906">
        <v>7.8</v>
      </c>
      <c r="L918" s="903"/>
      <c r="M918" s="907"/>
      <c r="T918" s="908"/>
      <c r="AT918" s="904" t="s">
        <v>3027</v>
      </c>
      <c r="AU918" s="904" t="s">
        <v>177</v>
      </c>
      <c r="AV918" s="902" t="s">
        <v>176</v>
      </c>
      <c r="AW918" s="902" t="s">
        <v>27</v>
      </c>
      <c r="AX918" s="902" t="s">
        <v>78</v>
      </c>
      <c r="AY918" s="904" t="s">
        <v>170</v>
      </c>
    </row>
    <row r="919" spans="2:65" s="2" customFormat="1" ht="24.25" customHeight="1">
      <c r="B919" s="883"/>
      <c r="C919" s="148" t="s">
        <v>666</v>
      </c>
      <c r="D919" s="148" t="s">
        <v>172</v>
      </c>
      <c r="E919" s="149" t="s">
        <v>667</v>
      </c>
      <c r="F919" s="150" t="s">
        <v>668</v>
      </c>
      <c r="G919" s="151" t="s">
        <v>192</v>
      </c>
      <c r="H919" s="152">
        <v>16.100000000000001</v>
      </c>
      <c r="I919" s="1091"/>
      <c r="J919" s="153">
        <f>ROUND(I919*H919,2)</f>
        <v>0</v>
      </c>
      <c r="K919" s="884"/>
      <c r="L919" s="40"/>
      <c r="M919" s="155" t="s">
        <v>1</v>
      </c>
      <c r="N919" s="885" t="s">
        <v>38</v>
      </c>
      <c r="O919" s="886">
        <v>2.4614699999999998</v>
      </c>
      <c r="P919" s="886">
        <f>O919*H919</f>
        <v>39.629666999999998</v>
      </c>
      <c r="Q919" s="886">
        <v>2.4164755000000002</v>
      </c>
      <c r="R919" s="886">
        <f>Q919*H919</f>
        <v>38.905255550000007</v>
      </c>
      <c r="S919" s="886">
        <v>0</v>
      </c>
      <c r="T919" s="158">
        <f>S919*H919</f>
        <v>0</v>
      </c>
      <c r="AR919" s="159" t="s">
        <v>176</v>
      </c>
      <c r="AT919" s="159" t="s">
        <v>172</v>
      </c>
      <c r="AU919" s="159" t="s">
        <v>177</v>
      </c>
      <c r="AY919" s="863" t="s">
        <v>170</v>
      </c>
      <c r="BE919" s="887">
        <f>IF(N919="základná",J919,0)</f>
        <v>0</v>
      </c>
      <c r="BF919" s="887">
        <f>IF(N919="znížená",J919,0)</f>
        <v>0</v>
      </c>
      <c r="BG919" s="887">
        <f>IF(N919="zákl. prenesená",J919,0)</f>
        <v>0</v>
      </c>
      <c r="BH919" s="887">
        <f>IF(N919="zníž. prenesená",J919,0)</f>
        <v>0</v>
      </c>
      <c r="BI919" s="887">
        <f>IF(N919="nulová",J919,0)</f>
        <v>0</v>
      </c>
      <c r="BJ919" s="863" t="s">
        <v>177</v>
      </c>
      <c r="BK919" s="887">
        <f>ROUND(I919*H919,2)</f>
        <v>0</v>
      </c>
      <c r="BL919" s="863" t="s">
        <v>176</v>
      </c>
      <c r="BM919" s="159" t="s">
        <v>669</v>
      </c>
    </row>
    <row r="920" spans="2:65" s="888" customFormat="1">
      <c r="B920" s="889"/>
      <c r="D920" s="890" t="s">
        <v>3027</v>
      </c>
      <c r="E920" s="891" t="s">
        <v>1</v>
      </c>
      <c r="F920" s="892" t="s">
        <v>3305</v>
      </c>
      <c r="H920" s="891" t="s">
        <v>1</v>
      </c>
      <c r="L920" s="889"/>
      <c r="M920" s="893"/>
      <c r="T920" s="894"/>
      <c r="AT920" s="891" t="s">
        <v>3027</v>
      </c>
      <c r="AU920" s="891" t="s">
        <v>177</v>
      </c>
      <c r="AV920" s="888" t="s">
        <v>78</v>
      </c>
      <c r="AW920" s="888" t="s">
        <v>27</v>
      </c>
      <c r="AX920" s="888" t="s">
        <v>70</v>
      </c>
      <c r="AY920" s="891" t="s">
        <v>170</v>
      </c>
    </row>
    <row r="921" spans="2:65" s="895" customFormat="1">
      <c r="B921" s="896"/>
      <c r="D921" s="890" t="s">
        <v>3027</v>
      </c>
      <c r="E921" s="897" t="s">
        <v>1</v>
      </c>
      <c r="F921" s="898" t="s">
        <v>3342</v>
      </c>
      <c r="H921" s="899">
        <v>16.100000000000001</v>
      </c>
      <c r="L921" s="896"/>
      <c r="M921" s="900"/>
      <c r="T921" s="901"/>
      <c r="AT921" s="897" t="s">
        <v>3027</v>
      </c>
      <c r="AU921" s="897" t="s">
        <v>177</v>
      </c>
      <c r="AV921" s="895" t="s">
        <v>177</v>
      </c>
      <c r="AW921" s="895" t="s">
        <v>27</v>
      </c>
      <c r="AX921" s="895" t="s">
        <v>70</v>
      </c>
      <c r="AY921" s="897" t="s">
        <v>170</v>
      </c>
    </row>
    <row r="922" spans="2:65" s="902" customFormat="1">
      <c r="B922" s="903"/>
      <c r="D922" s="890" t="s">
        <v>3027</v>
      </c>
      <c r="E922" s="904" t="s">
        <v>1</v>
      </c>
      <c r="F922" s="905" t="s">
        <v>3030</v>
      </c>
      <c r="H922" s="906">
        <v>16.100000000000001</v>
      </c>
      <c r="L922" s="903"/>
      <c r="M922" s="907"/>
      <c r="T922" s="908"/>
      <c r="AT922" s="904" t="s">
        <v>3027</v>
      </c>
      <c r="AU922" s="904" t="s">
        <v>177</v>
      </c>
      <c r="AV922" s="902" t="s">
        <v>176</v>
      </c>
      <c r="AW922" s="902" t="s">
        <v>27</v>
      </c>
      <c r="AX922" s="902" t="s">
        <v>78</v>
      </c>
      <c r="AY922" s="904" t="s">
        <v>170</v>
      </c>
    </row>
    <row r="923" spans="2:65" s="2" customFormat="1" ht="24.25" customHeight="1">
      <c r="B923" s="883"/>
      <c r="C923" s="148" t="s">
        <v>670</v>
      </c>
      <c r="D923" s="148" t="s">
        <v>172</v>
      </c>
      <c r="E923" s="149" t="s">
        <v>671</v>
      </c>
      <c r="F923" s="150" t="s">
        <v>672</v>
      </c>
      <c r="G923" s="151" t="s">
        <v>175</v>
      </c>
      <c r="H923" s="152">
        <v>1228.6600000000001</v>
      </c>
      <c r="I923" s="1091"/>
      <c r="J923" s="153">
        <f>ROUND(I923*H923,2)</f>
        <v>0</v>
      </c>
      <c r="K923" s="884"/>
      <c r="L923" s="40"/>
      <c r="M923" s="155" t="s">
        <v>1</v>
      </c>
      <c r="N923" s="885" t="s">
        <v>38</v>
      </c>
      <c r="O923" s="886">
        <v>0.01</v>
      </c>
      <c r="P923" s="886">
        <f>O923*H923</f>
        <v>12.286600000000002</v>
      </c>
      <c r="Q923" s="886">
        <v>6.9999999999999994E-5</v>
      </c>
      <c r="R923" s="886">
        <f>Q923*H923</f>
        <v>8.6006200000000005E-2</v>
      </c>
      <c r="S923" s="886">
        <v>0</v>
      </c>
      <c r="T923" s="158">
        <f>S923*H923</f>
        <v>0</v>
      </c>
      <c r="AR923" s="159" t="s">
        <v>176</v>
      </c>
      <c r="AT923" s="159" t="s">
        <v>172</v>
      </c>
      <c r="AU923" s="159" t="s">
        <v>177</v>
      </c>
      <c r="AY923" s="863" t="s">
        <v>170</v>
      </c>
      <c r="BE923" s="887">
        <f>IF(N923="základná",J923,0)</f>
        <v>0</v>
      </c>
      <c r="BF923" s="887">
        <f>IF(N923="znížená",J923,0)</f>
        <v>0</v>
      </c>
      <c r="BG923" s="887">
        <f>IF(N923="zákl. prenesená",J923,0)</f>
        <v>0</v>
      </c>
      <c r="BH923" s="887">
        <f>IF(N923="zníž. prenesená",J923,0)</f>
        <v>0</v>
      </c>
      <c r="BI923" s="887">
        <f>IF(N923="nulová",J923,0)</f>
        <v>0</v>
      </c>
      <c r="BJ923" s="863" t="s">
        <v>177</v>
      </c>
      <c r="BK923" s="887">
        <f>ROUND(I923*H923,2)</f>
        <v>0</v>
      </c>
      <c r="BL923" s="863" t="s">
        <v>176</v>
      </c>
      <c r="BM923" s="159" t="s">
        <v>673</v>
      </c>
    </row>
    <row r="924" spans="2:65" s="888" customFormat="1">
      <c r="B924" s="889"/>
      <c r="D924" s="890" t="s">
        <v>3027</v>
      </c>
      <c r="E924" s="891" t="s">
        <v>1</v>
      </c>
      <c r="F924" s="892" t="s">
        <v>3343</v>
      </c>
      <c r="H924" s="891" t="s">
        <v>1</v>
      </c>
      <c r="L924" s="889"/>
      <c r="M924" s="893"/>
      <c r="T924" s="894"/>
      <c r="AT924" s="891" t="s">
        <v>3027</v>
      </c>
      <c r="AU924" s="891" t="s">
        <v>177</v>
      </c>
      <c r="AV924" s="888" t="s">
        <v>78</v>
      </c>
      <c r="AW924" s="888" t="s">
        <v>27</v>
      </c>
      <c r="AX924" s="888" t="s">
        <v>70</v>
      </c>
      <c r="AY924" s="891" t="s">
        <v>170</v>
      </c>
    </row>
    <row r="925" spans="2:65" s="888" customFormat="1">
      <c r="B925" s="889"/>
      <c r="D925" s="890" t="s">
        <v>3027</v>
      </c>
      <c r="E925" s="891" t="s">
        <v>1</v>
      </c>
      <c r="F925" s="892" t="s">
        <v>3344</v>
      </c>
      <c r="H925" s="891" t="s">
        <v>1</v>
      </c>
      <c r="L925" s="889"/>
      <c r="M925" s="893"/>
      <c r="T925" s="894"/>
      <c r="AT925" s="891" t="s">
        <v>3027</v>
      </c>
      <c r="AU925" s="891" t="s">
        <v>177</v>
      </c>
      <c r="AV925" s="888" t="s">
        <v>78</v>
      </c>
      <c r="AW925" s="888" t="s">
        <v>27</v>
      </c>
      <c r="AX925" s="888" t="s">
        <v>70</v>
      </c>
      <c r="AY925" s="891" t="s">
        <v>170</v>
      </c>
    </row>
    <row r="926" spans="2:65" s="895" customFormat="1">
      <c r="B926" s="896"/>
      <c r="D926" s="890" t="s">
        <v>3027</v>
      </c>
      <c r="E926" s="897" t="s">
        <v>1</v>
      </c>
      <c r="F926" s="898" t="s">
        <v>3345</v>
      </c>
      <c r="H926" s="899">
        <v>98.06</v>
      </c>
      <c r="L926" s="896"/>
      <c r="M926" s="900"/>
      <c r="T926" s="901"/>
      <c r="AT926" s="897" t="s">
        <v>3027</v>
      </c>
      <c r="AU926" s="897" t="s">
        <v>177</v>
      </c>
      <c r="AV926" s="895" t="s">
        <v>177</v>
      </c>
      <c r="AW926" s="895" t="s">
        <v>27</v>
      </c>
      <c r="AX926" s="895" t="s">
        <v>70</v>
      </c>
      <c r="AY926" s="897" t="s">
        <v>170</v>
      </c>
    </row>
    <row r="927" spans="2:65" s="888" customFormat="1">
      <c r="B927" s="889"/>
      <c r="D927" s="890" t="s">
        <v>3027</v>
      </c>
      <c r="E927" s="891" t="s">
        <v>1</v>
      </c>
      <c r="F927" s="892" t="s">
        <v>3346</v>
      </c>
      <c r="H927" s="891" t="s">
        <v>1</v>
      </c>
      <c r="L927" s="889"/>
      <c r="M927" s="893"/>
      <c r="T927" s="894"/>
      <c r="AT927" s="891" t="s">
        <v>3027</v>
      </c>
      <c r="AU927" s="891" t="s">
        <v>177</v>
      </c>
      <c r="AV927" s="888" t="s">
        <v>78</v>
      </c>
      <c r="AW927" s="888" t="s">
        <v>27</v>
      </c>
      <c r="AX927" s="888" t="s">
        <v>70</v>
      </c>
      <c r="AY927" s="891" t="s">
        <v>170</v>
      </c>
    </row>
    <row r="928" spans="2:65" s="895" customFormat="1">
      <c r="B928" s="896"/>
      <c r="D928" s="890" t="s">
        <v>3027</v>
      </c>
      <c r="E928" s="897" t="s">
        <v>1</v>
      </c>
      <c r="F928" s="898" t="s">
        <v>3347</v>
      </c>
      <c r="H928" s="899">
        <v>335.85</v>
      </c>
      <c r="L928" s="896"/>
      <c r="M928" s="900"/>
      <c r="T928" s="901"/>
      <c r="AT928" s="897" t="s">
        <v>3027</v>
      </c>
      <c r="AU928" s="897" t="s">
        <v>177</v>
      </c>
      <c r="AV928" s="895" t="s">
        <v>177</v>
      </c>
      <c r="AW928" s="895" t="s">
        <v>27</v>
      </c>
      <c r="AX928" s="895" t="s">
        <v>70</v>
      </c>
      <c r="AY928" s="897" t="s">
        <v>170</v>
      </c>
    </row>
    <row r="929" spans="2:65" s="888" customFormat="1">
      <c r="B929" s="889"/>
      <c r="D929" s="890" t="s">
        <v>3027</v>
      </c>
      <c r="E929" s="891" t="s">
        <v>1</v>
      </c>
      <c r="F929" s="892" t="s">
        <v>3348</v>
      </c>
      <c r="H929" s="891" t="s">
        <v>1</v>
      </c>
      <c r="L929" s="889"/>
      <c r="M929" s="893"/>
      <c r="T929" s="894"/>
      <c r="AT929" s="891" t="s">
        <v>3027</v>
      </c>
      <c r="AU929" s="891" t="s">
        <v>177</v>
      </c>
      <c r="AV929" s="888" t="s">
        <v>78</v>
      </c>
      <c r="AW929" s="888" t="s">
        <v>27</v>
      </c>
      <c r="AX929" s="888" t="s">
        <v>70</v>
      </c>
      <c r="AY929" s="891" t="s">
        <v>170</v>
      </c>
    </row>
    <row r="930" spans="2:65" s="895" customFormat="1">
      <c r="B930" s="896"/>
      <c r="D930" s="890" t="s">
        <v>3027</v>
      </c>
      <c r="E930" s="897" t="s">
        <v>1</v>
      </c>
      <c r="F930" s="898" t="s">
        <v>3349</v>
      </c>
      <c r="H930" s="899">
        <v>354.47</v>
      </c>
      <c r="L930" s="896"/>
      <c r="M930" s="900"/>
      <c r="T930" s="901"/>
      <c r="AT930" s="897" t="s">
        <v>3027</v>
      </c>
      <c r="AU930" s="897" t="s">
        <v>177</v>
      </c>
      <c r="AV930" s="895" t="s">
        <v>177</v>
      </c>
      <c r="AW930" s="895" t="s">
        <v>27</v>
      </c>
      <c r="AX930" s="895" t="s">
        <v>70</v>
      </c>
      <c r="AY930" s="897" t="s">
        <v>170</v>
      </c>
    </row>
    <row r="931" spans="2:65" s="888" customFormat="1">
      <c r="B931" s="889"/>
      <c r="D931" s="890" t="s">
        <v>3027</v>
      </c>
      <c r="E931" s="891" t="s">
        <v>1</v>
      </c>
      <c r="F931" s="892" t="s">
        <v>3350</v>
      </c>
      <c r="H931" s="891" t="s">
        <v>1</v>
      </c>
      <c r="L931" s="889"/>
      <c r="M931" s="893"/>
      <c r="T931" s="894"/>
      <c r="AT931" s="891" t="s">
        <v>3027</v>
      </c>
      <c r="AU931" s="891" t="s">
        <v>177</v>
      </c>
      <c r="AV931" s="888" t="s">
        <v>78</v>
      </c>
      <c r="AW931" s="888" t="s">
        <v>27</v>
      </c>
      <c r="AX931" s="888" t="s">
        <v>70</v>
      </c>
      <c r="AY931" s="891" t="s">
        <v>170</v>
      </c>
    </row>
    <row r="932" spans="2:65" s="895" customFormat="1">
      <c r="B932" s="896"/>
      <c r="D932" s="890" t="s">
        <v>3027</v>
      </c>
      <c r="E932" s="897" t="s">
        <v>1</v>
      </c>
      <c r="F932" s="898" t="s">
        <v>3351</v>
      </c>
      <c r="H932" s="899">
        <v>362.11</v>
      </c>
      <c r="L932" s="896"/>
      <c r="M932" s="900"/>
      <c r="T932" s="901"/>
      <c r="AT932" s="897" t="s">
        <v>3027</v>
      </c>
      <c r="AU932" s="897" t="s">
        <v>177</v>
      </c>
      <c r="AV932" s="895" t="s">
        <v>177</v>
      </c>
      <c r="AW932" s="895" t="s">
        <v>27</v>
      </c>
      <c r="AX932" s="895" t="s">
        <v>70</v>
      </c>
      <c r="AY932" s="897" t="s">
        <v>170</v>
      </c>
    </row>
    <row r="933" spans="2:65" s="888" customFormat="1">
      <c r="B933" s="889"/>
      <c r="D933" s="890" t="s">
        <v>3027</v>
      </c>
      <c r="E933" s="891" t="s">
        <v>1</v>
      </c>
      <c r="F933" s="892" t="s">
        <v>3352</v>
      </c>
      <c r="H933" s="891" t="s">
        <v>1</v>
      </c>
      <c r="L933" s="889"/>
      <c r="M933" s="893"/>
      <c r="T933" s="894"/>
      <c r="AT933" s="891" t="s">
        <v>3027</v>
      </c>
      <c r="AU933" s="891" t="s">
        <v>177</v>
      </c>
      <c r="AV933" s="888" t="s">
        <v>78</v>
      </c>
      <c r="AW933" s="888" t="s">
        <v>27</v>
      </c>
      <c r="AX933" s="888" t="s">
        <v>70</v>
      </c>
      <c r="AY933" s="891" t="s">
        <v>170</v>
      </c>
    </row>
    <row r="934" spans="2:65" s="895" customFormat="1">
      <c r="B934" s="896"/>
      <c r="D934" s="890" t="s">
        <v>3027</v>
      </c>
      <c r="E934" s="897" t="s">
        <v>1</v>
      </c>
      <c r="F934" s="898" t="s">
        <v>3353</v>
      </c>
      <c r="H934" s="899">
        <v>78.17</v>
      </c>
      <c r="L934" s="896"/>
      <c r="M934" s="900"/>
      <c r="T934" s="901"/>
      <c r="AT934" s="897" t="s">
        <v>3027</v>
      </c>
      <c r="AU934" s="897" t="s">
        <v>177</v>
      </c>
      <c r="AV934" s="895" t="s">
        <v>177</v>
      </c>
      <c r="AW934" s="895" t="s">
        <v>27</v>
      </c>
      <c r="AX934" s="895" t="s">
        <v>70</v>
      </c>
      <c r="AY934" s="897" t="s">
        <v>170</v>
      </c>
    </row>
    <row r="935" spans="2:65" s="902" customFormat="1">
      <c r="B935" s="903"/>
      <c r="D935" s="890" t="s">
        <v>3027</v>
      </c>
      <c r="E935" s="904" t="s">
        <v>1</v>
      </c>
      <c r="F935" s="905" t="s">
        <v>3030</v>
      </c>
      <c r="H935" s="906">
        <v>1228.6600000000003</v>
      </c>
      <c r="L935" s="903"/>
      <c r="M935" s="907"/>
      <c r="T935" s="908"/>
      <c r="AT935" s="904" t="s">
        <v>3027</v>
      </c>
      <c r="AU935" s="904" t="s">
        <v>177</v>
      </c>
      <c r="AV935" s="902" t="s">
        <v>176</v>
      </c>
      <c r="AW935" s="902" t="s">
        <v>27</v>
      </c>
      <c r="AX935" s="902" t="s">
        <v>78</v>
      </c>
      <c r="AY935" s="904" t="s">
        <v>170</v>
      </c>
    </row>
    <row r="936" spans="2:65" s="2" customFormat="1" ht="24.25" customHeight="1">
      <c r="B936" s="883"/>
      <c r="C936" s="148" t="s">
        <v>674</v>
      </c>
      <c r="D936" s="148" t="s">
        <v>172</v>
      </c>
      <c r="E936" s="149" t="s">
        <v>675</v>
      </c>
      <c r="F936" s="150" t="s">
        <v>676</v>
      </c>
      <c r="G936" s="151" t="s">
        <v>175</v>
      </c>
      <c r="H936" s="152">
        <v>118</v>
      </c>
      <c r="I936" s="1091"/>
      <c r="J936" s="153">
        <f>ROUND(I936*H936,2)</f>
        <v>0</v>
      </c>
      <c r="K936" s="884"/>
      <c r="L936" s="40"/>
      <c r="M936" s="155" t="s">
        <v>1</v>
      </c>
      <c r="N936" s="885" t="s">
        <v>38</v>
      </c>
      <c r="O936" s="886">
        <v>1.4E-2</v>
      </c>
      <c r="P936" s="886">
        <f>O936*H936</f>
        <v>1.6520000000000001</v>
      </c>
      <c r="Q936" s="886">
        <v>1.2E-4</v>
      </c>
      <c r="R936" s="886">
        <f>Q936*H936</f>
        <v>1.4160000000000001E-2</v>
      </c>
      <c r="S936" s="886">
        <v>0</v>
      </c>
      <c r="T936" s="158">
        <f>S936*H936</f>
        <v>0</v>
      </c>
      <c r="AR936" s="159" t="s">
        <v>176</v>
      </c>
      <c r="AT936" s="159" t="s">
        <v>172</v>
      </c>
      <c r="AU936" s="159" t="s">
        <v>177</v>
      </c>
      <c r="AY936" s="863" t="s">
        <v>170</v>
      </c>
      <c r="BE936" s="887">
        <f>IF(N936="základná",J936,0)</f>
        <v>0</v>
      </c>
      <c r="BF936" s="887">
        <f>IF(N936="znížená",J936,0)</f>
        <v>0</v>
      </c>
      <c r="BG936" s="887">
        <f>IF(N936="zákl. prenesená",J936,0)</f>
        <v>0</v>
      </c>
      <c r="BH936" s="887">
        <f>IF(N936="zníž. prenesená",J936,0)</f>
        <v>0</v>
      </c>
      <c r="BI936" s="887">
        <f>IF(N936="nulová",J936,0)</f>
        <v>0</v>
      </c>
      <c r="BJ936" s="863" t="s">
        <v>177</v>
      </c>
      <c r="BK936" s="887">
        <f>ROUND(I936*H936,2)</f>
        <v>0</v>
      </c>
      <c r="BL936" s="863" t="s">
        <v>176</v>
      </c>
      <c r="BM936" s="159" t="s">
        <v>677</v>
      </c>
    </row>
    <row r="937" spans="2:65" s="888" customFormat="1">
      <c r="B937" s="889"/>
      <c r="D937" s="890" t="s">
        <v>3027</v>
      </c>
      <c r="E937" s="891" t="s">
        <v>1</v>
      </c>
      <c r="F937" s="892" t="s">
        <v>3354</v>
      </c>
      <c r="H937" s="891" t="s">
        <v>1</v>
      </c>
      <c r="L937" s="889"/>
      <c r="M937" s="893"/>
      <c r="T937" s="894"/>
      <c r="AT937" s="891" t="s">
        <v>3027</v>
      </c>
      <c r="AU937" s="891" t="s">
        <v>177</v>
      </c>
      <c r="AV937" s="888" t="s">
        <v>78</v>
      </c>
      <c r="AW937" s="888" t="s">
        <v>27</v>
      </c>
      <c r="AX937" s="888" t="s">
        <v>70</v>
      </c>
      <c r="AY937" s="891" t="s">
        <v>170</v>
      </c>
    </row>
    <row r="938" spans="2:65" s="895" customFormat="1">
      <c r="B938" s="896"/>
      <c r="D938" s="890" t="s">
        <v>3027</v>
      </c>
      <c r="E938" s="897" t="s">
        <v>1</v>
      </c>
      <c r="F938" s="898" t="s">
        <v>3355</v>
      </c>
      <c r="H938" s="899">
        <v>118</v>
      </c>
      <c r="L938" s="896"/>
      <c r="M938" s="900"/>
      <c r="T938" s="901"/>
      <c r="AT938" s="897" t="s">
        <v>3027</v>
      </c>
      <c r="AU938" s="897" t="s">
        <v>177</v>
      </c>
      <c r="AV938" s="895" t="s">
        <v>177</v>
      </c>
      <c r="AW938" s="895" t="s">
        <v>27</v>
      </c>
      <c r="AX938" s="895" t="s">
        <v>70</v>
      </c>
      <c r="AY938" s="897" t="s">
        <v>170</v>
      </c>
    </row>
    <row r="939" spans="2:65" s="902" customFormat="1">
      <c r="B939" s="903"/>
      <c r="D939" s="890" t="s">
        <v>3027</v>
      </c>
      <c r="E939" s="904" t="s">
        <v>1</v>
      </c>
      <c r="F939" s="905" t="s">
        <v>3030</v>
      </c>
      <c r="H939" s="906">
        <v>118</v>
      </c>
      <c r="L939" s="903"/>
      <c r="M939" s="907"/>
      <c r="T939" s="908"/>
      <c r="AT939" s="904" t="s">
        <v>3027</v>
      </c>
      <c r="AU939" s="904" t="s">
        <v>177</v>
      </c>
      <c r="AV939" s="902" t="s">
        <v>176</v>
      </c>
      <c r="AW939" s="902" t="s">
        <v>27</v>
      </c>
      <c r="AX939" s="902" t="s">
        <v>78</v>
      </c>
      <c r="AY939" s="904" t="s">
        <v>170</v>
      </c>
    </row>
    <row r="940" spans="2:65" s="2" customFormat="1" ht="37.9" customHeight="1">
      <c r="B940" s="883"/>
      <c r="C940" s="148" t="s">
        <v>678</v>
      </c>
      <c r="D940" s="148" t="s">
        <v>172</v>
      </c>
      <c r="E940" s="149" t="s">
        <v>679</v>
      </c>
      <c r="F940" s="150" t="s">
        <v>680</v>
      </c>
      <c r="G940" s="151" t="s">
        <v>175</v>
      </c>
      <c r="H940" s="152">
        <v>118</v>
      </c>
      <c r="I940" s="1091"/>
      <c r="J940" s="153">
        <f>ROUND(I940*H940,2)</f>
        <v>0</v>
      </c>
      <c r="K940" s="884"/>
      <c r="L940" s="40"/>
      <c r="M940" s="155" t="s">
        <v>1</v>
      </c>
      <c r="N940" s="885" t="s">
        <v>38</v>
      </c>
      <c r="O940" s="886">
        <v>0.34100000000000003</v>
      </c>
      <c r="P940" s="886">
        <f>O940*H940</f>
        <v>40.238</v>
      </c>
      <c r="Q940" s="886">
        <v>4.4000000000000002E-4</v>
      </c>
      <c r="R940" s="886">
        <f>Q940*H940</f>
        <v>5.1920000000000001E-2</v>
      </c>
      <c r="S940" s="886">
        <v>0</v>
      </c>
      <c r="T940" s="158">
        <f>S940*H940</f>
        <v>0</v>
      </c>
      <c r="AR940" s="159" t="s">
        <v>176</v>
      </c>
      <c r="AT940" s="159" t="s">
        <v>172</v>
      </c>
      <c r="AU940" s="159" t="s">
        <v>177</v>
      </c>
      <c r="AY940" s="863" t="s">
        <v>170</v>
      </c>
      <c r="BE940" s="887">
        <f>IF(N940="základná",J940,0)</f>
        <v>0</v>
      </c>
      <c r="BF940" s="887">
        <f>IF(N940="znížená",J940,0)</f>
        <v>0</v>
      </c>
      <c r="BG940" s="887">
        <f>IF(N940="zákl. prenesená",J940,0)</f>
        <v>0</v>
      </c>
      <c r="BH940" s="887">
        <f>IF(N940="zníž. prenesená",J940,0)</f>
        <v>0</v>
      </c>
      <c r="BI940" s="887">
        <f>IF(N940="nulová",J940,0)</f>
        <v>0</v>
      </c>
      <c r="BJ940" s="863" t="s">
        <v>177</v>
      </c>
      <c r="BK940" s="887">
        <f>ROUND(I940*H940,2)</f>
        <v>0</v>
      </c>
      <c r="BL940" s="863" t="s">
        <v>176</v>
      </c>
      <c r="BM940" s="159" t="s">
        <v>681</v>
      </c>
    </row>
    <row r="941" spans="2:65" s="888" customFormat="1">
      <c r="B941" s="889"/>
      <c r="D941" s="890" t="s">
        <v>3027</v>
      </c>
      <c r="E941" s="891" t="s">
        <v>1</v>
      </c>
      <c r="F941" s="892" t="s">
        <v>3354</v>
      </c>
      <c r="H941" s="891" t="s">
        <v>1</v>
      </c>
      <c r="L941" s="889"/>
      <c r="M941" s="893"/>
      <c r="T941" s="894"/>
      <c r="AT941" s="891" t="s">
        <v>3027</v>
      </c>
      <c r="AU941" s="891" t="s">
        <v>177</v>
      </c>
      <c r="AV941" s="888" t="s">
        <v>78</v>
      </c>
      <c r="AW941" s="888" t="s">
        <v>27</v>
      </c>
      <c r="AX941" s="888" t="s">
        <v>70</v>
      </c>
      <c r="AY941" s="891" t="s">
        <v>170</v>
      </c>
    </row>
    <row r="942" spans="2:65" s="895" customFormat="1">
      <c r="B942" s="896"/>
      <c r="D942" s="890" t="s">
        <v>3027</v>
      </c>
      <c r="E942" s="897" t="s">
        <v>1</v>
      </c>
      <c r="F942" s="898" t="s">
        <v>3355</v>
      </c>
      <c r="H942" s="899">
        <v>118</v>
      </c>
      <c r="L942" s="896"/>
      <c r="M942" s="900"/>
      <c r="T942" s="901"/>
      <c r="AT942" s="897" t="s">
        <v>3027</v>
      </c>
      <c r="AU942" s="897" t="s">
        <v>177</v>
      </c>
      <c r="AV942" s="895" t="s">
        <v>177</v>
      </c>
      <c r="AW942" s="895" t="s">
        <v>27</v>
      </c>
      <c r="AX942" s="895" t="s">
        <v>70</v>
      </c>
      <c r="AY942" s="897" t="s">
        <v>170</v>
      </c>
    </row>
    <row r="943" spans="2:65" s="902" customFormat="1">
      <c r="B943" s="903"/>
      <c r="D943" s="890" t="s">
        <v>3027</v>
      </c>
      <c r="E943" s="904" t="s">
        <v>1</v>
      </c>
      <c r="F943" s="905" t="s">
        <v>3030</v>
      </c>
      <c r="H943" s="906">
        <v>118</v>
      </c>
      <c r="L943" s="903"/>
      <c r="M943" s="907"/>
      <c r="T943" s="908"/>
      <c r="AT943" s="904" t="s">
        <v>3027</v>
      </c>
      <c r="AU943" s="904" t="s">
        <v>177</v>
      </c>
      <c r="AV943" s="902" t="s">
        <v>176</v>
      </c>
      <c r="AW943" s="902" t="s">
        <v>27</v>
      </c>
      <c r="AX943" s="902" t="s">
        <v>78</v>
      </c>
      <c r="AY943" s="904" t="s">
        <v>170</v>
      </c>
    </row>
    <row r="944" spans="2:65" s="2" customFormat="1" ht="24.25" customHeight="1">
      <c r="B944" s="883"/>
      <c r="C944" s="161" t="s">
        <v>682</v>
      </c>
      <c r="D944" s="161" t="s">
        <v>391</v>
      </c>
      <c r="E944" s="162" t="s">
        <v>683</v>
      </c>
      <c r="F944" s="163" t="s">
        <v>684</v>
      </c>
      <c r="G944" s="164" t="s">
        <v>175</v>
      </c>
      <c r="H944" s="165">
        <v>120.36</v>
      </c>
      <c r="I944" s="1091"/>
      <c r="J944" s="166">
        <f>ROUND(I944*H944,2)</f>
        <v>0</v>
      </c>
      <c r="K944" s="167"/>
      <c r="L944" s="168"/>
      <c r="M944" s="169" t="s">
        <v>1</v>
      </c>
      <c r="N944" s="922" t="s">
        <v>38</v>
      </c>
      <c r="O944" s="886">
        <v>0</v>
      </c>
      <c r="P944" s="886">
        <f>O944*H944</f>
        <v>0</v>
      </c>
      <c r="Q944" s="886">
        <v>3.3500000000000002E-2</v>
      </c>
      <c r="R944" s="886">
        <f>Q944*H944</f>
        <v>4.0320600000000004</v>
      </c>
      <c r="S944" s="886">
        <v>0</v>
      </c>
      <c r="T944" s="158">
        <f>S944*H944</f>
        <v>0</v>
      </c>
      <c r="AR944" s="159" t="s">
        <v>202</v>
      </c>
      <c r="AT944" s="159" t="s">
        <v>391</v>
      </c>
      <c r="AU944" s="159" t="s">
        <v>177</v>
      </c>
      <c r="AY944" s="863" t="s">
        <v>170</v>
      </c>
      <c r="BE944" s="887">
        <f>IF(N944="základná",J944,0)</f>
        <v>0</v>
      </c>
      <c r="BF944" s="887">
        <f>IF(N944="znížená",J944,0)</f>
        <v>0</v>
      </c>
      <c r="BG944" s="887">
        <f>IF(N944="zákl. prenesená",J944,0)</f>
        <v>0</v>
      </c>
      <c r="BH944" s="887">
        <f>IF(N944="zníž. prenesená",J944,0)</f>
        <v>0</v>
      </c>
      <c r="BI944" s="887">
        <f>IF(N944="nulová",J944,0)</f>
        <v>0</v>
      </c>
      <c r="BJ944" s="863" t="s">
        <v>177</v>
      </c>
      <c r="BK944" s="887">
        <f>ROUND(I944*H944,2)</f>
        <v>0</v>
      </c>
      <c r="BL944" s="863" t="s">
        <v>176</v>
      </c>
      <c r="BM944" s="159" t="s">
        <v>685</v>
      </c>
    </row>
    <row r="945" spans="2:65" s="888" customFormat="1">
      <c r="B945" s="889"/>
      <c r="D945" s="890" t="s">
        <v>3027</v>
      </c>
      <c r="E945" s="891" t="s">
        <v>1</v>
      </c>
      <c r="F945" s="892" t="s">
        <v>3354</v>
      </c>
      <c r="H945" s="891" t="s">
        <v>1</v>
      </c>
      <c r="L945" s="889"/>
      <c r="M945" s="893"/>
      <c r="T945" s="894"/>
      <c r="AT945" s="891" t="s">
        <v>3027</v>
      </c>
      <c r="AU945" s="891" t="s">
        <v>177</v>
      </c>
      <c r="AV945" s="888" t="s">
        <v>78</v>
      </c>
      <c r="AW945" s="888" t="s">
        <v>27</v>
      </c>
      <c r="AX945" s="888" t="s">
        <v>70</v>
      </c>
      <c r="AY945" s="891" t="s">
        <v>170</v>
      </c>
    </row>
    <row r="946" spans="2:65" s="895" customFormat="1">
      <c r="B946" s="896"/>
      <c r="D946" s="890" t="s">
        <v>3027</v>
      </c>
      <c r="E946" s="897" t="s">
        <v>1</v>
      </c>
      <c r="F946" s="898" t="s">
        <v>3355</v>
      </c>
      <c r="H946" s="899">
        <v>118</v>
      </c>
      <c r="L946" s="896"/>
      <c r="M946" s="900"/>
      <c r="T946" s="901"/>
      <c r="AT946" s="897" t="s">
        <v>3027</v>
      </c>
      <c r="AU946" s="897" t="s">
        <v>177</v>
      </c>
      <c r="AV946" s="895" t="s">
        <v>177</v>
      </c>
      <c r="AW946" s="895" t="s">
        <v>27</v>
      </c>
      <c r="AX946" s="895" t="s">
        <v>70</v>
      </c>
      <c r="AY946" s="897" t="s">
        <v>170</v>
      </c>
    </row>
    <row r="947" spans="2:65" s="902" customFormat="1">
      <c r="B947" s="903"/>
      <c r="D947" s="890" t="s">
        <v>3027</v>
      </c>
      <c r="E947" s="904" t="s">
        <v>1</v>
      </c>
      <c r="F947" s="905" t="s">
        <v>3030</v>
      </c>
      <c r="H947" s="906">
        <v>118</v>
      </c>
      <c r="L947" s="903"/>
      <c r="M947" s="907"/>
      <c r="T947" s="908"/>
      <c r="AT947" s="904" t="s">
        <v>3027</v>
      </c>
      <c r="AU947" s="904" t="s">
        <v>177</v>
      </c>
      <c r="AV947" s="902" t="s">
        <v>176</v>
      </c>
      <c r="AW947" s="902" t="s">
        <v>27</v>
      </c>
      <c r="AX947" s="902" t="s">
        <v>78</v>
      </c>
      <c r="AY947" s="904" t="s">
        <v>170</v>
      </c>
    </row>
    <row r="948" spans="2:65" s="895" customFormat="1">
      <c r="B948" s="896"/>
      <c r="D948" s="890" t="s">
        <v>3027</v>
      </c>
      <c r="F948" s="898" t="s">
        <v>3356</v>
      </c>
      <c r="H948" s="899">
        <v>120.36</v>
      </c>
      <c r="L948" s="896"/>
      <c r="M948" s="900"/>
      <c r="T948" s="901"/>
      <c r="AT948" s="897" t="s">
        <v>3027</v>
      </c>
      <c r="AU948" s="897" t="s">
        <v>177</v>
      </c>
      <c r="AV948" s="895" t="s">
        <v>177</v>
      </c>
      <c r="AW948" s="895" t="s">
        <v>3</v>
      </c>
      <c r="AX948" s="895" t="s">
        <v>78</v>
      </c>
      <c r="AY948" s="897" t="s">
        <v>170</v>
      </c>
    </row>
    <row r="949" spans="2:65" s="2" customFormat="1" ht="21.75" customHeight="1">
      <c r="B949" s="883"/>
      <c r="C949" s="148" t="s">
        <v>686</v>
      </c>
      <c r="D949" s="148" t="s">
        <v>172</v>
      </c>
      <c r="E949" s="149" t="s">
        <v>687</v>
      </c>
      <c r="F949" s="150" t="s">
        <v>688</v>
      </c>
      <c r="G949" s="151" t="s">
        <v>175</v>
      </c>
      <c r="H949" s="152">
        <v>243.73</v>
      </c>
      <c r="I949" s="1091"/>
      <c r="J949" s="153">
        <f>ROUND(I949*H949,2)</f>
        <v>0</v>
      </c>
      <c r="K949" s="884"/>
      <c r="L949" s="40"/>
      <c r="M949" s="155" t="s">
        <v>1</v>
      </c>
      <c r="N949" s="885" t="s">
        <v>38</v>
      </c>
      <c r="O949" s="886">
        <v>0.56415999999999999</v>
      </c>
      <c r="P949" s="886">
        <f>O949*H949</f>
        <v>137.5027168</v>
      </c>
      <c r="Q949" s="886">
        <v>0.10299999999999999</v>
      </c>
      <c r="R949" s="886">
        <f>Q949*H949</f>
        <v>25.104189999999999</v>
      </c>
      <c r="S949" s="886">
        <v>0</v>
      </c>
      <c r="T949" s="158">
        <f>S949*H949</f>
        <v>0</v>
      </c>
      <c r="AR949" s="159" t="s">
        <v>176</v>
      </c>
      <c r="AT949" s="159" t="s">
        <v>172</v>
      </c>
      <c r="AU949" s="159" t="s">
        <v>177</v>
      </c>
      <c r="AY949" s="863" t="s">
        <v>170</v>
      </c>
      <c r="BE949" s="887">
        <f>IF(N949="základná",J949,0)</f>
        <v>0</v>
      </c>
      <c r="BF949" s="887">
        <f>IF(N949="znížená",J949,0)</f>
        <v>0</v>
      </c>
      <c r="BG949" s="887">
        <f>IF(N949="zákl. prenesená",J949,0)</f>
        <v>0</v>
      </c>
      <c r="BH949" s="887">
        <f>IF(N949="zníž. prenesená",J949,0)</f>
        <v>0</v>
      </c>
      <c r="BI949" s="887">
        <f>IF(N949="nulová",J949,0)</f>
        <v>0</v>
      </c>
      <c r="BJ949" s="863" t="s">
        <v>177</v>
      </c>
      <c r="BK949" s="887">
        <f>ROUND(I949*H949,2)</f>
        <v>0</v>
      </c>
      <c r="BL949" s="863" t="s">
        <v>176</v>
      </c>
      <c r="BM949" s="159" t="s">
        <v>689</v>
      </c>
    </row>
    <row r="950" spans="2:65" s="888" customFormat="1">
      <c r="B950" s="889"/>
      <c r="D950" s="890" t="s">
        <v>3027</v>
      </c>
      <c r="E950" s="891" t="s">
        <v>1</v>
      </c>
      <c r="F950" s="892" t="s">
        <v>3357</v>
      </c>
      <c r="H950" s="891" t="s">
        <v>1</v>
      </c>
      <c r="L950" s="889"/>
      <c r="M950" s="893"/>
      <c r="T950" s="894"/>
      <c r="AT950" s="891" t="s">
        <v>3027</v>
      </c>
      <c r="AU950" s="891" t="s">
        <v>177</v>
      </c>
      <c r="AV950" s="888" t="s">
        <v>78</v>
      </c>
      <c r="AW950" s="888" t="s">
        <v>27</v>
      </c>
      <c r="AX950" s="888" t="s">
        <v>70</v>
      </c>
      <c r="AY950" s="891" t="s">
        <v>170</v>
      </c>
    </row>
    <row r="951" spans="2:65" s="888" customFormat="1">
      <c r="B951" s="889"/>
      <c r="D951" s="890" t="s">
        <v>3027</v>
      </c>
      <c r="E951" s="891" t="s">
        <v>1</v>
      </c>
      <c r="F951" s="892" t="s">
        <v>3346</v>
      </c>
      <c r="H951" s="891" t="s">
        <v>1</v>
      </c>
      <c r="L951" s="889"/>
      <c r="M951" s="893"/>
      <c r="T951" s="894"/>
      <c r="AT951" s="891" t="s">
        <v>3027</v>
      </c>
      <c r="AU951" s="891" t="s">
        <v>177</v>
      </c>
      <c r="AV951" s="888" t="s">
        <v>78</v>
      </c>
      <c r="AW951" s="888" t="s">
        <v>27</v>
      </c>
      <c r="AX951" s="888" t="s">
        <v>70</v>
      </c>
      <c r="AY951" s="891" t="s">
        <v>170</v>
      </c>
    </row>
    <row r="952" spans="2:65" s="895" customFormat="1">
      <c r="B952" s="896"/>
      <c r="D952" s="890" t="s">
        <v>3027</v>
      </c>
      <c r="E952" s="897" t="s">
        <v>1</v>
      </c>
      <c r="F952" s="898" t="s">
        <v>3358</v>
      </c>
      <c r="H952" s="899">
        <v>93.4</v>
      </c>
      <c r="L952" s="896"/>
      <c r="M952" s="900"/>
      <c r="T952" s="901"/>
      <c r="AT952" s="897" t="s">
        <v>3027</v>
      </c>
      <c r="AU952" s="897" t="s">
        <v>177</v>
      </c>
      <c r="AV952" s="895" t="s">
        <v>177</v>
      </c>
      <c r="AW952" s="895" t="s">
        <v>27</v>
      </c>
      <c r="AX952" s="895" t="s">
        <v>70</v>
      </c>
      <c r="AY952" s="897" t="s">
        <v>170</v>
      </c>
    </row>
    <row r="953" spans="2:65" s="895" customFormat="1">
      <c r="B953" s="896"/>
      <c r="D953" s="890" t="s">
        <v>3027</v>
      </c>
      <c r="E953" s="897" t="s">
        <v>1</v>
      </c>
      <c r="F953" s="898" t="s">
        <v>3359</v>
      </c>
      <c r="H953" s="899">
        <v>61.32</v>
      </c>
      <c r="L953" s="896"/>
      <c r="M953" s="900"/>
      <c r="T953" s="901"/>
      <c r="AT953" s="897" t="s">
        <v>3027</v>
      </c>
      <c r="AU953" s="897" t="s">
        <v>177</v>
      </c>
      <c r="AV953" s="895" t="s">
        <v>177</v>
      </c>
      <c r="AW953" s="895" t="s">
        <v>27</v>
      </c>
      <c r="AX953" s="895" t="s">
        <v>70</v>
      </c>
      <c r="AY953" s="897" t="s">
        <v>170</v>
      </c>
    </row>
    <row r="954" spans="2:65" s="895" customFormat="1">
      <c r="B954" s="896"/>
      <c r="D954" s="890" t="s">
        <v>3027</v>
      </c>
      <c r="E954" s="897" t="s">
        <v>1</v>
      </c>
      <c r="F954" s="898" t="s">
        <v>3360</v>
      </c>
      <c r="H954" s="899">
        <v>22.89</v>
      </c>
      <c r="L954" s="896"/>
      <c r="M954" s="900"/>
      <c r="T954" s="901"/>
      <c r="AT954" s="897" t="s">
        <v>3027</v>
      </c>
      <c r="AU954" s="897" t="s">
        <v>177</v>
      </c>
      <c r="AV954" s="895" t="s">
        <v>177</v>
      </c>
      <c r="AW954" s="895" t="s">
        <v>27</v>
      </c>
      <c r="AX954" s="895" t="s">
        <v>70</v>
      </c>
      <c r="AY954" s="897" t="s">
        <v>170</v>
      </c>
    </row>
    <row r="955" spans="2:65" s="888" customFormat="1">
      <c r="B955" s="889"/>
      <c r="D955" s="890" t="s">
        <v>3027</v>
      </c>
      <c r="E955" s="891" t="s">
        <v>1</v>
      </c>
      <c r="F955" s="892" t="s">
        <v>3348</v>
      </c>
      <c r="H955" s="891" t="s">
        <v>1</v>
      </c>
      <c r="L955" s="889"/>
      <c r="M955" s="893"/>
      <c r="T955" s="894"/>
      <c r="AT955" s="891" t="s">
        <v>3027</v>
      </c>
      <c r="AU955" s="891" t="s">
        <v>177</v>
      </c>
      <c r="AV955" s="888" t="s">
        <v>78</v>
      </c>
      <c r="AW955" s="888" t="s">
        <v>27</v>
      </c>
      <c r="AX955" s="888" t="s">
        <v>70</v>
      </c>
      <c r="AY955" s="891" t="s">
        <v>170</v>
      </c>
    </row>
    <row r="956" spans="2:65" s="895" customFormat="1">
      <c r="B956" s="896"/>
      <c r="D956" s="890" t="s">
        <v>3027</v>
      </c>
      <c r="E956" s="897" t="s">
        <v>1</v>
      </c>
      <c r="F956" s="898" t="s">
        <v>3361</v>
      </c>
      <c r="H956" s="899">
        <v>31.14</v>
      </c>
      <c r="L956" s="896"/>
      <c r="M956" s="900"/>
      <c r="T956" s="901"/>
      <c r="AT956" s="897" t="s">
        <v>3027</v>
      </c>
      <c r="AU956" s="897" t="s">
        <v>177</v>
      </c>
      <c r="AV956" s="895" t="s">
        <v>177</v>
      </c>
      <c r="AW956" s="895" t="s">
        <v>27</v>
      </c>
      <c r="AX956" s="895" t="s">
        <v>70</v>
      </c>
      <c r="AY956" s="897" t="s">
        <v>170</v>
      </c>
    </row>
    <row r="957" spans="2:65" s="888" customFormat="1">
      <c r="B957" s="889"/>
      <c r="D957" s="890" t="s">
        <v>3027</v>
      </c>
      <c r="E957" s="891" t="s">
        <v>1</v>
      </c>
      <c r="F957" s="892" t="s">
        <v>3350</v>
      </c>
      <c r="H957" s="891" t="s">
        <v>1</v>
      </c>
      <c r="L957" s="889"/>
      <c r="M957" s="893"/>
      <c r="T957" s="894"/>
      <c r="AT957" s="891" t="s">
        <v>3027</v>
      </c>
      <c r="AU957" s="891" t="s">
        <v>177</v>
      </c>
      <c r="AV957" s="888" t="s">
        <v>78</v>
      </c>
      <c r="AW957" s="888" t="s">
        <v>27</v>
      </c>
      <c r="AX957" s="888" t="s">
        <v>70</v>
      </c>
      <c r="AY957" s="891" t="s">
        <v>170</v>
      </c>
    </row>
    <row r="958" spans="2:65" s="895" customFormat="1">
      <c r="B958" s="896"/>
      <c r="D958" s="890" t="s">
        <v>3027</v>
      </c>
      <c r="E958" s="897" t="s">
        <v>1</v>
      </c>
      <c r="F958" s="898" t="s">
        <v>3362</v>
      </c>
      <c r="H958" s="899">
        <v>27.41</v>
      </c>
      <c r="L958" s="896"/>
      <c r="M958" s="900"/>
      <c r="T958" s="901"/>
      <c r="AT958" s="897" t="s">
        <v>3027</v>
      </c>
      <c r="AU958" s="897" t="s">
        <v>177</v>
      </c>
      <c r="AV958" s="895" t="s">
        <v>177</v>
      </c>
      <c r="AW958" s="895" t="s">
        <v>27</v>
      </c>
      <c r="AX958" s="895" t="s">
        <v>70</v>
      </c>
      <c r="AY958" s="897" t="s">
        <v>170</v>
      </c>
    </row>
    <row r="959" spans="2:65" s="888" customFormat="1">
      <c r="B959" s="889"/>
      <c r="D959" s="890" t="s">
        <v>3027</v>
      </c>
      <c r="E959" s="891" t="s">
        <v>1</v>
      </c>
      <c r="F959" s="892" t="s">
        <v>3363</v>
      </c>
      <c r="H959" s="891" t="s">
        <v>1</v>
      </c>
      <c r="L959" s="889"/>
      <c r="M959" s="893"/>
      <c r="T959" s="894"/>
      <c r="AT959" s="891" t="s">
        <v>3027</v>
      </c>
      <c r="AU959" s="891" t="s">
        <v>177</v>
      </c>
      <c r="AV959" s="888" t="s">
        <v>78</v>
      </c>
      <c r="AW959" s="888" t="s">
        <v>27</v>
      </c>
      <c r="AX959" s="888" t="s">
        <v>70</v>
      </c>
      <c r="AY959" s="891" t="s">
        <v>170</v>
      </c>
    </row>
    <row r="960" spans="2:65" s="895" customFormat="1">
      <c r="B960" s="896"/>
      <c r="D960" s="890" t="s">
        <v>3027</v>
      </c>
      <c r="E960" s="897" t="s">
        <v>1</v>
      </c>
      <c r="F960" s="898" t="s">
        <v>3364</v>
      </c>
      <c r="H960" s="899">
        <v>7.57</v>
      </c>
      <c r="L960" s="896"/>
      <c r="M960" s="900"/>
      <c r="T960" s="901"/>
      <c r="AT960" s="897" t="s">
        <v>3027</v>
      </c>
      <c r="AU960" s="897" t="s">
        <v>177</v>
      </c>
      <c r="AV960" s="895" t="s">
        <v>177</v>
      </c>
      <c r="AW960" s="895" t="s">
        <v>27</v>
      </c>
      <c r="AX960" s="895" t="s">
        <v>70</v>
      </c>
      <c r="AY960" s="897" t="s">
        <v>170</v>
      </c>
    </row>
    <row r="961" spans="2:65" s="902" customFormat="1">
      <c r="B961" s="903"/>
      <c r="D961" s="890" t="s">
        <v>3027</v>
      </c>
      <c r="E961" s="904" t="s">
        <v>1</v>
      </c>
      <c r="F961" s="905" t="s">
        <v>3030</v>
      </c>
      <c r="H961" s="906">
        <v>243.73</v>
      </c>
      <c r="L961" s="903"/>
      <c r="M961" s="907"/>
      <c r="T961" s="908"/>
      <c r="AT961" s="904" t="s">
        <v>3027</v>
      </c>
      <c r="AU961" s="904" t="s">
        <v>177</v>
      </c>
      <c r="AV961" s="902" t="s">
        <v>176</v>
      </c>
      <c r="AW961" s="902" t="s">
        <v>27</v>
      </c>
      <c r="AX961" s="902" t="s">
        <v>78</v>
      </c>
      <c r="AY961" s="904" t="s">
        <v>170</v>
      </c>
    </row>
    <row r="962" spans="2:65" s="2" customFormat="1" ht="21.75" customHeight="1">
      <c r="B962" s="883"/>
      <c r="C962" s="148" t="s">
        <v>690</v>
      </c>
      <c r="D962" s="148" t="s">
        <v>172</v>
      </c>
      <c r="E962" s="149" t="s">
        <v>691</v>
      </c>
      <c r="F962" s="150" t="s">
        <v>692</v>
      </c>
      <c r="G962" s="151" t="s">
        <v>175</v>
      </c>
      <c r="H962" s="152">
        <v>863.83</v>
      </c>
      <c r="I962" s="1091"/>
      <c r="J962" s="153">
        <f>ROUND(I962*H962,2)</f>
        <v>0</v>
      </c>
      <c r="K962" s="884"/>
      <c r="L962" s="40"/>
      <c r="M962" s="155" t="s">
        <v>1</v>
      </c>
      <c r="N962" s="885" t="s">
        <v>38</v>
      </c>
      <c r="O962" s="886">
        <v>0.59099999999999997</v>
      </c>
      <c r="P962" s="886">
        <f>O962*H962</f>
        <v>510.52352999999999</v>
      </c>
      <c r="Q962" s="886">
        <v>0.1133</v>
      </c>
      <c r="R962" s="886">
        <f>Q962*H962</f>
        <v>97.871938999999998</v>
      </c>
      <c r="S962" s="886">
        <v>0</v>
      </c>
      <c r="T962" s="158">
        <f>S962*H962</f>
        <v>0</v>
      </c>
      <c r="AR962" s="159" t="s">
        <v>176</v>
      </c>
      <c r="AT962" s="159" t="s">
        <v>172</v>
      </c>
      <c r="AU962" s="159" t="s">
        <v>177</v>
      </c>
      <c r="AY962" s="863" t="s">
        <v>170</v>
      </c>
      <c r="BE962" s="887">
        <f>IF(N962="základná",J962,0)</f>
        <v>0</v>
      </c>
      <c r="BF962" s="887">
        <f>IF(N962="znížená",J962,0)</f>
        <v>0</v>
      </c>
      <c r="BG962" s="887">
        <f>IF(N962="zákl. prenesená",J962,0)</f>
        <v>0</v>
      </c>
      <c r="BH962" s="887">
        <f>IF(N962="zníž. prenesená",J962,0)</f>
        <v>0</v>
      </c>
      <c r="BI962" s="887">
        <f>IF(N962="nulová",J962,0)</f>
        <v>0</v>
      </c>
      <c r="BJ962" s="863" t="s">
        <v>177</v>
      </c>
      <c r="BK962" s="887">
        <f>ROUND(I962*H962,2)</f>
        <v>0</v>
      </c>
      <c r="BL962" s="863" t="s">
        <v>176</v>
      </c>
      <c r="BM962" s="159" t="s">
        <v>693</v>
      </c>
    </row>
    <row r="963" spans="2:65" s="888" customFormat="1">
      <c r="B963" s="889"/>
      <c r="D963" s="890" t="s">
        <v>3027</v>
      </c>
      <c r="E963" s="891" t="s">
        <v>1</v>
      </c>
      <c r="F963" s="892" t="s">
        <v>3365</v>
      </c>
      <c r="H963" s="891" t="s">
        <v>1</v>
      </c>
      <c r="L963" s="889"/>
      <c r="M963" s="893"/>
      <c r="T963" s="894"/>
      <c r="AT963" s="891" t="s">
        <v>3027</v>
      </c>
      <c r="AU963" s="891" t="s">
        <v>177</v>
      </c>
      <c r="AV963" s="888" t="s">
        <v>78</v>
      </c>
      <c r="AW963" s="888" t="s">
        <v>27</v>
      </c>
      <c r="AX963" s="888" t="s">
        <v>70</v>
      </c>
      <c r="AY963" s="891" t="s">
        <v>170</v>
      </c>
    </row>
    <row r="964" spans="2:65" s="888" customFormat="1">
      <c r="B964" s="889"/>
      <c r="D964" s="890" t="s">
        <v>3027</v>
      </c>
      <c r="E964" s="891" t="s">
        <v>1</v>
      </c>
      <c r="F964" s="892" t="s">
        <v>3366</v>
      </c>
      <c r="H964" s="891" t="s">
        <v>1</v>
      </c>
      <c r="L964" s="889"/>
      <c r="M964" s="893"/>
      <c r="T964" s="894"/>
      <c r="AT964" s="891" t="s">
        <v>3027</v>
      </c>
      <c r="AU964" s="891" t="s">
        <v>177</v>
      </c>
      <c r="AV964" s="888" t="s">
        <v>78</v>
      </c>
      <c r="AW964" s="888" t="s">
        <v>27</v>
      </c>
      <c r="AX964" s="888" t="s">
        <v>70</v>
      </c>
      <c r="AY964" s="891" t="s">
        <v>170</v>
      </c>
    </row>
    <row r="965" spans="2:65" s="895" customFormat="1">
      <c r="B965" s="896"/>
      <c r="D965" s="890" t="s">
        <v>3027</v>
      </c>
      <c r="E965" s="897" t="s">
        <v>1</v>
      </c>
      <c r="F965" s="898" t="s">
        <v>3367</v>
      </c>
      <c r="H965" s="899">
        <v>158.24</v>
      </c>
      <c r="L965" s="896"/>
      <c r="M965" s="900"/>
      <c r="T965" s="901"/>
      <c r="AT965" s="897" t="s">
        <v>3027</v>
      </c>
      <c r="AU965" s="897" t="s">
        <v>177</v>
      </c>
      <c r="AV965" s="895" t="s">
        <v>177</v>
      </c>
      <c r="AW965" s="895" t="s">
        <v>27</v>
      </c>
      <c r="AX965" s="895" t="s">
        <v>70</v>
      </c>
      <c r="AY965" s="897" t="s">
        <v>170</v>
      </c>
    </row>
    <row r="966" spans="2:65" s="888" customFormat="1">
      <c r="B966" s="889"/>
      <c r="D966" s="890" t="s">
        <v>3027</v>
      </c>
      <c r="E966" s="891" t="s">
        <v>1</v>
      </c>
      <c r="F966" s="892" t="s">
        <v>3348</v>
      </c>
      <c r="H966" s="891" t="s">
        <v>1</v>
      </c>
      <c r="L966" s="889"/>
      <c r="M966" s="893"/>
      <c r="T966" s="894"/>
      <c r="AT966" s="891" t="s">
        <v>3027</v>
      </c>
      <c r="AU966" s="891" t="s">
        <v>177</v>
      </c>
      <c r="AV966" s="888" t="s">
        <v>78</v>
      </c>
      <c r="AW966" s="888" t="s">
        <v>27</v>
      </c>
      <c r="AX966" s="888" t="s">
        <v>70</v>
      </c>
      <c r="AY966" s="891" t="s">
        <v>170</v>
      </c>
    </row>
    <row r="967" spans="2:65" s="895" customFormat="1">
      <c r="B967" s="896"/>
      <c r="D967" s="890" t="s">
        <v>3027</v>
      </c>
      <c r="E967" s="897" t="s">
        <v>1</v>
      </c>
      <c r="F967" s="898" t="s">
        <v>3368</v>
      </c>
      <c r="H967" s="899">
        <v>247.62</v>
      </c>
      <c r="L967" s="896"/>
      <c r="M967" s="900"/>
      <c r="T967" s="901"/>
      <c r="AT967" s="897" t="s">
        <v>3027</v>
      </c>
      <c r="AU967" s="897" t="s">
        <v>177</v>
      </c>
      <c r="AV967" s="895" t="s">
        <v>177</v>
      </c>
      <c r="AW967" s="895" t="s">
        <v>27</v>
      </c>
      <c r="AX967" s="895" t="s">
        <v>70</v>
      </c>
      <c r="AY967" s="897" t="s">
        <v>170</v>
      </c>
    </row>
    <row r="968" spans="2:65" s="895" customFormat="1">
      <c r="B968" s="896"/>
      <c r="D968" s="890" t="s">
        <v>3027</v>
      </c>
      <c r="E968" s="897" t="s">
        <v>1</v>
      </c>
      <c r="F968" s="898" t="s">
        <v>3369</v>
      </c>
      <c r="H968" s="899">
        <v>75.709999999999994</v>
      </c>
      <c r="L968" s="896"/>
      <c r="M968" s="900"/>
      <c r="T968" s="901"/>
      <c r="AT968" s="897" t="s">
        <v>3027</v>
      </c>
      <c r="AU968" s="897" t="s">
        <v>177</v>
      </c>
      <c r="AV968" s="895" t="s">
        <v>177</v>
      </c>
      <c r="AW968" s="895" t="s">
        <v>27</v>
      </c>
      <c r="AX968" s="895" t="s">
        <v>70</v>
      </c>
      <c r="AY968" s="897" t="s">
        <v>170</v>
      </c>
    </row>
    <row r="969" spans="2:65" s="888" customFormat="1">
      <c r="B969" s="889"/>
      <c r="D969" s="890" t="s">
        <v>3027</v>
      </c>
      <c r="E969" s="891" t="s">
        <v>1</v>
      </c>
      <c r="F969" s="892" t="s">
        <v>3370</v>
      </c>
      <c r="H969" s="891" t="s">
        <v>1</v>
      </c>
      <c r="L969" s="889"/>
      <c r="M969" s="893"/>
      <c r="T969" s="894"/>
      <c r="AT969" s="891" t="s">
        <v>3027</v>
      </c>
      <c r="AU969" s="891" t="s">
        <v>177</v>
      </c>
      <c r="AV969" s="888" t="s">
        <v>78</v>
      </c>
      <c r="AW969" s="888" t="s">
        <v>27</v>
      </c>
      <c r="AX969" s="888" t="s">
        <v>70</v>
      </c>
      <c r="AY969" s="891" t="s">
        <v>170</v>
      </c>
    </row>
    <row r="970" spans="2:65" s="895" customFormat="1">
      <c r="B970" s="896"/>
      <c r="D970" s="890" t="s">
        <v>3027</v>
      </c>
      <c r="E970" s="897" t="s">
        <v>1</v>
      </c>
      <c r="F970" s="898" t="s">
        <v>3371</v>
      </c>
      <c r="H970" s="899">
        <v>193.4</v>
      </c>
      <c r="L970" s="896"/>
      <c r="M970" s="900"/>
      <c r="T970" s="901"/>
      <c r="AT970" s="897" t="s">
        <v>3027</v>
      </c>
      <c r="AU970" s="897" t="s">
        <v>177</v>
      </c>
      <c r="AV970" s="895" t="s">
        <v>177</v>
      </c>
      <c r="AW970" s="895" t="s">
        <v>27</v>
      </c>
      <c r="AX970" s="895" t="s">
        <v>70</v>
      </c>
      <c r="AY970" s="897" t="s">
        <v>170</v>
      </c>
    </row>
    <row r="971" spans="2:65" s="895" customFormat="1">
      <c r="B971" s="896"/>
      <c r="D971" s="890" t="s">
        <v>3027</v>
      </c>
      <c r="E971" s="897" t="s">
        <v>1</v>
      </c>
      <c r="F971" s="898" t="s">
        <v>3372</v>
      </c>
      <c r="H971" s="899">
        <v>141.30000000000001</v>
      </c>
      <c r="L971" s="896"/>
      <c r="M971" s="900"/>
      <c r="T971" s="901"/>
      <c r="AT971" s="897" t="s">
        <v>3027</v>
      </c>
      <c r="AU971" s="897" t="s">
        <v>177</v>
      </c>
      <c r="AV971" s="895" t="s">
        <v>177</v>
      </c>
      <c r="AW971" s="895" t="s">
        <v>27</v>
      </c>
      <c r="AX971" s="895" t="s">
        <v>70</v>
      </c>
      <c r="AY971" s="897" t="s">
        <v>170</v>
      </c>
    </row>
    <row r="972" spans="2:65" s="888" customFormat="1">
      <c r="B972" s="889"/>
      <c r="D972" s="890" t="s">
        <v>3027</v>
      </c>
      <c r="E972" s="891" t="s">
        <v>1</v>
      </c>
      <c r="F972" s="892" t="s">
        <v>3352</v>
      </c>
      <c r="H972" s="891" t="s">
        <v>1</v>
      </c>
      <c r="L972" s="889"/>
      <c r="M972" s="893"/>
      <c r="T972" s="894"/>
      <c r="AT972" s="891" t="s">
        <v>3027</v>
      </c>
      <c r="AU972" s="891" t="s">
        <v>177</v>
      </c>
      <c r="AV972" s="888" t="s">
        <v>78</v>
      </c>
      <c r="AW972" s="888" t="s">
        <v>27</v>
      </c>
      <c r="AX972" s="888" t="s">
        <v>70</v>
      </c>
      <c r="AY972" s="891" t="s">
        <v>170</v>
      </c>
    </row>
    <row r="973" spans="2:65" s="895" customFormat="1">
      <c r="B973" s="896"/>
      <c r="D973" s="890" t="s">
        <v>3027</v>
      </c>
      <c r="E973" s="897" t="s">
        <v>1</v>
      </c>
      <c r="F973" s="898" t="s">
        <v>3373</v>
      </c>
      <c r="H973" s="899">
        <v>47.56</v>
      </c>
      <c r="L973" s="896"/>
      <c r="M973" s="900"/>
      <c r="T973" s="901"/>
      <c r="AT973" s="897" t="s">
        <v>3027</v>
      </c>
      <c r="AU973" s="897" t="s">
        <v>177</v>
      </c>
      <c r="AV973" s="895" t="s">
        <v>177</v>
      </c>
      <c r="AW973" s="895" t="s">
        <v>27</v>
      </c>
      <c r="AX973" s="895" t="s">
        <v>70</v>
      </c>
      <c r="AY973" s="897" t="s">
        <v>170</v>
      </c>
    </row>
    <row r="974" spans="2:65" s="902" customFormat="1">
      <c r="B974" s="903"/>
      <c r="D974" s="890" t="s">
        <v>3027</v>
      </c>
      <c r="E974" s="904" t="s">
        <v>1</v>
      </c>
      <c r="F974" s="905" t="s">
        <v>3030</v>
      </c>
      <c r="H974" s="906">
        <v>863.82999999999993</v>
      </c>
      <c r="L974" s="903"/>
      <c r="M974" s="907"/>
      <c r="T974" s="908"/>
      <c r="AT974" s="904" t="s">
        <v>3027</v>
      </c>
      <c r="AU974" s="904" t="s">
        <v>177</v>
      </c>
      <c r="AV974" s="902" t="s">
        <v>176</v>
      </c>
      <c r="AW974" s="902" t="s">
        <v>27</v>
      </c>
      <c r="AX974" s="902" t="s">
        <v>78</v>
      </c>
      <c r="AY974" s="904" t="s">
        <v>170</v>
      </c>
    </row>
    <row r="975" spans="2:65" s="2" customFormat="1" ht="24.25" customHeight="1">
      <c r="B975" s="883"/>
      <c r="C975" s="148" t="s">
        <v>694</v>
      </c>
      <c r="D975" s="148" t="s">
        <v>172</v>
      </c>
      <c r="E975" s="149" t="s">
        <v>695</v>
      </c>
      <c r="F975" s="150" t="s">
        <v>696</v>
      </c>
      <c r="G975" s="151" t="s">
        <v>175</v>
      </c>
      <c r="H975" s="152">
        <v>4.6100000000000003</v>
      </c>
      <c r="I975" s="1091"/>
      <c r="J975" s="153">
        <f>ROUND(I975*H975,2)</f>
        <v>0</v>
      </c>
      <c r="K975" s="884"/>
      <c r="L975" s="40"/>
      <c r="M975" s="155" t="s">
        <v>1</v>
      </c>
      <c r="N975" s="885" t="s">
        <v>38</v>
      </c>
      <c r="O975" s="886">
        <v>0.68500000000000005</v>
      </c>
      <c r="P975" s="886">
        <f>O975*H975</f>
        <v>3.1578500000000003</v>
      </c>
      <c r="Q975" s="886">
        <v>0.14677000000000001</v>
      </c>
      <c r="R975" s="886">
        <f>Q975*H975</f>
        <v>0.67660970000000009</v>
      </c>
      <c r="S975" s="886">
        <v>0</v>
      </c>
      <c r="T975" s="158">
        <f>S975*H975</f>
        <v>0</v>
      </c>
      <c r="AR975" s="159" t="s">
        <v>176</v>
      </c>
      <c r="AT975" s="159" t="s">
        <v>172</v>
      </c>
      <c r="AU975" s="159" t="s">
        <v>177</v>
      </c>
      <c r="AY975" s="863" t="s">
        <v>170</v>
      </c>
      <c r="BE975" s="887">
        <f>IF(N975="základná",J975,0)</f>
        <v>0</v>
      </c>
      <c r="BF975" s="887">
        <f>IF(N975="znížená",J975,0)</f>
        <v>0</v>
      </c>
      <c r="BG975" s="887">
        <f>IF(N975="zákl. prenesená",J975,0)</f>
        <v>0</v>
      </c>
      <c r="BH975" s="887">
        <f>IF(N975="zníž. prenesená",J975,0)</f>
        <v>0</v>
      </c>
      <c r="BI975" s="887">
        <f>IF(N975="nulová",J975,0)</f>
        <v>0</v>
      </c>
      <c r="BJ975" s="863" t="s">
        <v>177</v>
      </c>
      <c r="BK975" s="887">
        <f>ROUND(I975*H975,2)</f>
        <v>0</v>
      </c>
      <c r="BL975" s="863" t="s">
        <v>176</v>
      </c>
      <c r="BM975" s="159" t="s">
        <v>697</v>
      </c>
    </row>
    <row r="976" spans="2:65" s="888" customFormat="1">
      <c r="B976" s="889"/>
      <c r="D976" s="890" t="s">
        <v>3027</v>
      </c>
      <c r="E976" s="891" t="s">
        <v>1</v>
      </c>
      <c r="F976" s="892" t="s">
        <v>3374</v>
      </c>
      <c r="H976" s="891" t="s">
        <v>1</v>
      </c>
      <c r="L976" s="889"/>
      <c r="M976" s="893"/>
      <c r="T976" s="894"/>
      <c r="AT976" s="891" t="s">
        <v>3027</v>
      </c>
      <c r="AU976" s="891" t="s">
        <v>177</v>
      </c>
      <c r="AV976" s="888" t="s">
        <v>78</v>
      </c>
      <c r="AW976" s="888" t="s">
        <v>27</v>
      </c>
      <c r="AX976" s="888" t="s">
        <v>70</v>
      </c>
      <c r="AY976" s="891" t="s">
        <v>170</v>
      </c>
    </row>
    <row r="977" spans="2:65" s="888" customFormat="1">
      <c r="B977" s="889"/>
      <c r="D977" s="890" t="s">
        <v>3027</v>
      </c>
      <c r="E977" s="891" t="s">
        <v>1</v>
      </c>
      <c r="F977" s="892" t="s">
        <v>3346</v>
      </c>
      <c r="H977" s="891" t="s">
        <v>1</v>
      </c>
      <c r="L977" s="889"/>
      <c r="M977" s="893"/>
      <c r="T977" s="894"/>
      <c r="AT977" s="891" t="s">
        <v>3027</v>
      </c>
      <c r="AU977" s="891" t="s">
        <v>177</v>
      </c>
      <c r="AV977" s="888" t="s">
        <v>78</v>
      </c>
      <c r="AW977" s="888" t="s">
        <v>27</v>
      </c>
      <c r="AX977" s="888" t="s">
        <v>70</v>
      </c>
      <c r="AY977" s="891" t="s">
        <v>170</v>
      </c>
    </row>
    <row r="978" spans="2:65" s="895" customFormat="1">
      <c r="B978" s="896"/>
      <c r="D978" s="890" t="s">
        <v>3027</v>
      </c>
      <c r="E978" s="897" t="s">
        <v>1</v>
      </c>
      <c r="F978" s="898" t="s">
        <v>3375</v>
      </c>
      <c r="H978" s="899">
        <v>4.6100000000000003</v>
      </c>
      <c r="L978" s="896"/>
      <c r="M978" s="900"/>
      <c r="T978" s="901"/>
      <c r="AT978" s="897" t="s">
        <v>3027</v>
      </c>
      <c r="AU978" s="897" t="s">
        <v>177</v>
      </c>
      <c r="AV978" s="895" t="s">
        <v>177</v>
      </c>
      <c r="AW978" s="895" t="s">
        <v>27</v>
      </c>
      <c r="AX978" s="895" t="s">
        <v>70</v>
      </c>
      <c r="AY978" s="897" t="s">
        <v>170</v>
      </c>
    </row>
    <row r="979" spans="2:65" s="902" customFormat="1">
      <c r="B979" s="903"/>
      <c r="D979" s="890" t="s">
        <v>3027</v>
      </c>
      <c r="E979" s="904" t="s">
        <v>1</v>
      </c>
      <c r="F979" s="905" t="s">
        <v>3030</v>
      </c>
      <c r="H979" s="906">
        <v>4.6100000000000003</v>
      </c>
      <c r="L979" s="903"/>
      <c r="M979" s="907"/>
      <c r="T979" s="908"/>
      <c r="AT979" s="904" t="s">
        <v>3027</v>
      </c>
      <c r="AU979" s="904" t="s">
        <v>177</v>
      </c>
      <c r="AV979" s="902" t="s">
        <v>176</v>
      </c>
      <c r="AW979" s="902" t="s">
        <v>27</v>
      </c>
      <c r="AX979" s="902" t="s">
        <v>78</v>
      </c>
      <c r="AY979" s="904" t="s">
        <v>170</v>
      </c>
    </row>
    <row r="980" spans="2:65" s="2" customFormat="1" ht="24.25" customHeight="1">
      <c r="B980" s="883"/>
      <c r="C980" s="148" t="s">
        <v>698</v>
      </c>
      <c r="D980" s="148" t="s">
        <v>172</v>
      </c>
      <c r="E980" s="149" t="s">
        <v>699</v>
      </c>
      <c r="F980" s="150" t="s">
        <v>700</v>
      </c>
      <c r="G980" s="151" t="s">
        <v>175</v>
      </c>
      <c r="H980" s="152">
        <v>118</v>
      </c>
      <c r="I980" s="1091"/>
      <c r="J980" s="153">
        <f>ROUND(I980*H980,2)</f>
        <v>0</v>
      </c>
      <c r="K980" s="884"/>
      <c r="L980" s="40"/>
      <c r="M980" s="155" t="s">
        <v>1</v>
      </c>
      <c r="N980" s="885" t="s">
        <v>38</v>
      </c>
      <c r="O980" s="886">
        <v>0.69799999999999995</v>
      </c>
      <c r="P980" s="886">
        <f>O980*H980</f>
        <v>82.36399999999999</v>
      </c>
      <c r="Q980" s="886">
        <v>0.15064</v>
      </c>
      <c r="R980" s="886">
        <f>Q980*H980</f>
        <v>17.77552</v>
      </c>
      <c r="S980" s="886">
        <v>0</v>
      </c>
      <c r="T980" s="158">
        <f>S980*H980</f>
        <v>0</v>
      </c>
      <c r="AR980" s="159" t="s">
        <v>176</v>
      </c>
      <c r="AT980" s="159" t="s">
        <v>172</v>
      </c>
      <c r="AU980" s="159" t="s">
        <v>177</v>
      </c>
      <c r="AY980" s="863" t="s">
        <v>170</v>
      </c>
      <c r="BE980" s="887">
        <f>IF(N980="základná",J980,0)</f>
        <v>0</v>
      </c>
      <c r="BF980" s="887">
        <f>IF(N980="znížená",J980,0)</f>
        <v>0</v>
      </c>
      <c r="BG980" s="887">
        <f>IF(N980="zákl. prenesená",J980,0)</f>
        <v>0</v>
      </c>
      <c r="BH980" s="887">
        <f>IF(N980="zníž. prenesená",J980,0)</f>
        <v>0</v>
      </c>
      <c r="BI980" s="887">
        <f>IF(N980="nulová",J980,0)</f>
        <v>0</v>
      </c>
      <c r="BJ980" s="863" t="s">
        <v>177</v>
      </c>
      <c r="BK980" s="887">
        <f>ROUND(I980*H980,2)</f>
        <v>0</v>
      </c>
      <c r="BL980" s="863" t="s">
        <v>176</v>
      </c>
      <c r="BM980" s="159" t="s">
        <v>701</v>
      </c>
    </row>
    <row r="981" spans="2:65" s="888" customFormat="1">
      <c r="B981" s="889"/>
      <c r="D981" s="890" t="s">
        <v>3027</v>
      </c>
      <c r="E981" s="891" t="s">
        <v>1</v>
      </c>
      <c r="F981" s="892" t="s">
        <v>3354</v>
      </c>
      <c r="H981" s="891" t="s">
        <v>1</v>
      </c>
      <c r="L981" s="889"/>
      <c r="M981" s="893"/>
      <c r="T981" s="894"/>
      <c r="AT981" s="891" t="s">
        <v>3027</v>
      </c>
      <c r="AU981" s="891" t="s">
        <v>177</v>
      </c>
      <c r="AV981" s="888" t="s">
        <v>78</v>
      </c>
      <c r="AW981" s="888" t="s">
        <v>27</v>
      </c>
      <c r="AX981" s="888" t="s">
        <v>70</v>
      </c>
      <c r="AY981" s="891" t="s">
        <v>170</v>
      </c>
    </row>
    <row r="982" spans="2:65" s="895" customFormat="1">
      <c r="B982" s="896"/>
      <c r="D982" s="890" t="s">
        <v>3027</v>
      </c>
      <c r="E982" s="897" t="s">
        <v>1</v>
      </c>
      <c r="F982" s="898" t="s">
        <v>3355</v>
      </c>
      <c r="H982" s="899">
        <v>118</v>
      </c>
      <c r="L982" s="896"/>
      <c r="M982" s="900"/>
      <c r="T982" s="901"/>
      <c r="AT982" s="897" t="s">
        <v>3027</v>
      </c>
      <c r="AU982" s="897" t="s">
        <v>177</v>
      </c>
      <c r="AV982" s="895" t="s">
        <v>177</v>
      </c>
      <c r="AW982" s="895" t="s">
        <v>27</v>
      </c>
      <c r="AX982" s="895" t="s">
        <v>70</v>
      </c>
      <c r="AY982" s="897" t="s">
        <v>170</v>
      </c>
    </row>
    <row r="983" spans="2:65" s="902" customFormat="1">
      <c r="B983" s="903"/>
      <c r="D983" s="890" t="s">
        <v>3027</v>
      </c>
      <c r="E983" s="904" t="s">
        <v>1</v>
      </c>
      <c r="F983" s="905" t="s">
        <v>3030</v>
      </c>
      <c r="H983" s="906">
        <v>118</v>
      </c>
      <c r="L983" s="903"/>
      <c r="M983" s="907"/>
      <c r="T983" s="908"/>
      <c r="AT983" s="904" t="s">
        <v>3027</v>
      </c>
      <c r="AU983" s="904" t="s">
        <v>177</v>
      </c>
      <c r="AV983" s="902" t="s">
        <v>176</v>
      </c>
      <c r="AW983" s="902" t="s">
        <v>27</v>
      </c>
      <c r="AX983" s="902" t="s">
        <v>78</v>
      </c>
      <c r="AY983" s="904" t="s">
        <v>170</v>
      </c>
    </row>
    <row r="984" spans="2:65" s="2" customFormat="1" ht="24.25" customHeight="1">
      <c r="B984" s="883"/>
      <c r="C984" s="148" t="s">
        <v>702</v>
      </c>
      <c r="D984" s="148" t="s">
        <v>172</v>
      </c>
      <c r="E984" s="149" t="s">
        <v>703</v>
      </c>
      <c r="F984" s="150" t="s">
        <v>704</v>
      </c>
      <c r="G984" s="151" t="s">
        <v>175</v>
      </c>
      <c r="H984" s="152">
        <v>78</v>
      </c>
      <c r="I984" s="1091"/>
      <c r="J984" s="153">
        <f>ROUND(I984*H984,2)</f>
        <v>0</v>
      </c>
      <c r="K984" s="884"/>
      <c r="L984" s="40"/>
      <c r="M984" s="155" t="s">
        <v>1</v>
      </c>
      <c r="N984" s="885" t="s">
        <v>38</v>
      </c>
      <c r="O984" s="886">
        <v>0.83199999999999996</v>
      </c>
      <c r="P984" s="886">
        <f>O984*H984</f>
        <v>64.896000000000001</v>
      </c>
      <c r="Q984" s="886">
        <v>0.20085</v>
      </c>
      <c r="R984" s="886">
        <f>Q984*H984</f>
        <v>15.6663</v>
      </c>
      <c r="S984" s="886">
        <v>0</v>
      </c>
      <c r="T984" s="158">
        <f>S984*H984</f>
        <v>0</v>
      </c>
      <c r="AR984" s="159" t="s">
        <v>176</v>
      </c>
      <c r="AT984" s="159" t="s">
        <v>172</v>
      </c>
      <c r="AU984" s="159" t="s">
        <v>177</v>
      </c>
      <c r="AY984" s="863" t="s">
        <v>170</v>
      </c>
      <c r="BE984" s="887">
        <f>IF(N984="základná",J984,0)</f>
        <v>0</v>
      </c>
      <c r="BF984" s="887">
        <f>IF(N984="znížená",J984,0)</f>
        <v>0</v>
      </c>
      <c r="BG984" s="887">
        <f>IF(N984="zákl. prenesená",J984,0)</f>
        <v>0</v>
      </c>
      <c r="BH984" s="887">
        <f>IF(N984="zníž. prenesená",J984,0)</f>
        <v>0</v>
      </c>
      <c r="BI984" s="887">
        <f>IF(N984="nulová",J984,0)</f>
        <v>0</v>
      </c>
      <c r="BJ984" s="863" t="s">
        <v>177</v>
      </c>
      <c r="BK984" s="887">
        <f>ROUND(I984*H984,2)</f>
        <v>0</v>
      </c>
      <c r="BL984" s="863" t="s">
        <v>176</v>
      </c>
      <c r="BM984" s="159" t="s">
        <v>705</v>
      </c>
    </row>
    <row r="985" spans="2:65" s="888" customFormat="1">
      <c r="B985" s="889"/>
      <c r="D985" s="890" t="s">
        <v>3027</v>
      </c>
      <c r="E985" s="891" t="s">
        <v>1</v>
      </c>
      <c r="F985" s="892" t="s">
        <v>3376</v>
      </c>
      <c r="H985" s="891" t="s">
        <v>1</v>
      </c>
      <c r="L985" s="889"/>
      <c r="M985" s="893"/>
      <c r="T985" s="894"/>
      <c r="AT985" s="891" t="s">
        <v>3027</v>
      </c>
      <c r="AU985" s="891" t="s">
        <v>177</v>
      </c>
      <c r="AV985" s="888" t="s">
        <v>78</v>
      </c>
      <c r="AW985" s="888" t="s">
        <v>27</v>
      </c>
      <c r="AX985" s="888" t="s">
        <v>70</v>
      </c>
      <c r="AY985" s="891" t="s">
        <v>170</v>
      </c>
    </row>
    <row r="986" spans="2:65" s="895" customFormat="1">
      <c r="B986" s="896"/>
      <c r="D986" s="890" t="s">
        <v>3027</v>
      </c>
      <c r="E986" s="897" t="s">
        <v>1</v>
      </c>
      <c r="F986" s="898" t="s">
        <v>3377</v>
      </c>
      <c r="H986" s="899">
        <v>78</v>
      </c>
      <c r="L986" s="896"/>
      <c r="M986" s="900"/>
      <c r="T986" s="901"/>
      <c r="AT986" s="897" t="s">
        <v>3027</v>
      </c>
      <c r="AU986" s="897" t="s">
        <v>177</v>
      </c>
      <c r="AV986" s="895" t="s">
        <v>177</v>
      </c>
      <c r="AW986" s="895" t="s">
        <v>27</v>
      </c>
      <c r="AX986" s="895" t="s">
        <v>70</v>
      </c>
      <c r="AY986" s="897" t="s">
        <v>170</v>
      </c>
    </row>
    <row r="987" spans="2:65" s="902" customFormat="1">
      <c r="B987" s="903"/>
      <c r="D987" s="890" t="s">
        <v>3027</v>
      </c>
      <c r="E987" s="904" t="s">
        <v>1</v>
      </c>
      <c r="F987" s="905" t="s">
        <v>3030</v>
      </c>
      <c r="H987" s="906">
        <v>78</v>
      </c>
      <c r="L987" s="903"/>
      <c r="M987" s="907"/>
      <c r="T987" s="908"/>
      <c r="AT987" s="904" t="s">
        <v>3027</v>
      </c>
      <c r="AU987" s="904" t="s">
        <v>177</v>
      </c>
      <c r="AV987" s="902" t="s">
        <v>176</v>
      </c>
      <c r="AW987" s="902" t="s">
        <v>27</v>
      </c>
      <c r="AX987" s="902" t="s">
        <v>78</v>
      </c>
      <c r="AY987" s="904" t="s">
        <v>170</v>
      </c>
    </row>
    <row r="988" spans="2:65" s="2" customFormat="1" ht="24.25" customHeight="1">
      <c r="B988" s="883"/>
      <c r="C988" s="148" t="s">
        <v>706</v>
      </c>
      <c r="D988" s="148" t="s">
        <v>172</v>
      </c>
      <c r="E988" s="149" t="s">
        <v>707</v>
      </c>
      <c r="F988" s="150" t="s">
        <v>708</v>
      </c>
      <c r="G988" s="151" t="s">
        <v>175</v>
      </c>
      <c r="H988" s="152">
        <v>8.4</v>
      </c>
      <c r="I988" s="1091"/>
      <c r="J988" s="153">
        <f>ROUND(I988*H988,2)</f>
        <v>0</v>
      </c>
      <c r="K988" s="884"/>
      <c r="L988" s="40"/>
      <c r="M988" s="155" t="s">
        <v>1</v>
      </c>
      <c r="N988" s="885" t="s">
        <v>38</v>
      </c>
      <c r="O988" s="886">
        <v>0.83199999999999996</v>
      </c>
      <c r="P988" s="886">
        <f>O988*H988</f>
        <v>6.9888000000000003</v>
      </c>
      <c r="Q988" s="886">
        <v>0.20085</v>
      </c>
      <c r="R988" s="886">
        <f>Q988*H988</f>
        <v>1.6871400000000001</v>
      </c>
      <c r="S988" s="886">
        <v>0</v>
      </c>
      <c r="T988" s="158">
        <f>S988*H988</f>
        <v>0</v>
      </c>
      <c r="AR988" s="159" t="s">
        <v>176</v>
      </c>
      <c r="AT988" s="159" t="s">
        <v>172</v>
      </c>
      <c r="AU988" s="159" t="s">
        <v>177</v>
      </c>
      <c r="AY988" s="863" t="s">
        <v>170</v>
      </c>
      <c r="BE988" s="887">
        <f>IF(N988="základná",J988,0)</f>
        <v>0</v>
      </c>
      <c r="BF988" s="887">
        <f>IF(N988="znížená",J988,0)</f>
        <v>0</v>
      </c>
      <c r="BG988" s="887">
        <f>IF(N988="zákl. prenesená",J988,0)</f>
        <v>0</v>
      </c>
      <c r="BH988" s="887">
        <f>IF(N988="zníž. prenesená",J988,0)</f>
        <v>0</v>
      </c>
      <c r="BI988" s="887">
        <f>IF(N988="nulová",J988,0)</f>
        <v>0</v>
      </c>
      <c r="BJ988" s="863" t="s">
        <v>177</v>
      </c>
      <c r="BK988" s="887">
        <f>ROUND(I988*H988,2)</f>
        <v>0</v>
      </c>
      <c r="BL988" s="863" t="s">
        <v>176</v>
      </c>
      <c r="BM988" s="159" t="s">
        <v>709</v>
      </c>
    </row>
    <row r="989" spans="2:65" s="888" customFormat="1">
      <c r="B989" s="889"/>
      <c r="D989" s="890" t="s">
        <v>3027</v>
      </c>
      <c r="E989" s="891" t="s">
        <v>1</v>
      </c>
      <c r="F989" s="892" t="s">
        <v>3378</v>
      </c>
      <c r="H989" s="891" t="s">
        <v>1</v>
      </c>
      <c r="L989" s="889"/>
      <c r="M989" s="893"/>
      <c r="T989" s="894"/>
      <c r="AT989" s="891" t="s">
        <v>3027</v>
      </c>
      <c r="AU989" s="891" t="s">
        <v>177</v>
      </c>
      <c r="AV989" s="888" t="s">
        <v>78</v>
      </c>
      <c r="AW989" s="888" t="s">
        <v>27</v>
      </c>
      <c r="AX989" s="888" t="s">
        <v>70</v>
      </c>
      <c r="AY989" s="891" t="s">
        <v>170</v>
      </c>
    </row>
    <row r="990" spans="2:65" s="895" customFormat="1">
      <c r="B990" s="896"/>
      <c r="D990" s="890" t="s">
        <v>3027</v>
      </c>
      <c r="E990" s="897" t="s">
        <v>1</v>
      </c>
      <c r="F990" s="898" t="s">
        <v>3379</v>
      </c>
      <c r="H990" s="899">
        <v>8.4</v>
      </c>
      <c r="L990" s="896"/>
      <c r="M990" s="900"/>
      <c r="T990" s="901"/>
      <c r="AT990" s="897" t="s">
        <v>3027</v>
      </c>
      <c r="AU990" s="897" t="s">
        <v>177</v>
      </c>
      <c r="AV990" s="895" t="s">
        <v>177</v>
      </c>
      <c r="AW990" s="895" t="s">
        <v>27</v>
      </c>
      <c r="AX990" s="895" t="s">
        <v>70</v>
      </c>
      <c r="AY990" s="897" t="s">
        <v>170</v>
      </c>
    </row>
    <row r="991" spans="2:65" s="902" customFormat="1">
      <c r="B991" s="903"/>
      <c r="D991" s="890" t="s">
        <v>3027</v>
      </c>
      <c r="E991" s="904" t="s">
        <v>1</v>
      </c>
      <c r="F991" s="905" t="s">
        <v>3030</v>
      </c>
      <c r="H991" s="906">
        <v>8.4</v>
      </c>
      <c r="L991" s="903"/>
      <c r="M991" s="907"/>
      <c r="T991" s="908"/>
      <c r="AT991" s="904" t="s">
        <v>3027</v>
      </c>
      <c r="AU991" s="904" t="s">
        <v>177</v>
      </c>
      <c r="AV991" s="902" t="s">
        <v>176</v>
      </c>
      <c r="AW991" s="902" t="s">
        <v>27</v>
      </c>
      <c r="AX991" s="902" t="s">
        <v>78</v>
      </c>
      <c r="AY991" s="904" t="s">
        <v>170</v>
      </c>
    </row>
    <row r="992" spans="2:65" s="2" customFormat="1" ht="24.25" customHeight="1">
      <c r="B992" s="883"/>
      <c r="C992" s="148" t="s">
        <v>710</v>
      </c>
      <c r="D992" s="148" t="s">
        <v>172</v>
      </c>
      <c r="E992" s="149" t="s">
        <v>711</v>
      </c>
      <c r="F992" s="150" t="s">
        <v>712</v>
      </c>
      <c r="G992" s="151" t="s">
        <v>175</v>
      </c>
      <c r="H992" s="152">
        <v>98.06</v>
      </c>
      <c r="I992" s="1091"/>
      <c r="J992" s="153">
        <f>ROUND(I992*H992,2)</f>
        <v>0</v>
      </c>
      <c r="K992" s="884"/>
      <c r="L992" s="40"/>
      <c r="M992" s="155" t="s">
        <v>1</v>
      </c>
      <c r="N992" s="885" t="s">
        <v>38</v>
      </c>
      <c r="O992" s="886">
        <v>0.50700000000000001</v>
      </c>
      <c r="P992" s="886">
        <f>O992*H992</f>
        <v>49.716419999999999</v>
      </c>
      <c r="Q992" s="886">
        <v>0.1236</v>
      </c>
      <c r="R992" s="886">
        <f>Q992*H992</f>
        <v>12.120216000000001</v>
      </c>
      <c r="S992" s="886">
        <v>0</v>
      </c>
      <c r="T992" s="158">
        <f>S992*H992</f>
        <v>0</v>
      </c>
      <c r="AR992" s="159" t="s">
        <v>176</v>
      </c>
      <c r="AT992" s="159" t="s">
        <v>172</v>
      </c>
      <c r="AU992" s="159" t="s">
        <v>177</v>
      </c>
      <c r="AY992" s="863" t="s">
        <v>170</v>
      </c>
      <c r="BE992" s="887">
        <f>IF(N992="základná",J992,0)</f>
        <v>0</v>
      </c>
      <c r="BF992" s="887">
        <f>IF(N992="znížená",J992,0)</f>
        <v>0</v>
      </c>
      <c r="BG992" s="887">
        <f>IF(N992="zákl. prenesená",J992,0)</f>
        <v>0</v>
      </c>
      <c r="BH992" s="887">
        <f>IF(N992="zníž. prenesená",J992,0)</f>
        <v>0</v>
      </c>
      <c r="BI992" s="887">
        <f>IF(N992="nulová",J992,0)</f>
        <v>0</v>
      </c>
      <c r="BJ992" s="863" t="s">
        <v>177</v>
      </c>
      <c r="BK992" s="887">
        <f>ROUND(I992*H992,2)</f>
        <v>0</v>
      </c>
      <c r="BL992" s="863" t="s">
        <v>176</v>
      </c>
      <c r="BM992" s="159" t="s">
        <v>713</v>
      </c>
    </row>
    <row r="993" spans="2:65" s="888" customFormat="1">
      <c r="B993" s="889"/>
      <c r="D993" s="890" t="s">
        <v>3027</v>
      </c>
      <c r="E993" s="891" t="s">
        <v>1</v>
      </c>
      <c r="F993" s="892" t="s">
        <v>3380</v>
      </c>
      <c r="H993" s="891" t="s">
        <v>1</v>
      </c>
      <c r="L993" s="889"/>
      <c r="M993" s="893"/>
      <c r="T993" s="894"/>
      <c r="AT993" s="891" t="s">
        <v>3027</v>
      </c>
      <c r="AU993" s="891" t="s">
        <v>177</v>
      </c>
      <c r="AV993" s="888" t="s">
        <v>78</v>
      </c>
      <c r="AW993" s="888" t="s">
        <v>27</v>
      </c>
      <c r="AX993" s="888" t="s">
        <v>70</v>
      </c>
      <c r="AY993" s="891" t="s">
        <v>170</v>
      </c>
    </row>
    <row r="994" spans="2:65" s="888" customFormat="1">
      <c r="B994" s="889"/>
      <c r="D994" s="890" t="s">
        <v>3027</v>
      </c>
      <c r="E994" s="891" t="s">
        <v>1</v>
      </c>
      <c r="F994" s="892" t="s">
        <v>3344</v>
      </c>
      <c r="H994" s="891" t="s">
        <v>1</v>
      </c>
      <c r="L994" s="889"/>
      <c r="M994" s="893"/>
      <c r="T994" s="894"/>
      <c r="AT994" s="891" t="s">
        <v>3027</v>
      </c>
      <c r="AU994" s="891" t="s">
        <v>177</v>
      </c>
      <c r="AV994" s="888" t="s">
        <v>78</v>
      </c>
      <c r="AW994" s="888" t="s">
        <v>27</v>
      </c>
      <c r="AX994" s="888" t="s">
        <v>70</v>
      </c>
      <c r="AY994" s="891" t="s">
        <v>170</v>
      </c>
    </row>
    <row r="995" spans="2:65" s="895" customFormat="1">
      <c r="B995" s="896"/>
      <c r="D995" s="890" t="s">
        <v>3027</v>
      </c>
      <c r="E995" s="897" t="s">
        <v>1</v>
      </c>
      <c r="F995" s="898" t="s">
        <v>3345</v>
      </c>
      <c r="H995" s="899">
        <v>98.06</v>
      </c>
      <c r="L995" s="896"/>
      <c r="M995" s="900"/>
      <c r="T995" s="901"/>
      <c r="AT995" s="897" t="s">
        <v>3027</v>
      </c>
      <c r="AU995" s="897" t="s">
        <v>177</v>
      </c>
      <c r="AV995" s="895" t="s">
        <v>177</v>
      </c>
      <c r="AW995" s="895" t="s">
        <v>27</v>
      </c>
      <c r="AX995" s="895" t="s">
        <v>70</v>
      </c>
      <c r="AY995" s="897" t="s">
        <v>170</v>
      </c>
    </row>
    <row r="996" spans="2:65" s="902" customFormat="1">
      <c r="B996" s="903"/>
      <c r="D996" s="890" t="s">
        <v>3027</v>
      </c>
      <c r="E996" s="904" t="s">
        <v>1</v>
      </c>
      <c r="F996" s="905" t="s">
        <v>3030</v>
      </c>
      <c r="H996" s="906">
        <v>98.06</v>
      </c>
      <c r="L996" s="903"/>
      <c r="M996" s="907"/>
      <c r="T996" s="908"/>
      <c r="AT996" s="904" t="s">
        <v>3027</v>
      </c>
      <c r="AU996" s="904" t="s">
        <v>177</v>
      </c>
      <c r="AV996" s="902" t="s">
        <v>176</v>
      </c>
      <c r="AW996" s="902" t="s">
        <v>27</v>
      </c>
      <c r="AX996" s="902" t="s">
        <v>78</v>
      </c>
      <c r="AY996" s="904" t="s">
        <v>170</v>
      </c>
    </row>
    <row r="997" spans="2:65" s="2" customFormat="1" ht="24.25" customHeight="1">
      <c r="B997" s="883"/>
      <c r="C997" s="148" t="s">
        <v>714</v>
      </c>
      <c r="D997" s="148" t="s">
        <v>172</v>
      </c>
      <c r="E997" s="149" t="s">
        <v>715</v>
      </c>
      <c r="F997" s="150" t="s">
        <v>716</v>
      </c>
      <c r="G997" s="151" t="s">
        <v>339</v>
      </c>
      <c r="H997" s="152">
        <v>24</v>
      </c>
      <c r="I997" s="1091"/>
      <c r="J997" s="153">
        <f>ROUND(I997*H997,2)</f>
        <v>0</v>
      </c>
      <c r="K997" s="884"/>
      <c r="L997" s="40"/>
      <c r="M997" s="155" t="s">
        <v>1</v>
      </c>
      <c r="N997" s="885" t="s">
        <v>38</v>
      </c>
      <c r="O997" s="886">
        <v>3.0470000000000002</v>
      </c>
      <c r="P997" s="886">
        <f>O997*H997</f>
        <v>73.128</v>
      </c>
      <c r="Q997" s="886">
        <v>1.7500000000000002E-2</v>
      </c>
      <c r="R997" s="886">
        <f>Q997*H997</f>
        <v>0.42000000000000004</v>
      </c>
      <c r="S997" s="886">
        <v>0</v>
      </c>
      <c r="T997" s="158">
        <f>S997*H997</f>
        <v>0</v>
      </c>
      <c r="AR997" s="159" t="s">
        <v>176</v>
      </c>
      <c r="AT997" s="159" t="s">
        <v>172</v>
      </c>
      <c r="AU997" s="159" t="s">
        <v>177</v>
      </c>
      <c r="AY997" s="863" t="s">
        <v>170</v>
      </c>
      <c r="BE997" s="887">
        <f>IF(N997="základná",J997,0)</f>
        <v>0</v>
      </c>
      <c r="BF997" s="887">
        <f>IF(N997="znížená",J997,0)</f>
        <v>0</v>
      </c>
      <c r="BG997" s="887">
        <f>IF(N997="zákl. prenesená",J997,0)</f>
        <v>0</v>
      </c>
      <c r="BH997" s="887">
        <f>IF(N997="zníž. prenesená",J997,0)</f>
        <v>0</v>
      </c>
      <c r="BI997" s="887">
        <f>IF(N997="nulová",J997,0)</f>
        <v>0</v>
      </c>
      <c r="BJ997" s="863" t="s">
        <v>177</v>
      </c>
      <c r="BK997" s="887">
        <f>ROUND(I997*H997,2)</f>
        <v>0</v>
      </c>
      <c r="BL997" s="863" t="s">
        <v>176</v>
      </c>
      <c r="BM997" s="159" t="s">
        <v>717</v>
      </c>
    </row>
    <row r="998" spans="2:65" s="888" customFormat="1">
      <c r="B998" s="889"/>
      <c r="D998" s="890" t="s">
        <v>3027</v>
      </c>
      <c r="E998" s="891" t="s">
        <v>1</v>
      </c>
      <c r="F998" s="892" t="s">
        <v>3381</v>
      </c>
      <c r="H998" s="891" t="s">
        <v>1</v>
      </c>
      <c r="L998" s="889"/>
      <c r="M998" s="893"/>
      <c r="T998" s="894"/>
      <c r="AT998" s="891" t="s">
        <v>3027</v>
      </c>
      <c r="AU998" s="891" t="s">
        <v>177</v>
      </c>
      <c r="AV998" s="888" t="s">
        <v>78</v>
      </c>
      <c r="AW998" s="888" t="s">
        <v>27</v>
      </c>
      <c r="AX998" s="888" t="s">
        <v>70</v>
      </c>
      <c r="AY998" s="891" t="s">
        <v>170</v>
      </c>
    </row>
    <row r="999" spans="2:65" s="895" customFormat="1">
      <c r="B999" s="896"/>
      <c r="D999" s="890" t="s">
        <v>3027</v>
      </c>
      <c r="E999" s="897" t="s">
        <v>1</v>
      </c>
      <c r="F999" s="898" t="s">
        <v>3382</v>
      </c>
      <c r="H999" s="899">
        <v>1</v>
      </c>
      <c r="L999" s="896"/>
      <c r="M999" s="900"/>
      <c r="T999" s="901"/>
      <c r="AT999" s="897" t="s">
        <v>3027</v>
      </c>
      <c r="AU999" s="897" t="s">
        <v>177</v>
      </c>
      <c r="AV999" s="895" t="s">
        <v>177</v>
      </c>
      <c r="AW999" s="895" t="s">
        <v>27</v>
      </c>
      <c r="AX999" s="895" t="s">
        <v>70</v>
      </c>
      <c r="AY999" s="897" t="s">
        <v>170</v>
      </c>
    </row>
    <row r="1000" spans="2:65" s="895" customFormat="1">
      <c r="B1000" s="896"/>
      <c r="D1000" s="890" t="s">
        <v>3027</v>
      </c>
      <c r="E1000" s="897" t="s">
        <v>1</v>
      </c>
      <c r="F1000" s="898" t="s">
        <v>3383</v>
      </c>
      <c r="H1000" s="899">
        <v>13</v>
      </c>
      <c r="L1000" s="896"/>
      <c r="M1000" s="900"/>
      <c r="T1000" s="901"/>
      <c r="AT1000" s="897" t="s">
        <v>3027</v>
      </c>
      <c r="AU1000" s="897" t="s">
        <v>177</v>
      </c>
      <c r="AV1000" s="895" t="s">
        <v>177</v>
      </c>
      <c r="AW1000" s="895" t="s">
        <v>27</v>
      </c>
      <c r="AX1000" s="895" t="s">
        <v>70</v>
      </c>
      <c r="AY1000" s="897" t="s">
        <v>170</v>
      </c>
    </row>
    <row r="1001" spans="2:65" s="895" customFormat="1">
      <c r="B1001" s="896"/>
      <c r="D1001" s="890" t="s">
        <v>3027</v>
      </c>
      <c r="E1001" s="897" t="s">
        <v>1</v>
      </c>
      <c r="F1001" s="898" t="s">
        <v>3384</v>
      </c>
      <c r="H1001" s="899">
        <v>5</v>
      </c>
      <c r="L1001" s="896"/>
      <c r="M1001" s="900"/>
      <c r="T1001" s="901"/>
      <c r="AT1001" s="897" t="s">
        <v>3027</v>
      </c>
      <c r="AU1001" s="897" t="s">
        <v>177</v>
      </c>
      <c r="AV1001" s="895" t="s">
        <v>177</v>
      </c>
      <c r="AW1001" s="895" t="s">
        <v>27</v>
      </c>
      <c r="AX1001" s="895" t="s">
        <v>70</v>
      </c>
      <c r="AY1001" s="897" t="s">
        <v>170</v>
      </c>
    </row>
    <row r="1002" spans="2:65" s="895" customFormat="1">
      <c r="B1002" s="896"/>
      <c r="D1002" s="890" t="s">
        <v>3027</v>
      </c>
      <c r="E1002" s="897" t="s">
        <v>1</v>
      </c>
      <c r="F1002" s="898" t="s">
        <v>3385</v>
      </c>
      <c r="H1002" s="899">
        <v>2</v>
      </c>
      <c r="L1002" s="896"/>
      <c r="M1002" s="900"/>
      <c r="T1002" s="901"/>
      <c r="AT1002" s="897" t="s">
        <v>3027</v>
      </c>
      <c r="AU1002" s="897" t="s">
        <v>177</v>
      </c>
      <c r="AV1002" s="895" t="s">
        <v>177</v>
      </c>
      <c r="AW1002" s="895" t="s">
        <v>27</v>
      </c>
      <c r="AX1002" s="895" t="s">
        <v>70</v>
      </c>
      <c r="AY1002" s="897" t="s">
        <v>170</v>
      </c>
    </row>
    <row r="1003" spans="2:65" s="895" customFormat="1">
      <c r="B1003" s="896"/>
      <c r="D1003" s="890" t="s">
        <v>3027</v>
      </c>
      <c r="E1003" s="897" t="s">
        <v>1</v>
      </c>
      <c r="F1003" s="898" t="s">
        <v>3386</v>
      </c>
      <c r="H1003" s="899">
        <v>3</v>
      </c>
      <c r="L1003" s="896"/>
      <c r="M1003" s="900"/>
      <c r="T1003" s="901"/>
      <c r="AT1003" s="897" t="s">
        <v>3027</v>
      </c>
      <c r="AU1003" s="897" t="s">
        <v>177</v>
      </c>
      <c r="AV1003" s="895" t="s">
        <v>177</v>
      </c>
      <c r="AW1003" s="895" t="s">
        <v>27</v>
      </c>
      <c r="AX1003" s="895" t="s">
        <v>70</v>
      </c>
      <c r="AY1003" s="897" t="s">
        <v>170</v>
      </c>
    </row>
    <row r="1004" spans="2:65" s="902" customFormat="1">
      <c r="B1004" s="903"/>
      <c r="D1004" s="890" t="s">
        <v>3027</v>
      </c>
      <c r="E1004" s="904" t="s">
        <v>1</v>
      </c>
      <c r="F1004" s="905" t="s">
        <v>3030</v>
      </c>
      <c r="H1004" s="906">
        <v>24</v>
      </c>
      <c r="L1004" s="903"/>
      <c r="M1004" s="907"/>
      <c r="T1004" s="908"/>
      <c r="AT1004" s="904" t="s">
        <v>3027</v>
      </c>
      <c r="AU1004" s="904" t="s">
        <v>177</v>
      </c>
      <c r="AV1004" s="902" t="s">
        <v>176</v>
      </c>
      <c r="AW1004" s="902" t="s">
        <v>27</v>
      </c>
      <c r="AX1004" s="902" t="s">
        <v>78</v>
      </c>
      <c r="AY1004" s="904" t="s">
        <v>170</v>
      </c>
    </row>
    <row r="1005" spans="2:65" s="2" customFormat="1" ht="33" customHeight="1">
      <c r="B1005" s="883"/>
      <c r="C1005" s="161" t="s">
        <v>718</v>
      </c>
      <c r="D1005" s="161" t="s">
        <v>391</v>
      </c>
      <c r="E1005" s="162" t="s">
        <v>719</v>
      </c>
      <c r="F1005" s="163" t="s">
        <v>720</v>
      </c>
      <c r="G1005" s="164" t="s">
        <v>339</v>
      </c>
      <c r="H1005" s="165">
        <v>19</v>
      </c>
      <c r="I1005" s="1091"/>
      <c r="J1005" s="166">
        <f>ROUND(I1005*H1005,2)</f>
        <v>0</v>
      </c>
      <c r="K1005" s="167"/>
      <c r="L1005" s="168"/>
      <c r="M1005" s="169" t="s">
        <v>1</v>
      </c>
      <c r="N1005" s="922" t="s">
        <v>38</v>
      </c>
      <c r="O1005" s="886">
        <v>0</v>
      </c>
      <c r="P1005" s="886">
        <f>O1005*H1005</f>
        <v>0</v>
      </c>
      <c r="Q1005" s="886">
        <v>0.04</v>
      </c>
      <c r="R1005" s="886">
        <f>Q1005*H1005</f>
        <v>0.76</v>
      </c>
      <c r="S1005" s="886">
        <v>0</v>
      </c>
      <c r="T1005" s="158">
        <f>S1005*H1005</f>
        <v>0</v>
      </c>
      <c r="AR1005" s="159" t="s">
        <v>202</v>
      </c>
      <c r="AT1005" s="159" t="s">
        <v>391</v>
      </c>
      <c r="AU1005" s="159" t="s">
        <v>177</v>
      </c>
      <c r="AY1005" s="863" t="s">
        <v>170</v>
      </c>
      <c r="BE1005" s="887">
        <f>IF(N1005="základná",J1005,0)</f>
        <v>0</v>
      </c>
      <c r="BF1005" s="887">
        <f>IF(N1005="znížená",J1005,0)</f>
        <v>0</v>
      </c>
      <c r="BG1005" s="887">
        <f>IF(N1005="zákl. prenesená",J1005,0)</f>
        <v>0</v>
      </c>
      <c r="BH1005" s="887">
        <f>IF(N1005="zníž. prenesená",J1005,0)</f>
        <v>0</v>
      </c>
      <c r="BI1005" s="887">
        <f>IF(N1005="nulová",J1005,0)</f>
        <v>0</v>
      </c>
      <c r="BJ1005" s="863" t="s">
        <v>177</v>
      </c>
      <c r="BK1005" s="887">
        <f>ROUND(I1005*H1005,2)</f>
        <v>0</v>
      </c>
      <c r="BL1005" s="863" t="s">
        <v>176</v>
      </c>
      <c r="BM1005" s="159" t="s">
        <v>721</v>
      </c>
    </row>
    <row r="1006" spans="2:65" s="888" customFormat="1">
      <c r="B1006" s="889"/>
      <c r="D1006" s="890" t="s">
        <v>3027</v>
      </c>
      <c r="E1006" s="891" t="s">
        <v>1</v>
      </c>
      <c r="F1006" s="892" t="s">
        <v>3381</v>
      </c>
      <c r="H1006" s="891" t="s">
        <v>1</v>
      </c>
      <c r="L1006" s="889"/>
      <c r="M1006" s="893"/>
      <c r="T1006" s="894"/>
      <c r="AT1006" s="891" t="s">
        <v>3027</v>
      </c>
      <c r="AU1006" s="891" t="s">
        <v>177</v>
      </c>
      <c r="AV1006" s="888" t="s">
        <v>78</v>
      </c>
      <c r="AW1006" s="888" t="s">
        <v>27</v>
      </c>
      <c r="AX1006" s="888" t="s">
        <v>70</v>
      </c>
      <c r="AY1006" s="891" t="s">
        <v>170</v>
      </c>
    </row>
    <row r="1007" spans="2:65" s="895" customFormat="1">
      <c r="B1007" s="896"/>
      <c r="D1007" s="890" t="s">
        <v>3027</v>
      </c>
      <c r="E1007" s="897" t="s">
        <v>1</v>
      </c>
      <c r="F1007" s="898" t="s">
        <v>3382</v>
      </c>
      <c r="H1007" s="899">
        <v>1</v>
      </c>
      <c r="L1007" s="896"/>
      <c r="M1007" s="900"/>
      <c r="T1007" s="901"/>
      <c r="AT1007" s="897" t="s">
        <v>3027</v>
      </c>
      <c r="AU1007" s="897" t="s">
        <v>177</v>
      </c>
      <c r="AV1007" s="895" t="s">
        <v>177</v>
      </c>
      <c r="AW1007" s="895" t="s">
        <v>27</v>
      </c>
      <c r="AX1007" s="895" t="s">
        <v>70</v>
      </c>
      <c r="AY1007" s="897" t="s">
        <v>170</v>
      </c>
    </row>
    <row r="1008" spans="2:65" s="895" customFormat="1">
      <c r="B1008" s="896"/>
      <c r="D1008" s="890" t="s">
        <v>3027</v>
      </c>
      <c r="E1008" s="897" t="s">
        <v>1</v>
      </c>
      <c r="F1008" s="898" t="s">
        <v>3383</v>
      </c>
      <c r="H1008" s="899">
        <v>13</v>
      </c>
      <c r="L1008" s="896"/>
      <c r="M1008" s="900"/>
      <c r="T1008" s="901"/>
      <c r="AT1008" s="897" t="s">
        <v>3027</v>
      </c>
      <c r="AU1008" s="897" t="s">
        <v>177</v>
      </c>
      <c r="AV1008" s="895" t="s">
        <v>177</v>
      </c>
      <c r="AW1008" s="895" t="s">
        <v>27</v>
      </c>
      <c r="AX1008" s="895" t="s">
        <v>70</v>
      </c>
      <c r="AY1008" s="897" t="s">
        <v>170</v>
      </c>
    </row>
    <row r="1009" spans="2:65" s="895" customFormat="1">
      <c r="B1009" s="896"/>
      <c r="D1009" s="890" t="s">
        <v>3027</v>
      </c>
      <c r="E1009" s="897" t="s">
        <v>1</v>
      </c>
      <c r="F1009" s="898" t="s">
        <v>3384</v>
      </c>
      <c r="H1009" s="899">
        <v>5</v>
      </c>
      <c r="L1009" s="896"/>
      <c r="M1009" s="900"/>
      <c r="T1009" s="901"/>
      <c r="AT1009" s="897" t="s">
        <v>3027</v>
      </c>
      <c r="AU1009" s="897" t="s">
        <v>177</v>
      </c>
      <c r="AV1009" s="895" t="s">
        <v>177</v>
      </c>
      <c r="AW1009" s="895" t="s">
        <v>27</v>
      </c>
      <c r="AX1009" s="895" t="s">
        <v>70</v>
      </c>
      <c r="AY1009" s="897" t="s">
        <v>170</v>
      </c>
    </row>
    <row r="1010" spans="2:65" s="902" customFormat="1">
      <c r="B1010" s="903"/>
      <c r="D1010" s="890" t="s">
        <v>3027</v>
      </c>
      <c r="E1010" s="904" t="s">
        <v>1</v>
      </c>
      <c r="F1010" s="905" t="s">
        <v>3030</v>
      </c>
      <c r="H1010" s="906">
        <v>19</v>
      </c>
      <c r="L1010" s="903"/>
      <c r="M1010" s="907"/>
      <c r="T1010" s="908"/>
      <c r="AT1010" s="904" t="s">
        <v>3027</v>
      </c>
      <c r="AU1010" s="904" t="s">
        <v>177</v>
      </c>
      <c r="AV1010" s="902" t="s">
        <v>176</v>
      </c>
      <c r="AW1010" s="902" t="s">
        <v>27</v>
      </c>
      <c r="AX1010" s="902" t="s">
        <v>78</v>
      </c>
      <c r="AY1010" s="904" t="s">
        <v>170</v>
      </c>
    </row>
    <row r="1011" spans="2:65" s="2" customFormat="1" ht="37.9" customHeight="1">
      <c r="B1011" s="883"/>
      <c r="C1011" s="161" t="s">
        <v>722</v>
      </c>
      <c r="D1011" s="161" t="s">
        <v>391</v>
      </c>
      <c r="E1011" s="162" t="s">
        <v>723</v>
      </c>
      <c r="F1011" s="163" t="s">
        <v>724</v>
      </c>
      <c r="G1011" s="164" t="s">
        <v>339</v>
      </c>
      <c r="H1011" s="165">
        <v>2</v>
      </c>
      <c r="I1011" s="1091"/>
      <c r="J1011" s="166">
        <f>ROUND(I1011*H1011,2)</f>
        <v>0</v>
      </c>
      <c r="K1011" s="167"/>
      <c r="L1011" s="168"/>
      <c r="M1011" s="169" t="s">
        <v>1</v>
      </c>
      <c r="N1011" s="922" t="s">
        <v>38</v>
      </c>
      <c r="O1011" s="886">
        <v>0</v>
      </c>
      <c r="P1011" s="886">
        <f>O1011*H1011</f>
        <v>0</v>
      </c>
      <c r="Q1011" s="886">
        <v>0.04</v>
      </c>
      <c r="R1011" s="886">
        <f>Q1011*H1011</f>
        <v>0.08</v>
      </c>
      <c r="S1011" s="886">
        <v>0</v>
      </c>
      <c r="T1011" s="158">
        <f>S1011*H1011</f>
        <v>0</v>
      </c>
      <c r="AR1011" s="159" t="s">
        <v>202</v>
      </c>
      <c r="AT1011" s="159" t="s">
        <v>391</v>
      </c>
      <c r="AU1011" s="159" t="s">
        <v>177</v>
      </c>
      <c r="AY1011" s="863" t="s">
        <v>170</v>
      </c>
      <c r="BE1011" s="887">
        <f>IF(N1011="základná",J1011,0)</f>
        <v>0</v>
      </c>
      <c r="BF1011" s="887">
        <f>IF(N1011="znížená",J1011,0)</f>
        <v>0</v>
      </c>
      <c r="BG1011" s="887">
        <f>IF(N1011="zákl. prenesená",J1011,0)</f>
        <v>0</v>
      </c>
      <c r="BH1011" s="887">
        <f>IF(N1011="zníž. prenesená",J1011,0)</f>
        <v>0</v>
      </c>
      <c r="BI1011" s="887">
        <f>IF(N1011="nulová",J1011,0)</f>
        <v>0</v>
      </c>
      <c r="BJ1011" s="863" t="s">
        <v>177</v>
      </c>
      <c r="BK1011" s="887">
        <f>ROUND(I1011*H1011,2)</f>
        <v>0</v>
      </c>
      <c r="BL1011" s="863" t="s">
        <v>176</v>
      </c>
      <c r="BM1011" s="159" t="s">
        <v>725</v>
      </c>
    </row>
    <row r="1012" spans="2:65" s="888" customFormat="1">
      <c r="B1012" s="889"/>
      <c r="D1012" s="890" t="s">
        <v>3027</v>
      </c>
      <c r="E1012" s="891" t="s">
        <v>1</v>
      </c>
      <c r="F1012" s="892" t="s">
        <v>3381</v>
      </c>
      <c r="H1012" s="891" t="s">
        <v>1</v>
      </c>
      <c r="L1012" s="889"/>
      <c r="M1012" s="893"/>
      <c r="T1012" s="894"/>
      <c r="AT1012" s="891" t="s">
        <v>3027</v>
      </c>
      <c r="AU1012" s="891" t="s">
        <v>177</v>
      </c>
      <c r="AV1012" s="888" t="s">
        <v>78</v>
      </c>
      <c r="AW1012" s="888" t="s">
        <v>27</v>
      </c>
      <c r="AX1012" s="888" t="s">
        <v>70</v>
      </c>
      <c r="AY1012" s="891" t="s">
        <v>170</v>
      </c>
    </row>
    <row r="1013" spans="2:65" s="895" customFormat="1">
      <c r="B1013" s="896"/>
      <c r="D1013" s="890" t="s">
        <v>3027</v>
      </c>
      <c r="E1013" s="897" t="s">
        <v>1</v>
      </c>
      <c r="F1013" s="898" t="s">
        <v>3385</v>
      </c>
      <c r="H1013" s="899">
        <v>2</v>
      </c>
      <c r="L1013" s="896"/>
      <c r="M1013" s="900"/>
      <c r="T1013" s="901"/>
      <c r="AT1013" s="897" t="s">
        <v>3027</v>
      </c>
      <c r="AU1013" s="897" t="s">
        <v>177</v>
      </c>
      <c r="AV1013" s="895" t="s">
        <v>177</v>
      </c>
      <c r="AW1013" s="895" t="s">
        <v>27</v>
      </c>
      <c r="AX1013" s="895" t="s">
        <v>70</v>
      </c>
      <c r="AY1013" s="897" t="s">
        <v>170</v>
      </c>
    </row>
    <row r="1014" spans="2:65" s="902" customFormat="1">
      <c r="B1014" s="903"/>
      <c r="D1014" s="890" t="s">
        <v>3027</v>
      </c>
      <c r="E1014" s="904" t="s">
        <v>1</v>
      </c>
      <c r="F1014" s="905" t="s">
        <v>3030</v>
      </c>
      <c r="H1014" s="906">
        <v>2</v>
      </c>
      <c r="L1014" s="903"/>
      <c r="M1014" s="907"/>
      <c r="T1014" s="908"/>
      <c r="AT1014" s="904" t="s">
        <v>3027</v>
      </c>
      <c r="AU1014" s="904" t="s">
        <v>177</v>
      </c>
      <c r="AV1014" s="902" t="s">
        <v>176</v>
      </c>
      <c r="AW1014" s="902" t="s">
        <v>27</v>
      </c>
      <c r="AX1014" s="902" t="s">
        <v>78</v>
      </c>
      <c r="AY1014" s="904" t="s">
        <v>170</v>
      </c>
    </row>
    <row r="1015" spans="2:65" s="2" customFormat="1" ht="37.9" customHeight="1">
      <c r="B1015" s="883"/>
      <c r="C1015" s="161" t="s">
        <v>726</v>
      </c>
      <c r="D1015" s="161" t="s">
        <v>391</v>
      </c>
      <c r="E1015" s="162" t="s">
        <v>727</v>
      </c>
      <c r="F1015" s="163" t="s">
        <v>728</v>
      </c>
      <c r="G1015" s="164" t="s">
        <v>339</v>
      </c>
      <c r="H1015" s="165">
        <v>3</v>
      </c>
      <c r="I1015" s="1091"/>
      <c r="J1015" s="166">
        <f>ROUND(I1015*H1015,2)</f>
        <v>0</v>
      </c>
      <c r="K1015" s="167"/>
      <c r="L1015" s="168"/>
      <c r="M1015" s="169" t="s">
        <v>1</v>
      </c>
      <c r="N1015" s="922" t="s">
        <v>38</v>
      </c>
      <c r="O1015" s="886">
        <v>0</v>
      </c>
      <c r="P1015" s="886">
        <f>O1015*H1015</f>
        <v>0</v>
      </c>
      <c r="Q1015" s="886">
        <v>0.04</v>
      </c>
      <c r="R1015" s="886">
        <f>Q1015*H1015</f>
        <v>0.12</v>
      </c>
      <c r="S1015" s="886">
        <v>0</v>
      </c>
      <c r="T1015" s="158">
        <f>S1015*H1015</f>
        <v>0</v>
      </c>
      <c r="AR1015" s="159" t="s">
        <v>202</v>
      </c>
      <c r="AT1015" s="159" t="s">
        <v>391</v>
      </c>
      <c r="AU1015" s="159" t="s">
        <v>177</v>
      </c>
      <c r="AY1015" s="863" t="s">
        <v>170</v>
      </c>
      <c r="BE1015" s="887">
        <f>IF(N1015="základná",J1015,0)</f>
        <v>0</v>
      </c>
      <c r="BF1015" s="887">
        <f>IF(N1015="znížená",J1015,0)</f>
        <v>0</v>
      </c>
      <c r="BG1015" s="887">
        <f>IF(N1015="zákl. prenesená",J1015,0)</f>
        <v>0</v>
      </c>
      <c r="BH1015" s="887">
        <f>IF(N1015="zníž. prenesená",J1015,0)</f>
        <v>0</v>
      </c>
      <c r="BI1015" s="887">
        <f>IF(N1015="nulová",J1015,0)</f>
        <v>0</v>
      </c>
      <c r="BJ1015" s="863" t="s">
        <v>177</v>
      </c>
      <c r="BK1015" s="887">
        <f>ROUND(I1015*H1015,2)</f>
        <v>0</v>
      </c>
      <c r="BL1015" s="863" t="s">
        <v>176</v>
      </c>
      <c r="BM1015" s="159" t="s">
        <v>729</v>
      </c>
    </row>
    <row r="1016" spans="2:65" s="888" customFormat="1">
      <c r="B1016" s="889"/>
      <c r="D1016" s="890" t="s">
        <v>3027</v>
      </c>
      <c r="E1016" s="891" t="s">
        <v>1</v>
      </c>
      <c r="F1016" s="892" t="s">
        <v>3381</v>
      </c>
      <c r="H1016" s="891" t="s">
        <v>1</v>
      </c>
      <c r="L1016" s="889"/>
      <c r="M1016" s="893"/>
      <c r="T1016" s="894"/>
      <c r="AT1016" s="891" t="s">
        <v>3027</v>
      </c>
      <c r="AU1016" s="891" t="s">
        <v>177</v>
      </c>
      <c r="AV1016" s="888" t="s">
        <v>78</v>
      </c>
      <c r="AW1016" s="888" t="s">
        <v>27</v>
      </c>
      <c r="AX1016" s="888" t="s">
        <v>70</v>
      </c>
      <c r="AY1016" s="891" t="s">
        <v>170</v>
      </c>
    </row>
    <row r="1017" spans="2:65" s="895" customFormat="1">
      <c r="B1017" s="896"/>
      <c r="D1017" s="890" t="s">
        <v>3027</v>
      </c>
      <c r="E1017" s="897" t="s">
        <v>1</v>
      </c>
      <c r="F1017" s="898" t="s">
        <v>3386</v>
      </c>
      <c r="H1017" s="899">
        <v>3</v>
      </c>
      <c r="L1017" s="896"/>
      <c r="M1017" s="900"/>
      <c r="T1017" s="901"/>
      <c r="AT1017" s="897" t="s">
        <v>3027</v>
      </c>
      <c r="AU1017" s="897" t="s">
        <v>177</v>
      </c>
      <c r="AV1017" s="895" t="s">
        <v>177</v>
      </c>
      <c r="AW1017" s="895" t="s">
        <v>27</v>
      </c>
      <c r="AX1017" s="895" t="s">
        <v>70</v>
      </c>
      <c r="AY1017" s="897" t="s">
        <v>170</v>
      </c>
    </row>
    <row r="1018" spans="2:65" s="902" customFormat="1">
      <c r="B1018" s="903"/>
      <c r="D1018" s="890" t="s">
        <v>3027</v>
      </c>
      <c r="E1018" s="904" t="s">
        <v>1</v>
      </c>
      <c r="F1018" s="905" t="s">
        <v>3030</v>
      </c>
      <c r="H1018" s="906">
        <v>3</v>
      </c>
      <c r="L1018" s="903"/>
      <c r="M1018" s="907"/>
      <c r="T1018" s="908"/>
      <c r="AT1018" s="904" t="s">
        <v>3027</v>
      </c>
      <c r="AU1018" s="904" t="s">
        <v>177</v>
      </c>
      <c r="AV1018" s="902" t="s">
        <v>176</v>
      </c>
      <c r="AW1018" s="902" t="s">
        <v>27</v>
      </c>
      <c r="AX1018" s="902" t="s">
        <v>78</v>
      </c>
      <c r="AY1018" s="904" t="s">
        <v>170</v>
      </c>
    </row>
    <row r="1019" spans="2:65" s="2" customFormat="1" ht="24.25" customHeight="1">
      <c r="B1019" s="883"/>
      <c r="C1019" s="148" t="s">
        <v>730</v>
      </c>
      <c r="D1019" s="148" t="s">
        <v>172</v>
      </c>
      <c r="E1019" s="149" t="s">
        <v>731</v>
      </c>
      <c r="F1019" s="150" t="s">
        <v>732</v>
      </c>
      <c r="G1019" s="151" t="s">
        <v>339</v>
      </c>
      <c r="H1019" s="152">
        <v>5</v>
      </c>
      <c r="I1019" s="1091"/>
      <c r="J1019" s="153">
        <f>ROUND(I1019*H1019,2)</f>
        <v>0</v>
      </c>
      <c r="K1019" s="884"/>
      <c r="L1019" s="40"/>
      <c r="M1019" s="155" t="s">
        <v>1</v>
      </c>
      <c r="N1019" s="885" t="s">
        <v>38</v>
      </c>
      <c r="O1019" s="886">
        <v>3.855</v>
      </c>
      <c r="P1019" s="886">
        <f>O1019*H1019</f>
        <v>19.274999999999999</v>
      </c>
      <c r="Q1019" s="886">
        <v>3.4770000000000002E-2</v>
      </c>
      <c r="R1019" s="886">
        <f>Q1019*H1019</f>
        <v>0.17385</v>
      </c>
      <c r="S1019" s="886">
        <v>0</v>
      </c>
      <c r="T1019" s="158">
        <f>S1019*H1019</f>
        <v>0</v>
      </c>
      <c r="AR1019" s="159" t="s">
        <v>176</v>
      </c>
      <c r="AT1019" s="159" t="s">
        <v>172</v>
      </c>
      <c r="AU1019" s="159" t="s">
        <v>177</v>
      </c>
      <c r="AY1019" s="863" t="s">
        <v>170</v>
      </c>
      <c r="BE1019" s="887">
        <f>IF(N1019="základná",J1019,0)</f>
        <v>0</v>
      </c>
      <c r="BF1019" s="887">
        <f>IF(N1019="znížená",J1019,0)</f>
        <v>0</v>
      </c>
      <c r="BG1019" s="887">
        <f>IF(N1019="zákl. prenesená",J1019,0)</f>
        <v>0</v>
      </c>
      <c r="BH1019" s="887">
        <f>IF(N1019="zníž. prenesená",J1019,0)</f>
        <v>0</v>
      </c>
      <c r="BI1019" s="887">
        <f>IF(N1019="nulová",J1019,0)</f>
        <v>0</v>
      </c>
      <c r="BJ1019" s="863" t="s">
        <v>177</v>
      </c>
      <c r="BK1019" s="887">
        <f>ROUND(I1019*H1019,2)</f>
        <v>0</v>
      </c>
      <c r="BL1019" s="863" t="s">
        <v>176</v>
      </c>
      <c r="BM1019" s="159" t="s">
        <v>733</v>
      </c>
    </row>
    <row r="1020" spans="2:65" s="888" customFormat="1">
      <c r="B1020" s="889"/>
      <c r="D1020" s="890" t="s">
        <v>3027</v>
      </c>
      <c r="E1020" s="891" t="s">
        <v>1</v>
      </c>
      <c r="F1020" s="892" t="s">
        <v>3381</v>
      </c>
      <c r="H1020" s="891" t="s">
        <v>1</v>
      </c>
      <c r="L1020" s="889"/>
      <c r="M1020" s="893"/>
      <c r="T1020" s="894"/>
      <c r="AT1020" s="891" t="s">
        <v>3027</v>
      </c>
      <c r="AU1020" s="891" t="s">
        <v>177</v>
      </c>
      <c r="AV1020" s="888" t="s">
        <v>78</v>
      </c>
      <c r="AW1020" s="888" t="s">
        <v>27</v>
      </c>
      <c r="AX1020" s="888" t="s">
        <v>70</v>
      </c>
      <c r="AY1020" s="891" t="s">
        <v>170</v>
      </c>
    </row>
    <row r="1021" spans="2:65" s="895" customFormat="1">
      <c r="B1021" s="896"/>
      <c r="D1021" s="890" t="s">
        <v>3027</v>
      </c>
      <c r="E1021" s="897" t="s">
        <v>1</v>
      </c>
      <c r="F1021" s="898" t="s">
        <v>3387</v>
      </c>
      <c r="H1021" s="899">
        <v>5</v>
      </c>
      <c r="L1021" s="896"/>
      <c r="M1021" s="900"/>
      <c r="T1021" s="901"/>
      <c r="AT1021" s="897" t="s">
        <v>3027</v>
      </c>
      <c r="AU1021" s="897" t="s">
        <v>177</v>
      </c>
      <c r="AV1021" s="895" t="s">
        <v>177</v>
      </c>
      <c r="AW1021" s="895" t="s">
        <v>27</v>
      </c>
      <c r="AX1021" s="895" t="s">
        <v>70</v>
      </c>
      <c r="AY1021" s="897" t="s">
        <v>170</v>
      </c>
    </row>
    <row r="1022" spans="2:65" s="902" customFormat="1">
      <c r="B1022" s="903"/>
      <c r="D1022" s="890" t="s">
        <v>3027</v>
      </c>
      <c r="E1022" s="904" t="s">
        <v>1</v>
      </c>
      <c r="F1022" s="905" t="s">
        <v>3030</v>
      </c>
      <c r="H1022" s="906">
        <v>5</v>
      </c>
      <c r="L1022" s="903"/>
      <c r="M1022" s="907"/>
      <c r="T1022" s="908"/>
      <c r="AT1022" s="904" t="s">
        <v>3027</v>
      </c>
      <c r="AU1022" s="904" t="s">
        <v>177</v>
      </c>
      <c r="AV1022" s="902" t="s">
        <v>176</v>
      </c>
      <c r="AW1022" s="902" t="s">
        <v>27</v>
      </c>
      <c r="AX1022" s="902" t="s">
        <v>78</v>
      </c>
      <c r="AY1022" s="904" t="s">
        <v>170</v>
      </c>
    </row>
    <row r="1023" spans="2:65" s="2" customFormat="1" ht="37.9" customHeight="1">
      <c r="B1023" s="883"/>
      <c r="C1023" s="161" t="s">
        <v>734</v>
      </c>
      <c r="D1023" s="161" t="s">
        <v>391</v>
      </c>
      <c r="E1023" s="162" t="s">
        <v>735</v>
      </c>
      <c r="F1023" s="163" t="s">
        <v>736</v>
      </c>
      <c r="G1023" s="164" t="s">
        <v>339</v>
      </c>
      <c r="H1023" s="165">
        <v>5</v>
      </c>
      <c r="I1023" s="1091"/>
      <c r="J1023" s="166">
        <f>ROUND(I1023*H1023,2)</f>
        <v>0</v>
      </c>
      <c r="K1023" s="167"/>
      <c r="L1023" s="168"/>
      <c r="M1023" s="169" t="s">
        <v>1</v>
      </c>
      <c r="N1023" s="922" t="s">
        <v>38</v>
      </c>
      <c r="O1023" s="886">
        <v>0</v>
      </c>
      <c r="P1023" s="886">
        <f>O1023*H1023</f>
        <v>0</v>
      </c>
      <c r="Q1023" s="886">
        <v>0.04</v>
      </c>
      <c r="R1023" s="886">
        <f>Q1023*H1023</f>
        <v>0.2</v>
      </c>
      <c r="S1023" s="886">
        <v>0</v>
      </c>
      <c r="T1023" s="158">
        <f>S1023*H1023</f>
        <v>0</v>
      </c>
      <c r="AR1023" s="159" t="s">
        <v>202</v>
      </c>
      <c r="AT1023" s="159" t="s">
        <v>391</v>
      </c>
      <c r="AU1023" s="159" t="s">
        <v>177</v>
      </c>
      <c r="AY1023" s="863" t="s">
        <v>170</v>
      </c>
      <c r="BE1023" s="887">
        <f>IF(N1023="základná",J1023,0)</f>
        <v>0</v>
      </c>
      <c r="BF1023" s="887">
        <f>IF(N1023="znížená",J1023,0)</f>
        <v>0</v>
      </c>
      <c r="BG1023" s="887">
        <f>IF(N1023="zákl. prenesená",J1023,0)</f>
        <v>0</v>
      </c>
      <c r="BH1023" s="887">
        <f>IF(N1023="zníž. prenesená",J1023,0)</f>
        <v>0</v>
      </c>
      <c r="BI1023" s="887">
        <f>IF(N1023="nulová",J1023,0)</f>
        <v>0</v>
      </c>
      <c r="BJ1023" s="863" t="s">
        <v>177</v>
      </c>
      <c r="BK1023" s="887">
        <f>ROUND(I1023*H1023,2)</f>
        <v>0</v>
      </c>
      <c r="BL1023" s="863" t="s">
        <v>176</v>
      </c>
      <c r="BM1023" s="159" t="s">
        <v>737</v>
      </c>
    </row>
    <row r="1024" spans="2:65" s="888" customFormat="1">
      <c r="B1024" s="889"/>
      <c r="D1024" s="890" t="s">
        <v>3027</v>
      </c>
      <c r="E1024" s="891" t="s">
        <v>1</v>
      </c>
      <c r="F1024" s="892" t="s">
        <v>3381</v>
      </c>
      <c r="H1024" s="891" t="s">
        <v>1</v>
      </c>
      <c r="L1024" s="889"/>
      <c r="M1024" s="893"/>
      <c r="T1024" s="894"/>
      <c r="AT1024" s="891" t="s">
        <v>3027</v>
      </c>
      <c r="AU1024" s="891" t="s">
        <v>177</v>
      </c>
      <c r="AV1024" s="888" t="s">
        <v>78</v>
      </c>
      <c r="AW1024" s="888" t="s">
        <v>27</v>
      </c>
      <c r="AX1024" s="888" t="s">
        <v>70</v>
      </c>
      <c r="AY1024" s="891" t="s">
        <v>170</v>
      </c>
    </row>
    <row r="1025" spans="2:65" s="895" customFormat="1">
      <c r="B1025" s="896"/>
      <c r="D1025" s="890" t="s">
        <v>3027</v>
      </c>
      <c r="E1025" s="897" t="s">
        <v>1</v>
      </c>
      <c r="F1025" s="898" t="s">
        <v>3387</v>
      </c>
      <c r="H1025" s="899">
        <v>5</v>
      </c>
      <c r="L1025" s="896"/>
      <c r="M1025" s="900"/>
      <c r="T1025" s="901"/>
      <c r="AT1025" s="897" t="s">
        <v>3027</v>
      </c>
      <c r="AU1025" s="897" t="s">
        <v>177</v>
      </c>
      <c r="AV1025" s="895" t="s">
        <v>177</v>
      </c>
      <c r="AW1025" s="895" t="s">
        <v>27</v>
      </c>
      <c r="AX1025" s="895" t="s">
        <v>70</v>
      </c>
      <c r="AY1025" s="897" t="s">
        <v>170</v>
      </c>
    </row>
    <row r="1026" spans="2:65" s="902" customFormat="1">
      <c r="B1026" s="903"/>
      <c r="D1026" s="890" t="s">
        <v>3027</v>
      </c>
      <c r="E1026" s="904" t="s">
        <v>1</v>
      </c>
      <c r="F1026" s="905" t="s">
        <v>3030</v>
      </c>
      <c r="H1026" s="906">
        <v>5</v>
      </c>
      <c r="L1026" s="903"/>
      <c r="M1026" s="907"/>
      <c r="T1026" s="908"/>
      <c r="AT1026" s="904" t="s">
        <v>3027</v>
      </c>
      <c r="AU1026" s="904" t="s">
        <v>177</v>
      </c>
      <c r="AV1026" s="902" t="s">
        <v>176</v>
      </c>
      <c r="AW1026" s="902" t="s">
        <v>27</v>
      </c>
      <c r="AX1026" s="902" t="s">
        <v>78</v>
      </c>
      <c r="AY1026" s="904" t="s">
        <v>170</v>
      </c>
    </row>
    <row r="1027" spans="2:65" s="2" customFormat="1" ht="24.25" customHeight="1">
      <c r="B1027" s="883"/>
      <c r="C1027" s="148" t="s">
        <v>738</v>
      </c>
      <c r="D1027" s="148" t="s">
        <v>172</v>
      </c>
      <c r="E1027" s="149" t="s">
        <v>739</v>
      </c>
      <c r="F1027" s="150" t="s">
        <v>740</v>
      </c>
      <c r="G1027" s="151" t="s">
        <v>339</v>
      </c>
      <c r="H1027" s="152">
        <v>2</v>
      </c>
      <c r="I1027" s="1091"/>
      <c r="J1027" s="153">
        <f>ROUND(I1027*H1027,2)</f>
        <v>0</v>
      </c>
      <c r="K1027" s="884"/>
      <c r="L1027" s="40"/>
      <c r="M1027" s="155" t="s">
        <v>1</v>
      </c>
      <c r="N1027" s="885" t="s">
        <v>38</v>
      </c>
      <c r="O1027" s="886">
        <v>2.5012799999999999</v>
      </c>
      <c r="P1027" s="886">
        <f>O1027*H1027</f>
        <v>5.0025599999999999</v>
      </c>
      <c r="Q1027" s="886">
        <v>5.7806250000000003E-2</v>
      </c>
      <c r="R1027" s="886">
        <f>Q1027*H1027</f>
        <v>0.11561250000000001</v>
      </c>
      <c r="S1027" s="886">
        <v>0</v>
      </c>
      <c r="T1027" s="158">
        <f>S1027*H1027</f>
        <v>0</v>
      </c>
      <c r="AR1027" s="159" t="s">
        <v>176</v>
      </c>
      <c r="AT1027" s="159" t="s">
        <v>172</v>
      </c>
      <c r="AU1027" s="159" t="s">
        <v>177</v>
      </c>
      <c r="AY1027" s="863" t="s">
        <v>170</v>
      </c>
      <c r="BE1027" s="887">
        <f>IF(N1027="základná",J1027,0)</f>
        <v>0</v>
      </c>
      <c r="BF1027" s="887">
        <f>IF(N1027="znížená",J1027,0)</f>
        <v>0</v>
      </c>
      <c r="BG1027" s="887">
        <f>IF(N1027="zákl. prenesená",J1027,0)</f>
        <v>0</v>
      </c>
      <c r="BH1027" s="887">
        <f>IF(N1027="zníž. prenesená",J1027,0)</f>
        <v>0</v>
      </c>
      <c r="BI1027" s="887">
        <f>IF(N1027="nulová",J1027,0)</f>
        <v>0</v>
      </c>
      <c r="BJ1027" s="863" t="s">
        <v>177</v>
      </c>
      <c r="BK1027" s="887">
        <f>ROUND(I1027*H1027,2)</f>
        <v>0</v>
      </c>
      <c r="BL1027" s="863" t="s">
        <v>176</v>
      </c>
      <c r="BM1027" s="159" t="s">
        <v>741</v>
      </c>
    </row>
    <row r="1028" spans="2:65" s="888" customFormat="1">
      <c r="B1028" s="889"/>
      <c r="D1028" s="890" t="s">
        <v>3027</v>
      </c>
      <c r="E1028" s="891" t="s">
        <v>1</v>
      </c>
      <c r="F1028" s="892" t="s">
        <v>3381</v>
      </c>
      <c r="H1028" s="891" t="s">
        <v>1</v>
      </c>
      <c r="L1028" s="889"/>
      <c r="M1028" s="893"/>
      <c r="T1028" s="894"/>
      <c r="AT1028" s="891" t="s">
        <v>3027</v>
      </c>
      <c r="AU1028" s="891" t="s">
        <v>177</v>
      </c>
      <c r="AV1028" s="888" t="s">
        <v>78</v>
      </c>
      <c r="AW1028" s="888" t="s">
        <v>27</v>
      </c>
      <c r="AX1028" s="888" t="s">
        <v>70</v>
      </c>
      <c r="AY1028" s="891" t="s">
        <v>170</v>
      </c>
    </row>
    <row r="1029" spans="2:65" s="895" customFormat="1">
      <c r="B1029" s="896"/>
      <c r="D1029" s="890" t="s">
        <v>3027</v>
      </c>
      <c r="E1029" s="897" t="s">
        <v>1</v>
      </c>
      <c r="F1029" s="898" t="s">
        <v>3388</v>
      </c>
      <c r="H1029" s="899">
        <v>1</v>
      </c>
      <c r="L1029" s="896"/>
      <c r="M1029" s="900"/>
      <c r="T1029" s="901"/>
      <c r="AT1029" s="897" t="s">
        <v>3027</v>
      </c>
      <c r="AU1029" s="897" t="s">
        <v>177</v>
      </c>
      <c r="AV1029" s="895" t="s">
        <v>177</v>
      </c>
      <c r="AW1029" s="895" t="s">
        <v>27</v>
      </c>
      <c r="AX1029" s="895" t="s">
        <v>70</v>
      </c>
      <c r="AY1029" s="897" t="s">
        <v>170</v>
      </c>
    </row>
    <row r="1030" spans="2:65" s="895" customFormat="1">
      <c r="B1030" s="896"/>
      <c r="D1030" s="890" t="s">
        <v>3027</v>
      </c>
      <c r="E1030" s="897" t="s">
        <v>1</v>
      </c>
      <c r="F1030" s="898" t="s">
        <v>3389</v>
      </c>
      <c r="H1030" s="899">
        <v>1</v>
      </c>
      <c r="L1030" s="896"/>
      <c r="M1030" s="900"/>
      <c r="T1030" s="901"/>
      <c r="AT1030" s="897" t="s">
        <v>3027</v>
      </c>
      <c r="AU1030" s="897" t="s">
        <v>177</v>
      </c>
      <c r="AV1030" s="895" t="s">
        <v>177</v>
      </c>
      <c r="AW1030" s="895" t="s">
        <v>27</v>
      </c>
      <c r="AX1030" s="895" t="s">
        <v>70</v>
      </c>
      <c r="AY1030" s="897" t="s">
        <v>170</v>
      </c>
    </row>
    <row r="1031" spans="2:65" s="902" customFormat="1">
      <c r="B1031" s="903"/>
      <c r="D1031" s="890" t="s">
        <v>3027</v>
      </c>
      <c r="E1031" s="904" t="s">
        <v>1</v>
      </c>
      <c r="F1031" s="905" t="s">
        <v>3030</v>
      </c>
      <c r="H1031" s="906">
        <v>2</v>
      </c>
      <c r="L1031" s="903"/>
      <c r="M1031" s="907"/>
      <c r="T1031" s="908"/>
      <c r="AT1031" s="904" t="s">
        <v>3027</v>
      </c>
      <c r="AU1031" s="904" t="s">
        <v>177</v>
      </c>
      <c r="AV1031" s="902" t="s">
        <v>176</v>
      </c>
      <c r="AW1031" s="902" t="s">
        <v>27</v>
      </c>
      <c r="AX1031" s="902" t="s">
        <v>78</v>
      </c>
      <c r="AY1031" s="904" t="s">
        <v>170</v>
      </c>
    </row>
    <row r="1032" spans="2:65" s="2" customFormat="1" ht="37.9" customHeight="1">
      <c r="B1032" s="883"/>
      <c r="C1032" s="161" t="s">
        <v>742</v>
      </c>
      <c r="D1032" s="161" t="s">
        <v>391</v>
      </c>
      <c r="E1032" s="162" t="s">
        <v>743</v>
      </c>
      <c r="F1032" s="163" t="s">
        <v>744</v>
      </c>
      <c r="G1032" s="164" t="s">
        <v>339</v>
      </c>
      <c r="H1032" s="165">
        <v>2</v>
      </c>
      <c r="I1032" s="1091"/>
      <c r="J1032" s="166">
        <f>ROUND(I1032*H1032,2)</f>
        <v>0</v>
      </c>
      <c r="K1032" s="167"/>
      <c r="L1032" s="168"/>
      <c r="M1032" s="169" t="s">
        <v>1</v>
      </c>
      <c r="N1032" s="922" t="s">
        <v>38</v>
      </c>
      <c r="O1032" s="886">
        <v>0</v>
      </c>
      <c r="P1032" s="886">
        <f>O1032*H1032</f>
        <v>0</v>
      </c>
      <c r="Q1032" s="886">
        <v>0.04</v>
      </c>
      <c r="R1032" s="886">
        <f>Q1032*H1032</f>
        <v>0.08</v>
      </c>
      <c r="S1032" s="886">
        <v>0</v>
      </c>
      <c r="T1032" s="158">
        <f>S1032*H1032</f>
        <v>0</v>
      </c>
      <c r="AR1032" s="159" t="s">
        <v>202</v>
      </c>
      <c r="AT1032" s="159" t="s">
        <v>391</v>
      </c>
      <c r="AU1032" s="159" t="s">
        <v>177</v>
      </c>
      <c r="AY1032" s="863" t="s">
        <v>170</v>
      </c>
      <c r="BE1032" s="887">
        <f>IF(N1032="základná",J1032,0)</f>
        <v>0</v>
      </c>
      <c r="BF1032" s="887">
        <f>IF(N1032="znížená",J1032,0)</f>
        <v>0</v>
      </c>
      <c r="BG1032" s="887">
        <f>IF(N1032="zákl. prenesená",J1032,0)</f>
        <v>0</v>
      </c>
      <c r="BH1032" s="887">
        <f>IF(N1032="zníž. prenesená",J1032,0)</f>
        <v>0</v>
      </c>
      <c r="BI1032" s="887">
        <f>IF(N1032="nulová",J1032,0)</f>
        <v>0</v>
      </c>
      <c r="BJ1032" s="863" t="s">
        <v>177</v>
      </c>
      <c r="BK1032" s="887">
        <f>ROUND(I1032*H1032,2)</f>
        <v>0</v>
      </c>
      <c r="BL1032" s="863" t="s">
        <v>176</v>
      </c>
      <c r="BM1032" s="159" t="s">
        <v>745</v>
      </c>
    </row>
    <row r="1033" spans="2:65" s="888" customFormat="1">
      <c r="B1033" s="889"/>
      <c r="D1033" s="890" t="s">
        <v>3027</v>
      </c>
      <c r="E1033" s="891" t="s">
        <v>1</v>
      </c>
      <c r="F1033" s="892" t="s">
        <v>3381</v>
      </c>
      <c r="H1033" s="891" t="s">
        <v>1</v>
      </c>
      <c r="L1033" s="889"/>
      <c r="M1033" s="893"/>
      <c r="T1033" s="894"/>
      <c r="AT1033" s="891" t="s">
        <v>3027</v>
      </c>
      <c r="AU1033" s="891" t="s">
        <v>177</v>
      </c>
      <c r="AV1033" s="888" t="s">
        <v>78</v>
      </c>
      <c r="AW1033" s="888" t="s">
        <v>27</v>
      </c>
      <c r="AX1033" s="888" t="s">
        <v>70</v>
      </c>
      <c r="AY1033" s="891" t="s">
        <v>170</v>
      </c>
    </row>
    <row r="1034" spans="2:65" s="895" customFormat="1">
      <c r="B1034" s="896"/>
      <c r="D1034" s="890" t="s">
        <v>3027</v>
      </c>
      <c r="E1034" s="897" t="s">
        <v>1</v>
      </c>
      <c r="F1034" s="898" t="s">
        <v>3388</v>
      </c>
      <c r="H1034" s="899">
        <v>1</v>
      </c>
      <c r="L1034" s="896"/>
      <c r="M1034" s="900"/>
      <c r="T1034" s="901"/>
      <c r="AT1034" s="897" t="s">
        <v>3027</v>
      </c>
      <c r="AU1034" s="897" t="s">
        <v>177</v>
      </c>
      <c r="AV1034" s="895" t="s">
        <v>177</v>
      </c>
      <c r="AW1034" s="895" t="s">
        <v>27</v>
      </c>
      <c r="AX1034" s="895" t="s">
        <v>70</v>
      </c>
      <c r="AY1034" s="897" t="s">
        <v>170</v>
      </c>
    </row>
    <row r="1035" spans="2:65" s="895" customFormat="1">
      <c r="B1035" s="896"/>
      <c r="D1035" s="890" t="s">
        <v>3027</v>
      </c>
      <c r="E1035" s="897" t="s">
        <v>1</v>
      </c>
      <c r="F1035" s="898" t="s">
        <v>3389</v>
      </c>
      <c r="H1035" s="899">
        <v>1</v>
      </c>
      <c r="L1035" s="896"/>
      <c r="M1035" s="900"/>
      <c r="T1035" s="901"/>
      <c r="AT1035" s="897" t="s">
        <v>3027</v>
      </c>
      <c r="AU1035" s="897" t="s">
        <v>177</v>
      </c>
      <c r="AV1035" s="895" t="s">
        <v>177</v>
      </c>
      <c r="AW1035" s="895" t="s">
        <v>27</v>
      </c>
      <c r="AX1035" s="895" t="s">
        <v>70</v>
      </c>
      <c r="AY1035" s="897" t="s">
        <v>170</v>
      </c>
    </row>
    <row r="1036" spans="2:65" s="902" customFormat="1">
      <c r="B1036" s="903"/>
      <c r="D1036" s="890" t="s">
        <v>3027</v>
      </c>
      <c r="E1036" s="904" t="s">
        <v>1</v>
      </c>
      <c r="F1036" s="905" t="s">
        <v>3030</v>
      </c>
      <c r="H1036" s="906">
        <v>2</v>
      </c>
      <c r="L1036" s="903"/>
      <c r="M1036" s="907"/>
      <c r="T1036" s="908"/>
      <c r="AT1036" s="904" t="s">
        <v>3027</v>
      </c>
      <c r="AU1036" s="904" t="s">
        <v>177</v>
      </c>
      <c r="AV1036" s="902" t="s">
        <v>176</v>
      </c>
      <c r="AW1036" s="902" t="s">
        <v>27</v>
      </c>
      <c r="AX1036" s="902" t="s">
        <v>78</v>
      </c>
      <c r="AY1036" s="904" t="s">
        <v>170</v>
      </c>
    </row>
    <row r="1037" spans="2:65" s="2" customFormat="1" ht="24.25" customHeight="1">
      <c r="B1037" s="883"/>
      <c r="C1037" s="148" t="s">
        <v>746</v>
      </c>
      <c r="D1037" s="148" t="s">
        <v>172</v>
      </c>
      <c r="E1037" s="149" t="s">
        <v>747</v>
      </c>
      <c r="F1037" s="150" t="s">
        <v>748</v>
      </c>
      <c r="G1037" s="151" t="s">
        <v>339</v>
      </c>
      <c r="H1037" s="152">
        <v>21</v>
      </c>
      <c r="I1037" s="1091"/>
      <c r="J1037" s="153">
        <f>ROUND(I1037*H1037,2)</f>
        <v>0</v>
      </c>
      <c r="K1037" s="884"/>
      <c r="L1037" s="40"/>
      <c r="M1037" s="155" t="s">
        <v>1</v>
      </c>
      <c r="N1037" s="885" t="s">
        <v>38</v>
      </c>
      <c r="O1037" s="886">
        <v>9.2330000000000005</v>
      </c>
      <c r="P1037" s="886">
        <f>O1037*H1037</f>
        <v>193.893</v>
      </c>
      <c r="Q1037" s="886">
        <v>0.43841000000000002</v>
      </c>
      <c r="R1037" s="886">
        <f>Q1037*H1037</f>
        <v>9.2066100000000013</v>
      </c>
      <c r="S1037" s="886">
        <v>0</v>
      </c>
      <c r="T1037" s="158">
        <f>S1037*H1037</f>
        <v>0</v>
      </c>
      <c r="AR1037" s="159" t="s">
        <v>176</v>
      </c>
      <c r="AT1037" s="159" t="s">
        <v>172</v>
      </c>
      <c r="AU1037" s="159" t="s">
        <v>177</v>
      </c>
      <c r="AY1037" s="863" t="s">
        <v>170</v>
      </c>
      <c r="BE1037" s="887">
        <f>IF(N1037="základná",J1037,0)</f>
        <v>0</v>
      </c>
      <c r="BF1037" s="887">
        <f>IF(N1037="znížená",J1037,0)</f>
        <v>0</v>
      </c>
      <c r="BG1037" s="887">
        <f>IF(N1037="zákl. prenesená",J1037,0)</f>
        <v>0</v>
      </c>
      <c r="BH1037" s="887">
        <f>IF(N1037="zníž. prenesená",J1037,0)</f>
        <v>0</v>
      </c>
      <c r="BI1037" s="887">
        <f>IF(N1037="nulová",J1037,0)</f>
        <v>0</v>
      </c>
      <c r="BJ1037" s="863" t="s">
        <v>177</v>
      </c>
      <c r="BK1037" s="887">
        <f>ROUND(I1037*H1037,2)</f>
        <v>0</v>
      </c>
      <c r="BL1037" s="863" t="s">
        <v>176</v>
      </c>
      <c r="BM1037" s="159" t="s">
        <v>749</v>
      </c>
    </row>
    <row r="1038" spans="2:65" s="888" customFormat="1">
      <c r="B1038" s="889"/>
      <c r="D1038" s="890" t="s">
        <v>3027</v>
      </c>
      <c r="E1038" s="891" t="s">
        <v>1</v>
      </c>
      <c r="F1038" s="892" t="s">
        <v>3390</v>
      </c>
      <c r="H1038" s="891" t="s">
        <v>1</v>
      </c>
      <c r="L1038" s="889"/>
      <c r="M1038" s="893"/>
      <c r="T1038" s="894"/>
      <c r="AT1038" s="891" t="s">
        <v>3027</v>
      </c>
      <c r="AU1038" s="891" t="s">
        <v>177</v>
      </c>
      <c r="AV1038" s="888" t="s">
        <v>78</v>
      </c>
      <c r="AW1038" s="888" t="s">
        <v>27</v>
      </c>
      <c r="AX1038" s="888" t="s">
        <v>70</v>
      </c>
      <c r="AY1038" s="891" t="s">
        <v>170</v>
      </c>
    </row>
    <row r="1039" spans="2:65" s="895" customFormat="1">
      <c r="B1039" s="896"/>
      <c r="D1039" s="890" t="s">
        <v>3027</v>
      </c>
      <c r="E1039" s="897" t="s">
        <v>1</v>
      </c>
      <c r="F1039" s="898" t="s">
        <v>3391</v>
      </c>
      <c r="H1039" s="899">
        <v>5</v>
      </c>
      <c r="L1039" s="896"/>
      <c r="M1039" s="900"/>
      <c r="T1039" s="901"/>
      <c r="AT1039" s="897" t="s">
        <v>3027</v>
      </c>
      <c r="AU1039" s="897" t="s">
        <v>177</v>
      </c>
      <c r="AV1039" s="895" t="s">
        <v>177</v>
      </c>
      <c r="AW1039" s="895" t="s">
        <v>27</v>
      </c>
      <c r="AX1039" s="895" t="s">
        <v>70</v>
      </c>
      <c r="AY1039" s="897" t="s">
        <v>170</v>
      </c>
    </row>
    <row r="1040" spans="2:65" s="895" customFormat="1">
      <c r="B1040" s="896"/>
      <c r="D1040" s="890" t="s">
        <v>3027</v>
      </c>
      <c r="E1040" s="897" t="s">
        <v>1</v>
      </c>
      <c r="F1040" s="898" t="s">
        <v>3392</v>
      </c>
      <c r="H1040" s="899">
        <v>1</v>
      </c>
      <c r="L1040" s="896"/>
      <c r="M1040" s="900"/>
      <c r="T1040" s="901"/>
      <c r="AT1040" s="897" t="s">
        <v>3027</v>
      </c>
      <c r="AU1040" s="897" t="s">
        <v>177</v>
      </c>
      <c r="AV1040" s="895" t="s">
        <v>177</v>
      </c>
      <c r="AW1040" s="895" t="s">
        <v>27</v>
      </c>
      <c r="AX1040" s="895" t="s">
        <v>70</v>
      </c>
      <c r="AY1040" s="897" t="s">
        <v>170</v>
      </c>
    </row>
    <row r="1041" spans="2:65" s="895" customFormat="1">
      <c r="B1041" s="896"/>
      <c r="D1041" s="890" t="s">
        <v>3027</v>
      </c>
      <c r="E1041" s="897" t="s">
        <v>1</v>
      </c>
      <c r="F1041" s="898" t="s">
        <v>3393</v>
      </c>
      <c r="H1041" s="899">
        <v>1</v>
      </c>
      <c r="L1041" s="896"/>
      <c r="M1041" s="900"/>
      <c r="T1041" s="901"/>
      <c r="AT1041" s="897" t="s">
        <v>3027</v>
      </c>
      <c r="AU1041" s="897" t="s">
        <v>177</v>
      </c>
      <c r="AV1041" s="895" t="s">
        <v>177</v>
      </c>
      <c r="AW1041" s="895" t="s">
        <v>27</v>
      </c>
      <c r="AX1041" s="895" t="s">
        <v>70</v>
      </c>
      <c r="AY1041" s="897" t="s">
        <v>170</v>
      </c>
    </row>
    <row r="1042" spans="2:65" s="895" customFormat="1">
      <c r="B1042" s="896"/>
      <c r="D1042" s="890" t="s">
        <v>3027</v>
      </c>
      <c r="E1042" s="897" t="s">
        <v>1</v>
      </c>
      <c r="F1042" s="898" t="s">
        <v>3394</v>
      </c>
      <c r="H1042" s="899">
        <v>1</v>
      </c>
      <c r="L1042" s="896"/>
      <c r="M1042" s="900"/>
      <c r="T1042" s="901"/>
      <c r="AT1042" s="897" t="s">
        <v>3027</v>
      </c>
      <c r="AU1042" s="897" t="s">
        <v>177</v>
      </c>
      <c r="AV1042" s="895" t="s">
        <v>177</v>
      </c>
      <c r="AW1042" s="895" t="s">
        <v>27</v>
      </c>
      <c r="AX1042" s="895" t="s">
        <v>70</v>
      </c>
      <c r="AY1042" s="897" t="s">
        <v>170</v>
      </c>
    </row>
    <row r="1043" spans="2:65" s="895" customFormat="1">
      <c r="B1043" s="896"/>
      <c r="D1043" s="890" t="s">
        <v>3027</v>
      </c>
      <c r="E1043" s="897" t="s">
        <v>1</v>
      </c>
      <c r="F1043" s="898" t="s">
        <v>3395</v>
      </c>
      <c r="H1043" s="899">
        <v>1</v>
      </c>
      <c r="L1043" s="896"/>
      <c r="M1043" s="900"/>
      <c r="T1043" s="901"/>
      <c r="AT1043" s="897" t="s">
        <v>3027</v>
      </c>
      <c r="AU1043" s="897" t="s">
        <v>177</v>
      </c>
      <c r="AV1043" s="895" t="s">
        <v>177</v>
      </c>
      <c r="AW1043" s="895" t="s">
        <v>27</v>
      </c>
      <c r="AX1043" s="895" t="s">
        <v>70</v>
      </c>
      <c r="AY1043" s="897" t="s">
        <v>170</v>
      </c>
    </row>
    <row r="1044" spans="2:65" s="895" customFormat="1">
      <c r="B1044" s="896"/>
      <c r="D1044" s="890" t="s">
        <v>3027</v>
      </c>
      <c r="E1044" s="897" t="s">
        <v>1</v>
      </c>
      <c r="F1044" s="898" t="s">
        <v>3396</v>
      </c>
      <c r="H1044" s="899">
        <v>1</v>
      </c>
      <c r="L1044" s="896"/>
      <c r="M1044" s="900"/>
      <c r="T1044" s="901"/>
      <c r="AT1044" s="897" t="s">
        <v>3027</v>
      </c>
      <c r="AU1044" s="897" t="s">
        <v>177</v>
      </c>
      <c r="AV1044" s="895" t="s">
        <v>177</v>
      </c>
      <c r="AW1044" s="895" t="s">
        <v>27</v>
      </c>
      <c r="AX1044" s="895" t="s">
        <v>70</v>
      </c>
      <c r="AY1044" s="897" t="s">
        <v>170</v>
      </c>
    </row>
    <row r="1045" spans="2:65" s="895" customFormat="1">
      <c r="B1045" s="896"/>
      <c r="D1045" s="890" t="s">
        <v>3027</v>
      </c>
      <c r="E1045" s="897" t="s">
        <v>1</v>
      </c>
      <c r="F1045" s="898" t="s">
        <v>3397</v>
      </c>
      <c r="H1045" s="899">
        <v>4</v>
      </c>
      <c r="L1045" s="896"/>
      <c r="M1045" s="900"/>
      <c r="T1045" s="901"/>
      <c r="AT1045" s="897" t="s">
        <v>3027</v>
      </c>
      <c r="AU1045" s="897" t="s">
        <v>177</v>
      </c>
      <c r="AV1045" s="895" t="s">
        <v>177</v>
      </c>
      <c r="AW1045" s="895" t="s">
        <v>27</v>
      </c>
      <c r="AX1045" s="895" t="s">
        <v>70</v>
      </c>
      <c r="AY1045" s="897" t="s">
        <v>170</v>
      </c>
    </row>
    <row r="1046" spans="2:65" s="895" customFormat="1">
      <c r="B1046" s="896"/>
      <c r="D1046" s="890" t="s">
        <v>3027</v>
      </c>
      <c r="E1046" s="897" t="s">
        <v>1</v>
      </c>
      <c r="F1046" s="898" t="s">
        <v>3398</v>
      </c>
      <c r="H1046" s="899">
        <v>4</v>
      </c>
      <c r="L1046" s="896"/>
      <c r="M1046" s="900"/>
      <c r="T1046" s="901"/>
      <c r="AT1046" s="897" t="s">
        <v>3027</v>
      </c>
      <c r="AU1046" s="897" t="s">
        <v>177</v>
      </c>
      <c r="AV1046" s="895" t="s">
        <v>177</v>
      </c>
      <c r="AW1046" s="895" t="s">
        <v>27</v>
      </c>
      <c r="AX1046" s="895" t="s">
        <v>70</v>
      </c>
      <c r="AY1046" s="897" t="s">
        <v>170</v>
      </c>
    </row>
    <row r="1047" spans="2:65" s="895" customFormat="1">
      <c r="B1047" s="896"/>
      <c r="D1047" s="890" t="s">
        <v>3027</v>
      </c>
      <c r="E1047" s="897" t="s">
        <v>1</v>
      </c>
      <c r="F1047" s="898" t="s">
        <v>3399</v>
      </c>
      <c r="H1047" s="899">
        <v>1</v>
      </c>
      <c r="L1047" s="896"/>
      <c r="M1047" s="900"/>
      <c r="T1047" s="901"/>
      <c r="AT1047" s="897" t="s">
        <v>3027</v>
      </c>
      <c r="AU1047" s="897" t="s">
        <v>177</v>
      </c>
      <c r="AV1047" s="895" t="s">
        <v>177</v>
      </c>
      <c r="AW1047" s="895" t="s">
        <v>27</v>
      </c>
      <c r="AX1047" s="895" t="s">
        <v>70</v>
      </c>
      <c r="AY1047" s="897" t="s">
        <v>170</v>
      </c>
    </row>
    <row r="1048" spans="2:65" s="895" customFormat="1">
      <c r="B1048" s="896"/>
      <c r="D1048" s="890" t="s">
        <v>3027</v>
      </c>
      <c r="E1048" s="897" t="s">
        <v>1</v>
      </c>
      <c r="F1048" s="898" t="s">
        <v>3400</v>
      </c>
      <c r="H1048" s="899">
        <v>2</v>
      </c>
      <c r="L1048" s="896"/>
      <c r="M1048" s="900"/>
      <c r="T1048" s="901"/>
      <c r="AT1048" s="897" t="s">
        <v>3027</v>
      </c>
      <c r="AU1048" s="897" t="s">
        <v>177</v>
      </c>
      <c r="AV1048" s="895" t="s">
        <v>177</v>
      </c>
      <c r="AW1048" s="895" t="s">
        <v>27</v>
      </c>
      <c r="AX1048" s="895" t="s">
        <v>70</v>
      </c>
      <c r="AY1048" s="897" t="s">
        <v>170</v>
      </c>
    </row>
    <row r="1049" spans="2:65" s="902" customFormat="1">
      <c r="B1049" s="903"/>
      <c r="D1049" s="890" t="s">
        <v>3027</v>
      </c>
      <c r="E1049" s="904" t="s">
        <v>1</v>
      </c>
      <c r="F1049" s="905" t="s">
        <v>3030</v>
      </c>
      <c r="H1049" s="906">
        <v>21</v>
      </c>
      <c r="L1049" s="903"/>
      <c r="M1049" s="907"/>
      <c r="T1049" s="908"/>
      <c r="AT1049" s="904" t="s">
        <v>3027</v>
      </c>
      <c r="AU1049" s="904" t="s">
        <v>177</v>
      </c>
      <c r="AV1049" s="902" t="s">
        <v>176</v>
      </c>
      <c r="AW1049" s="902" t="s">
        <v>27</v>
      </c>
      <c r="AX1049" s="902" t="s">
        <v>78</v>
      </c>
      <c r="AY1049" s="904" t="s">
        <v>170</v>
      </c>
    </row>
    <row r="1050" spans="2:65" s="2" customFormat="1" ht="33" customHeight="1">
      <c r="B1050" s="883"/>
      <c r="C1050" s="161" t="s">
        <v>750</v>
      </c>
      <c r="D1050" s="161" t="s">
        <v>391</v>
      </c>
      <c r="E1050" s="162" t="s">
        <v>751</v>
      </c>
      <c r="F1050" s="163" t="s">
        <v>752</v>
      </c>
      <c r="G1050" s="164" t="s">
        <v>339</v>
      </c>
      <c r="H1050" s="165">
        <v>5</v>
      </c>
      <c r="I1050" s="1091"/>
      <c r="J1050" s="166">
        <f>ROUND(I1050*H1050,2)</f>
        <v>0</v>
      </c>
      <c r="K1050" s="167"/>
      <c r="L1050" s="168"/>
      <c r="M1050" s="169" t="s">
        <v>1</v>
      </c>
      <c r="N1050" s="922" t="s">
        <v>38</v>
      </c>
      <c r="O1050" s="886">
        <v>0</v>
      </c>
      <c r="P1050" s="886">
        <f>O1050*H1050</f>
        <v>0</v>
      </c>
      <c r="Q1050" s="886">
        <v>1.0999999999999999E-2</v>
      </c>
      <c r="R1050" s="886">
        <f>Q1050*H1050</f>
        <v>5.4999999999999993E-2</v>
      </c>
      <c r="S1050" s="886">
        <v>0</v>
      </c>
      <c r="T1050" s="158">
        <f>S1050*H1050</f>
        <v>0</v>
      </c>
      <c r="AR1050" s="159" t="s">
        <v>202</v>
      </c>
      <c r="AT1050" s="159" t="s">
        <v>391</v>
      </c>
      <c r="AU1050" s="159" t="s">
        <v>177</v>
      </c>
      <c r="AY1050" s="863" t="s">
        <v>170</v>
      </c>
      <c r="BE1050" s="887">
        <f>IF(N1050="základná",J1050,0)</f>
        <v>0</v>
      </c>
      <c r="BF1050" s="887">
        <f>IF(N1050="znížená",J1050,0)</f>
        <v>0</v>
      </c>
      <c r="BG1050" s="887">
        <f>IF(N1050="zákl. prenesená",J1050,0)</f>
        <v>0</v>
      </c>
      <c r="BH1050" s="887">
        <f>IF(N1050="zníž. prenesená",J1050,0)</f>
        <v>0</v>
      </c>
      <c r="BI1050" s="887">
        <f>IF(N1050="nulová",J1050,0)</f>
        <v>0</v>
      </c>
      <c r="BJ1050" s="863" t="s">
        <v>177</v>
      </c>
      <c r="BK1050" s="887">
        <f>ROUND(I1050*H1050,2)</f>
        <v>0</v>
      </c>
      <c r="BL1050" s="863" t="s">
        <v>176</v>
      </c>
      <c r="BM1050" s="159" t="s">
        <v>753</v>
      </c>
    </row>
    <row r="1051" spans="2:65" s="888" customFormat="1">
      <c r="B1051" s="889"/>
      <c r="D1051" s="890" t="s">
        <v>3027</v>
      </c>
      <c r="E1051" s="891" t="s">
        <v>1</v>
      </c>
      <c r="F1051" s="892" t="s">
        <v>3390</v>
      </c>
      <c r="H1051" s="891" t="s">
        <v>1</v>
      </c>
      <c r="L1051" s="889"/>
      <c r="M1051" s="893"/>
      <c r="T1051" s="894"/>
      <c r="AT1051" s="891" t="s">
        <v>3027</v>
      </c>
      <c r="AU1051" s="891" t="s">
        <v>177</v>
      </c>
      <c r="AV1051" s="888" t="s">
        <v>78</v>
      </c>
      <c r="AW1051" s="888" t="s">
        <v>27</v>
      </c>
      <c r="AX1051" s="888" t="s">
        <v>70</v>
      </c>
      <c r="AY1051" s="891" t="s">
        <v>170</v>
      </c>
    </row>
    <row r="1052" spans="2:65" s="895" customFormat="1">
      <c r="B1052" s="896"/>
      <c r="D1052" s="890" t="s">
        <v>3027</v>
      </c>
      <c r="E1052" s="897" t="s">
        <v>1</v>
      </c>
      <c r="F1052" s="898" t="s">
        <v>3394</v>
      </c>
      <c r="H1052" s="899">
        <v>1</v>
      </c>
      <c r="L1052" s="896"/>
      <c r="M1052" s="900"/>
      <c r="T1052" s="901"/>
      <c r="AT1052" s="897" t="s">
        <v>3027</v>
      </c>
      <c r="AU1052" s="897" t="s">
        <v>177</v>
      </c>
      <c r="AV1052" s="895" t="s">
        <v>177</v>
      </c>
      <c r="AW1052" s="895" t="s">
        <v>27</v>
      </c>
      <c r="AX1052" s="895" t="s">
        <v>70</v>
      </c>
      <c r="AY1052" s="897" t="s">
        <v>170</v>
      </c>
    </row>
    <row r="1053" spans="2:65" s="895" customFormat="1">
      <c r="B1053" s="896"/>
      <c r="D1053" s="890" t="s">
        <v>3027</v>
      </c>
      <c r="E1053" s="897" t="s">
        <v>1</v>
      </c>
      <c r="F1053" s="898" t="s">
        <v>3398</v>
      </c>
      <c r="H1053" s="899">
        <v>4</v>
      </c>
      <c r="L1053" s="896"/>
      <c r="M1053" s="900"/>
      <c r="T1053" s="901"/>
      <c r="AT1053" s="897" t="s">
        <v>3027</v>
      </c>
      <c r="AU1053" s="897" t="s">
        <v>177</v>
      </c>
      <c r="AV1053" s="895" t="s">
        <v>177</v>
      </c>
      <c r="AW1053" s="895" t="s">
        <v>27</v>
      </c>
      <c r="AX1053" s="895" t="s">
        <v>70</v>
      </c>
      <c r="AY1053" s="897" t="s">
        <v>170</v>
      </c>
    </row>
    <row r="1054" spans="2:65" s="902" customFormat="1">
      <c r="B1054" s="903"/>
      <c r="D1054" s="890" t="s">
        <v>3027</v>
      </c>
      <c r="E1054" s="904" t="s">
        <v>1</v>
      </c>
      <c r="F1054" s="905" t="s">
        <v>3030</v>
      </c>
      <c r="H1054" s="906">
        <v>5</v>
      </c>
      <c r="L1054" s="903"/>
      <c r="M1054" s="907"/>
      <c r="T1054" s="908"/>
      <c r="AT1054" s="904" t="s">
        <v>3027</v>
      </c>
      <c r="AU1054" s="904" t="s">
        <v>177</v>
      </c>
      <c r="AV1054" s="902" t="s">
        <v>176</v>
      </c>
      <c r="AW1054" s="902" t="s">
        <v>27</v>
      </c>
      <c r="AX1054" s="902" t="s">
        <v>78</v>
      </c>
      <c r="AY1054" s="904" t="s">
        <v>170</v>
      </c>
    </row>
    <row r="1055" spans="2:65" s="2" customFormat="1" ht="33" customHeight="1">
      <c r="B1055" s="883"/>
      <c r="C1055" s="161" t="s">
        <v>754</v>
      </c>
      <c r="D1055" s="161" t="s">
        <v>391</v>
      </c>
      <c r="E1055" s="162" t="s">
        <v>755</v>
      </c>
      <c r="F1055" s="163" t="s">
        <v>756</v>
      </c>
      <c r="G1055" s="164" t="s">
        <v>339</v>
      </c>
      <c r="H1055" s="165">
        <v>7</v>
      </c>
      <c r="I1055" s="1091"/>
      <c r="J1055" s="166">
        <f>ROUND(I1055*H1055,2)</f>
        <v>0</v>
      </c>
      <c r="K1055" s="167"/>
      <c r="L1055" s="168"/>
      <c r="M1055" s="169" t="s">
        <v>1</v>
      </c>
      <c r="N1055" s="922" t="s">
        <v>38</v>
      </c>
      <c r="O1055" s="886">
        <v>0</v>
      </c>
      <c r="P1055" s="886">
        <f>O1055*H1055</f>
        <v>0</v>
      </c>
      <c r="Q1055" s="886">
        <v>1.0999999999999999E-2</v>
      </c>
      <c r="R1055" s="886">
        <f>Q1055*H1055</f>
        <v>7.6999999999999999E-2</v>
      </c>
      <c r="S1055" s="886">
        <v>0</v>
      </c>
      <c r="T1055" s="158">
        <f>S1055*H1055</f>
        <v>0</v>
      </c>
      <c r="AR1055" s="159" t="s">
        <v>202</v>
      </c>
      <c r="AT1055" s="159" t="s">
        <v>391</v>
      </c>
      <c r="AU1055" s="159" t="s">
        <v>177</v>
      </c>
      <c r="AY1055" s="863" t="s">
        <v>170</v>
      </c>
      <c r="BE1055" s="887">
        <f>IF(N1055="základná",J1055,0)</f>
        <v>0</v>
      </c>
      <c r="BF1055" s="887">
        <f>IF(N1055="znížená",J1055,0)</f>
        <v>0</v>
      </c>
      <c r="BG1055" s="887">
        <f>IF(N1055="zákl. prenesená",J1055,0)</f>
        <v>0</v>
      </c>
      <c r="BH1055" s="887">
        <f>IF(N1055="zníž. prenesená",J1055,0)</f>
        <v>0</v>
      </c>
      <c r="BI1055" s="887">
        <f>IF(N1055="nulová",J1055,0)</f>
        <v>0</v>
      </c>
      <c r="BJ1055" s="863" t="s">
        <v>177</v>
      </c>
      <c r="BK1055" s="887">
        <f>ROUND(I1055*H1055,2)</f>
        <v>0</v>
      </c>
      <c r="BL1055" s="863" t="s">
        <v>176</v>
      </c>
      <c r="BM1055" s="159" t="s">
        <v>757</v>
      </c>
    </row>
    <row r="1056" spans="2:65" s="888" customFormat="1">
      <c r="B1056" s="889"/>
      <c r="D1056" s="890" t="s">
        <v>3027</v>
      </c>
      <c r="E1056" s="891" t="s">
        <v>1</v>
      </c>
      <c r="F1056" s="892" t="s">
        <v>3390</v>
      </c>
      <c r="H1056" s="891" t="s">
        <v>1</v>
      </c>
      <c r="L1056" s="889"/>
      <c r="M1056" s="893"/>
      <c r="T1056" s="894"/>
      <c r="AT1056" s="891" t="s">
        <v>3027</v>
      </c>
      <c r="AU1056" s="891" t="s">
        <v>177</v>
      </c>
      <c r="AV1056" s="888" t="s">
        <v>78</v>
      </c>
      <c r="AW1056" s="888" t="s">
        <v>27</v>
      </c>
      <c r="AX1056" s="888" t="s">
        <v>70</v>
      </c>
      <c r="AY1056" s="891" t="s">
        <v>170</v>
      </c>
    </row>
    <row r="1057" spans="2:65" s="895" customFormat="1">
      <c r="B1057" s="896"/>
      <c r="D1057" s="890" t="s">
        <v>3027</v>
      </c>
      <c r="E1057" s="897" t="s">
        <v>1</v>
      </c>
      <c r="F1057" s="898" t="s">
        <v>3392</v>
      </c>
      <c r="H1057" s="899">
        <v>1</v>
      </c>
      <c r="L1057" s="896"/>
      <c r="M1057" s="900"/>
      <c r="T1057" s="901"/>
      <c r="AT1057" s="897" t="s">
        <v>3027</v>
      </c>
      <c r="AU1057" s="897" t="s">
        <v>177</v>
      </c>
      <c r="AV1057" s="895" t="s">
        <v>177</v>
      </c>
      <c r="AW1057" s="895" t="s">
        <v>27</v>
      </c>
      <c r="AX1057" s="895" t="s">
        <v>70</v>
      </c>
      <c r="AY1057" s="897" t="s">
        <v>170</v>
      </c>
    </row>
    <row r="1058" spans="2:65" s="895" customFormat="1">
      <c r="B1058" s="896"/>
      <c r="D1058" s="890" t="s">
        <v>3027</v>
      </c>
      <c r="E1058" s="897" t="s">
        <v>1</v>
      </c>
      <c r="F1058" s="898" t="s">
        <v>3397</v>
      </c>
      <c r="H1058" s="899">
        <v>4</v>
      </c>
      <c r="L1058" s="896"/>
      <c r="M1058" s="900"/>
      <c r="T1058" s="901"/>
      <c r="AT1058" s="897" t="s">
        <v>3027</v>
      </c>
      <c r="AU1058" s="897" t="s">
        <v>177</v>
      </c>
      <c r="AV1058" s="895" t="s">
        <v>177</v>
      </c>
      <c r="AW1058" s="895" t="s">
        <v>27</v>
      </c>
      <c r="AX1058" s="895" t="s">
        <v>70</v>
      </c>
      <c r="AY1058" s="897" t="s">
        <v>170</v>
      </c>
    </row>
    <row r="1059" spans="2:65" s="895" customFormat="1">
      <c r="B1059" s="896"/>
      <c r="D1059" s="890" t="s">
        <v>3027</v>
      </c>
      <c r="E1059" s="897" t="s">
        <v>1</v>
      </c>
      <c r="F1059" s="898" t="s">
        <v>3400</v>
      </c>
      <c r="H1059" s="899">
        <v>2</v>
      </c>
      <c r="L1059" s="896"/>
      <c r="M1059" s="900"/>
      <c r="T1059" s="901"/>
      <c r="AT1059" s="897" t="s">
        <v>3027</v>
      </c>
      <c r="AU1059" s="897" t="s">
        <v>177</v>
      </c>
      <c r="AV1059" s="895" t="s">
        <v>177</v>
      </c>
      <c r="AW1059" s="895" t="s">
        <v>27</v>
      </c>
      <c r="AX1059" s="895" t="s">
        <v>70</v>
      </c>
      <c r="AY1059" s="897" t="s">
        <v>170</v>
      </c>
    </row>
    <row r="1060" spans="2:65" s="902" customFormat="1">
      <c r="B1060" s="903"/>
      <c r="D1060" s="890" t="s">
        <v>3027</v>
      </c>
      <c r="E1060" s="904" t="s">
        <v>1</v>
      </c>
      <c r="F1060" s="905" t="s">
        <v>3030</v>
      </c>
      <c r="H1060" s="906">
        <v>7</v>
      </c>
      <c r="L1060" s="903"/>
      <c r="M1060" s="907"/>
      <c r="T1060" s="908"/>
      <c r="AT1060" s="904" t="s">
        <v>3027</v>
      </c>
      <c r="AU1060" s="904" t="s">
        <v>177</v>
      </c>
      <c r="AV1060" s="902" t="s">
        <v>176</v>
      </c>
      <c r="AW1060" s="902" t="s">
        <v>27</v>
      </c>
      <c r="AX1060" s="902" t="s">
        <v>78</v>
      </c>
      <c r="AY1060" s="904" t="s">
        <v>170</v>
      </c>
    </row>
    <row r="1061" spans="2:65" s="2" customFormat="1" ht="33" customHeight="1">
      <c r="B1061" s="883"/>
      <c r="C1061" s="161" t="s">
        <v>758</v>
      </c>
      <c r="D1061" s="161" t="s">
        <v>391</v>
      </c>
      <c r="E1061" s="162" t="s">
        <v>759</v>
      </c>
      <c r="F1061" s="163" t="s">
        <v>760</v>
      </c>
      <c r="G1061" s="164" t="s">
        <v>339</v>
      </c>
      <c r="H1061" s="165">
        <v>4</v>
      </c>
      <c r="I1061" s="1091"/>
      <c r="J1061" s="166">
        <f>ROUND(I1061*H1061,2)</f>
        <v>0</v>
      </c>
      <c r="K1061" s="167"/>
      <c r="L1061" s="168"/>
      <c r="M1061" s="169" t="s">
        <v>1</v>
      </c>
      <c r="N1061" s="922" t="s">
        <v>38</v>
      </c>
      <c r="O1061" s="886">
        <v>0</v>
      </c>
      <c r="P1061" s="886">
        <f>O1061*H1061</f>
        <v>0</v>
      </c>
      <c r="Q1061" s="886">
        <v>1.0999999999999999E-2</v>
      </c>
      <c r="R1061" s="886">
        <f>Q1061*H1061</f>
        <v>4.3999999999999997E-2</v>
      </c>
      <c r="S1061" s="886">
        <v>0</v>
      </c>
      <c r="T1061" s="158">
        <f>S1061*H1061</f>
        <v>0</v>
      </c>
      <c r="AR1061" s="159" t="s">
        <v>202</v>
      </c>
      <c r="AT1061" s="159" t="s">
        <v>391</v>
      </c>
      <c r="AU1061" s="159" t="s">
        <v>177</v>
      </c>
      <c r="AY1061" s="863" t="s">
        <v>170</v>
      </c>
      <c r="BE1061" s="887">
        <f>IF(N1061="základná",J1061,0)</f>
        <v>0</v>
      </c>
      <c r="BF1061" s="887">
        <f>IF(N1061="znížená",J1061,0)</f>
        <v>0</v>
      </c>
      <c r="BG1061" s="887">
        <f>IF(N1061="zákl. prenesená",J1061,0)</f>
        <v>0</v>
      </c>
      <c r="BH1061" s="887">
        <f>IF(N1061="zníž. prenesená",J1061,0)</f>
        <v>0</v>
      </c>
      <c r="BI1061" s="887">
        <f>IF(N1061="nulová",J1061,0)</f>
        <v>0</v>
      </c>
      <c r="BJ1061" s="863" t="s">
        <v>177</v>
      </c>
      <c r="BK1061" s="887">
        <f>ROUND(I1061*H1061,2)</f>
        <v>0</v>
      </c>
      <c r="BL1061" s="863" t="s">
        <v>176</v>
      </c>
      <c r="BM1061" s="159" t="s">
        <v>761</v>
      </c>
    </row>
    <row r="1062" spans="2:65" s="888" customFormat="1">
      <c r="B1062" s="889"/>
      <c r="D1062" s="890" t="s">
        <v>3027</v>
      </c>
      <c r="E1062" s="891" t="s">
        <v>1</v>
      </c>
      <c r="F1062" s="892" t="s">
        <v>3390</v>
      </c>
      <c r="H1062" s="891" t="s">
        <v>1</v>
      </c>
      <c r="L1062" s="889"/>
      <c r="M1062" s="893"/>
      <c r="T1062" s="894"/>
      <c r="AT1062" s="891" t="s">
        <v>3027</v>
      </c>
      <c r="AU1062" s="891" t="s">
        <v>177</v>
      </c>
      <c r="AV1062" s="888" t="s">
        <v>78</v>
      </c>
      <c r="AW1062" s="888" t="s">
        <v>27</v>
      </c>
      <c r="AX1062" s="888" t="s">
        <v>70</v>
      </c>
      <c r="AY1062" s="891" t="s">
        <v>170</v>
      </c>
    </row>
    <row r="1063" spans="2:65" s="895" customFormat="1">
      <c r="B1063" s="896"/>
      <c r="D1063" s="890" t="s">
        <v>3027</v>
      </c>
      <c r="E1063" s="897" t="s">
        <v>1</v>
      </c>
      <c r="F1063" s="898" t="s">
        <v>3392</v>
      </c>
      <c r="H1063" s="899">
        <v>1</v>
      </c>
      <c r="L1063" s="896"/>
      <c r="M1063" s="900"/>
      <c r="T1063" s="901"/>
      <c r="AT1063" s="897" t="s">
        <v>3027</v>
      </c>
      <c r="AU1063" s="897" t="s">
        <v>177</v>
      </c>
      <c r="AV1063" s="895" t="s">
        <v>177</v>
      </c>
      <c r="AW1063" s="895" t="s">
        <v>27</v>
      </c>
      <c r="AX1063" s="895" t="s">
        <v>70</v>
      </c>
      <c r="AY1063" s="897" t="s">
        <v>170</v>
      </c>
    </row>
    <row r="1064" spans="2:65" s="895" customFormat="1">
      <c r="B1064" s="896"/>
      <c r="D1064" s="890" t="s">
        <v>3027</v>
      </c>
      <c r="E1064" s="897" t="s">
        <v>1</v>
      </c>
      <c r="F1064" s="898" t="s">
        <v>3393</v>
      </c>
      <c r="H1064" s="899">
        <v>1</v>
      </c>
      <c r="L1064" s="896"/>
      <c r="M1064" s="900"/>
      <c r="T1064" s="901"/>
      <c r="AT1064" s="897" t="s">
        <v>3027</v>
      </c>
      <c r="AU1064" s="897" t="s">
        <v>177</v>
      </c>
      <c r="AV1064" s="895" t="s">
        <v>177</v>
      </c>
      <c r="AW1064" s="895" t="s">
        <v>27</v>
      </c>
      <c r="AX1064" s="895" t="s">
        <v>70</v>
      </c>
      <c r="AY1064" s="897" t="s">
        <v>170</v>
      </c>
    </row>
    <row r="1065" spans="2:65" s="895" customFormat="1">
      <c r="B1065" s="896"/>
      <c r="D1065" s="890" t="s">
        <v>3027</v>
      </c>
      <c r="E1065" s="897" t="s">
        <v>1</v>
      </c>
      <c r="F1065" s="898" t="s">
        <v>3396</v>
      </c>
      <c r="H1065" s="899">
        <v>1</v>
      </c>
      <c r="L1065" s="896"/>
      <c r="M1065" s="900"/>
      <c r="T1065" s="901"/>
      <c r="AT1065" s="897" t="s">
        <v>3027</v>
      </c>
      <c r="AU1065" s="897" t="s">
        <v>177</v>
      </c>
      <c r="AV1065" s="895" t="s">
        <v>177</v>
      </c>
      <c r="AW1065" s="895" t="s">
        <v>27</v>
      </c>
      <c r="AX1065" s="895" t="s">
        <v>70</v>
      </c>
      <c r="AY1065" s="897" t="s">
        <v>170</v>
      </c>
    </row>
    <row r="1066" spans="2:65" s="895" customFormat="1">
      <c r="B1066" s="896"/>
      <c r="D1066" s="890" t="s">
        <v>3027</v>
      </c>
      <c r="E1066" s="897" t="s">
        <v>1</v>
      </c>
      <c r="F1066" s="898" t="s">
        <v>3399</v>
      </c>
      <c r="H1066" s="899">
        <v>1</v>
      </c>
      <c r="L1066" s="896"/>
      <c r="M1066" s="900"/>
      <c r="T1066" s="901"/>
      <c r="AT1066" s="897" t="s">
        <v>3027</v>
      </c>
      <c r="AU1066" s="897" t="s">
        <v>177</v>
      </c>
      <c r="AV1066" s="895" t="s">
        <v>177</v>
      </c>
      <c r="AW1066" s="895" t="s">
        <v>27</v>
      </c>
      <c r="AX1066" s="895" t="s">
        <v>70</v>
      </c>
      <c r="AY1066" s="897" t="s">
        <v>170</v>
      </c>
    </row>
    <row r="1067" spans="2:65" s="902" customFormat="1">
      <c r="B1067" s="903"/>
      <c r="D1067" s="890" t="s">
        <v>3027</v>
      </c>
      <c r="E1067" s="904" t="s">
        <v>1</v>
      </c>
      <c r="F1067" s="905" t="s">
        <v>3030</v>
      </c>
      <c r="H1067" s="906">
        <v>4</v>
      </c>
      <c r="L1067" s="903"/>
      <c r="M1067" s="907"/>
      <c r="T1067" s="908"/>
      <c r="AT1067" s="904" t="s">
        <v>3027</v>
      </c>
      <c r="AU1067" s="904" t="s">
        <v>177</v>
      </c>
      <c r="AV1067" s="902" t="s">
        <v>176</v>
      </c>
      <c r="AW1067" s="902" t="s">
        <v>27</v>
      </c>
      <c r="AX1067" s="902" t="s">
        <v>78</v>
      </c>
      <c r="AY1067" s="904" t="s">
        <v>170</v>
      </c>
    </row>
    <row r="1068" spans="2:65" s="2" customFormat="1" ht="33" customHeight="1">
      <c r="B1068" s="883"/>
      <c r="C1068" s="161" t="s">
        <v>762</v>
      </c>
      <c r="D1068" s="161" t="s">
        <v>391</v>
      </c>
      <c r="E1068" s="162" t="s">
        <v>763</v>
      </c>
      <c r="F1068" s="163" t="s">
        <v>764</v>
      </c>
      <c r="G1068" s="164" t="s">
        <v>339</v>
      </c>
      <c r="H1068" s="165">
        <v>1</v>
      </c>
      <c r="I1068" s="1091"/>
      <c r="J1068" s="166">
        <f>ROUND(I1068*H1068,2)</f>
        <v>0</v>
      </c>
      <c r="K1068" s="167"/>
      <c r="L1068" s="168"/>
      <c r="M1068" s="169" t="s">
        <v>1</v>
      </c>
      <c r="N1068" s="922" t="s">
        <v>38</v>
      </c>
      <c r="O1068" s="886">
        <v>0</v>
      </c>
      <c r="P1068" s="886">
        <f>O1068*H1068</f>
        <v>0</v>
      </c>
      <c r="Q1068" s="886">
        <v>1.0999999999999999E-2</v>
      </c>
      <c r="R1068" s="886">
        <f>Q1068*H1068</f>
        <v>1.0999999999999999E-2</v>
      </c>
      <c r="S1068" s="886">
        <v>0</v>
      </c>
      <c r="T1068" s="158">
        <f>S1068*H1068</f>
        <v>0</v>
      </c>
      <c r="AR1068" s="159" t="s">
        <v>202</v>
      </c>
      <c r="AT1068" s="159" t="s">
        <v>391</v>
      </c>
      <c r="AU1068" s="159" t="s">
        <v>177</v>
      </c>
      <c r="AY1068" s="863" t="s">
        <v>170</v>
      </c>
      <c r="BE1068" s="887">
        <f>IF(N1068="základná",J1068,0)</f>
        <v>0</v>
      </c>
      <c r="BF1068" s="887">
        <f>IF(N1068="znížená",J1068,0)</f>
        <v>0</v>
      </c>
      <c r="BG1068" s="887">
        <f>IF(N1068="zákl. prenesená",J1068,0)</f>
        <v>0</v>
      </c>
      <c r="BH1068" s="887">
        <f>IF(N1068="zníž. prenesená",J1068,0)</f>
        <v>0</v>
      </c>
      <c r="BI1068" s="887">
        <f>IF(N1068="nulová",J1068,0)</f>
        <v>0</v>
      </c>
      <c r="BJ1068" s="863" t="s">
        <v>177</v>
      </c>
      <c r="BK1068" s="887">
        <f>ROUND(I1068*H1068,2)</f>
        <v>0</v>
      </c>
      <c r="BL1068" s="863" t="s">
        <v>176</v>
      </c>
      <c r="BM1068" s="159" t="s">
        <v>765</v>
      </c>
    </row>
    <row r="1069" spans="2:65" s="888" customFormat="1">
      <c r="B1069" s="889"/>
      <c r="D1069" s="890" t="s">
        <v>3027</v>
      </c>
      <c r="E1069" s="891" t="s">
        <v>1</v>
      </c>
      <c r="F1069" s="892" t="s">
        <v>3390</v>
      </c>
      <c r="H1069" s="891" t="s">
        <v>1</v>
      </c>
      <c r="L1069" s="889"/>
      <c r="M1069" s="893"/>
      <c r="T1069" s="894"/>
      <c r="AT1069" s="891" t="s">
        <v>3027</v>
      </c>
      <c r="AU1069" s="891" t="s">
        <v>177</v>
      </c>
      <c r="AV1069" s="888" t="s">
        <v>78</v>
      </c>
      <c r="AW1069" s="888" t="s">
        <v>27</v>
      </c>
      <c r="AX1069" s="888" t="s">
        <v>70</v>
      </c>
      <c r="AY1069" s="891" t="s">
        <v>170</v>
      </c>
    </row>
    <row r="1070" spans="2:65" s="895" customFormat="1">
      <c r="B1070" s="896"/>
      <c r="D1070" s="890" t="s">
        <v>3027</v>
      </c>
      <c r="E1070" s="897" t="s">
        <v>1</v>
      </c>
      <c r="F1070" s="898" t="s">
        <v>3394</v>
      </c>
      <c r="H1070" s="899">
        <v>1</v>
      </c>
      <c r="L1070" s="896"/>
      <c r="M1070" s="900"/>
      <c r="T1070" s="901"/>
      <c r="AT1070" s="897" t="s">
        <v>3027</v>
      </c>
      <c r="AU1070" s="897" t="s">
        <v>177</v>
      </c>
      <c r="AV1070" s="895" t="s">
        <v>177</v>
      </c>
      <c r="AW1070" s="895" t="s">
        <v>27</v>
      </c>
      <c r="AX1070" s="895" t="s">
        <v>70</v>
      </c>
      <c r="AY1070" s="897" t="s">
        <v>170</v>
      </c>
    </row>
    <row r="1071" spans="2:65" s="902" customFormat="1">
      <c r="B1071" s="903"/>
      <c r="D1071" s="890" t="s">
        <v>3027</v>
      </c>
      <c r="E1071" s="904" t="s">
        <v>1</v>
      </c>
      <c r="F1071" s="905" t="s">
        <v>3030</v>
      </c>
      <c r="H1071" s="906">
        <v>1</v>
      </c>
      <c r="L1071" s="903"/>
      <c r="M1071" s="907"/>
      <c r="T1071" s="908"/>
      <c r="AT1071" s="904" t="s">
        <v>3027</v>
      </c>
      <c r="AU1071" s="904" t="s">
        <v>177</v>
      </c>
      <c r="AV1071" s="902" t="s">
        <v>176</v>
      </c>
      <c r="AW1071" s="902" t="s">
        <v>27</v>
      </c>
      <c r="AX1071" s="902" t="s">
        <v>78</v>
      </c>
      <c r="AY1071" s="904" t="s">
        <v>170</v>
      </c>
    </row>
    <row r="1072" spans="2:65" s="2" customFormat="1" ht="33" customHeight="1">
      <c r="B1072" s="883"/>
      <c r="C1072" s="161" t="s">
        <v>766</v>
      </c>
      <c r="D1072" s="161" t="s">
        <v>391</v>
      </c>
      <c r="E1072" s="162" t="s">
        <v>767</v>
      </c>
      <c r="F1072" s="163" t="s">
        <v>768</v>
      </c>
      <c r="G1072" s="164" t="s">
        <v>339</v>
      </c>
      <c r="H1072" s="165">
        <v>5</v>
      </c>
      <c r="I1072" s="1091"/>
      <c r="J1072" s="166">
        <f>ROUND(I1072*H1072,2)</f>
        <v>0</v>
      </c>
      <c r="K1072" s="167"/>
      <c r="L1072" s="168"/>
      <c r="M1072" s="169" t="s">
        <v>1</v>
      </c>
      <c r="N1072" s="922" t="s">
        <v>38</v>
      </c>
      <c r="O1072" s="886">
        <v>0</v>
      </c>
      <c r="P1072" s="886">
        <f>O1072*H1072</f>
        <v>0</v>
      </c>
      <c r="Q1072" s="886">
        <v>1.0999999999999999E-2</v>
      </c>
      <c r="R1072" s="886">
        <f>Q1072*H1072</f>
        <v>5.4999999999999993E-2</v>
      </c>
      <c r="S1072" s="886">
        <v>0</v>
      </c>
      <c r="T1072" s="158">
        <f>S1072*H1072</f>
        <v>0</v>
      </c>
      <c r="AR1072" s="159" t="s">
        <v>202</v>
      </c>
      <c r="AT1072" s="159" t="s">
        <v>391</v>
      </c>
      <c r="AU1072" s="159" t="s">
        <v>177</v>
      </c>
      <c r="AY1072" s="863" t="s">
        <v>170</v>
      </c>
      <c r="BE1072" s="887">
        <f>IF(N1072="základná",J1072,0)</f>
        <v>0</v>
      </c>
      <c r="BF1072" s="887">
        <f>IF(N1072="znížená",J1072,0)</f>
        <v>0</v>
      </c>
      <c r="BG1072" s="887">
        <f>IF(N1072="zákl. prenesená",J1072,0)</f>
        <v>0</v>
      </c>
      <c r="BH1072" s="887">
        <f>IF(N1072="zníž. prenesená",J1072,0)</f>
        <v>0</v>
      </c>
      <c r="BI1072" s="887">
        <f>IF(N1072="nulová",J1072,0)</f>
        <v>0</v>
      </c>
      <c r="BJ1072" s="863" t="s">
        <v>177</v>
      </c>
      <c r="BK1072" s="887">
        <f>ROUND(I1072*H1072,2)</f>
        <v>0</v>
      </c>
      <c r="BL1072" s="863" t="s">
        <v>176</v>
      </c>
      <c r="BM1072" s="159" t="s">
        <v>769</v>
      </c>
    </row>
    <row r="1073" spans="2:65" s="888" customFormat="1">
      <c r="B1073" s="889"/>
      <c r="D1073" s="890" t="s">
        <v>3027</v>
      </c>
      <c r="E1073" s="891" t="s">
        <v>1</v>
      </c>
      <c r="F1073" s="892" t="s">
        <v>3390</v>
      </c>
      <c r="H1073" s="891" t="s">
        <v>1</v>
      </c>
      <c r="L1073" s="889"/>
      <c r="M1073" s="893"/>
      <c r="T1073" s="894"/>
      <c r="AT1073" s="891" t="s">
        <v>3027</v>
      </c>
      <c r="AU1073" s="891" t="s">
        <v>177</v>
      </c>
      <c r="AV1073" s="888" t="s">
        <v>78</v>
      </c>
      <c r="AW1073" s="888" t="s">
        <v>27</v>
      </c>
      <c r="AX1073" s="888" t="s">
        <v>70</v>
      </c>
      <c r="AY1073" s="891" t="s">
        <v>170</v>
      </c>
    </row>
    <row r="1074" spans="2:65" s="895" customFormat="1">
      <c r="B1074" s="896"/>
      <c r="D1074" s="890" t="s">
        <v>3027</v>
      </c>
      <c r="E1074" s="897" t="s">
        <v>1</v>
      </c>
      <c r="F1074" s="898" t="s">
        <v>3391</v>
      </c>
      <c r="H1074" s="899">
        <v>5</v>
      </c>
      <c r="L1074" s="896"/>
      <c r="M1074" s="900"/>
      <c r="T1074" s="901"/>
      <c r="AT1074" s="897" t="s">
        <v>3027</v>
      </c>
      <c r="AU1074" s="897" t="s">
        <v>177</v>
      </c>
      <c r="AV1074" s="895" t="s">
        <v>177</v>
      </c>
      <c r="AW1074" s="895" t="s">
        <v>27</v>
      </c>
      <c r="AX1074" s="895" t="s">
        <v>70</v>
      </c>
      <c r="AY1074" s="897" t="s">
        <v>170</v>
      </c>
    </row>
    <row r="1075" spans="2:65" s="902" customFormat="1">
      <c r="B1075" s="903"/>
      <c r="D1075" s="890" t="s">
        <v>3027</v>
      </c>
      <c r="E1075" s="904" t="s">
        <v>1</v>
      </c>
      <c r="F1075" s="905" t="s">
        <v>3030</v>
      </c>
      <c r="H1075" s="906">
        <v>5</v>
      </c>
      <c r="L1075" s="903"/>
      <c r="M1075" s="907"/>
      <c r="T1075" s="908"/>
      <c r="AT1075" s="904" t="s">
        <v>3027</v>
      </c>
      <c r="AU1075" s="904" t="s">
        <v>177</v>
      </c>
      <c r="AV1075" s="902" t="s">
        <v>176</v>
      </c>
      <c r="AW1075" s="902" t="s">
        <v>27</v>
      </c>
      <c r="AX1075" s="902" t="s">
        <v>78</v>
      </c>
      <c r="AY1075" s="904" t="s">
        <v>170</v>
      </c>
    </row>
    <row r="1076" spans="2:65" s="2" customFormat="1" ht="24.25" customHeight="1">
      <c r="B1076" s="883"/>
      <c r="C1076" s="148" t="s">
        <v>770</v>
      </c>
      <c r="D1076" s="148" t="s">
        <v>172</v>
      </c>
      <c r="E1076" s="149" t="s">
        <v>771</v>
      </c>
      <c r="F1076" s="150" t="s">
        <v>772</v>
      </c>
      <c r="G1076" s="151" t="s">
        <v>339</v>
      </c>
      <c r="H1076" s="152">
        <v>7</v>
      </c>
      <c r="I1076" s="1091"/>
      <c r="J1076" s="153">
        <f>ROUND(I1076*H1076,2)</f>
        <v>0</v>
      </c>
      <c r="K1076" s="884"/>
      <c r="L1076" s="40"/>
      <c r="M1076" s="155" t="s">
        <v>1</v>
      </c>
      <c r="N1076" s="885" t="s">
        <v>38</v>
      </c>
      <c r="O1076" s="886">
        <v>11.519</v>
      </c>
      <c r="P1076" s="886">
        <f>O1076*H1076</f>
        <v>80.632999999999996</v>
      </c>
      <c r="Q1076" s="886">
        <v>0.54347000000000001</v>
      </c>
      <c r="R1076" s="886">
        <f>Q1076*H1076</f>
        <v>3.8042899999999999</v>
      </c>
      <c r="S1076" s="886">
        <v>0</v>
      </c>
      <c r="T1076" s="158">
        <f>S1076*H1076</f>
        <v>0</v>
      </c>
      <c r="AR1076" s="159" t="s">
        <v>176</v>
      </c>
      <c r="AT1076" s="159" t="s">
        <v>172</v>
      </c>
      <c r="AU1076" s="159" t="s">
        <v>177</v>
      </c>
      <c r="AY1076" s="863" t="s">
        <v>170</v>
      </c>
      <c r="BE1076" s="887">
        <f>IF(N1076="základná",J1076,0)</f>
        <v>0</v>
      </c>
      <c r="BF1076" s="887">
        <f>IF(N1076="znížená",J1076,0)</f>
        <v>0</v>
      </c>
      <c r="BG1076" s="887">
        <f>IF(N1076="zákl. prenesená",J1076,0)</f>
        <v>0</v>
      </c>
      <c r="BH1076" s="887">
        <f>IF(N1076="zníž. prenesená",J1076,0)</f>
        <v>0</v>
      </c>
      <c r="BI1076" s="887">
        <f>IF(N1076="nulová",J1076,0)</f>
        <v>0</v>
      </c>
      <c r="BJ1076" s="863" t="s">
        <v>177</v>
      </c>
      <c r="BK1076" s="887">
        <f>ROUND(I1076*H1076,2)</f>
        <v>0</v>
      </c>
      <c r="BL1076" s="863" t="s">
        <v>176</v>
      </c>
      <c r="BM1076" s="159" t="s">
        <v>773</v>
      </c>
    </row>
    <row r="1077" spans="2:65" s="888" customFormat="1">
      <c r="B1077" s="889"/>
      <c r="D1077" s="890" t="s">
        <v>3027</v>
      </c>
      <c r="E1077" s="891" t="s">
        <v>1</v>
      </c>
      <c r="F1077" s="892" t="s">
        <v>3390</v>
      </c>
      <c r="H1077" s="891" t="s">
        <v>1</v>
      </c>
      <c r="L1077" s="889"/>
      <c r="M1077" s="893"/>
      <c r="T1077" s="894"/>
      <c r="AT1077" s="891" t="s">
        <v>3027</v>
      </c>
      <c r="AU1077" s="891" t="s">
        <v>177</v>
      </c>
      <c r="AV1077" s="888" t="s">
        <v>78</v>
      </c>
      <c r="AW1077" s="888" t="s">
        <v>27</v>
      </c>
      <c r="AX1077" s="888" t="s">
        <v>70</v>
      </c>
      <c r="AY1077" s="891" t="s">
        <v>170</v>
      </c>
    </row>
    <row r="1078" spans="2:65" s="895" customFormat="1">
      <c r="B1078" s="896"/>
      <c r="D1078" s="890" t="s">
        <v>3027</v>
      </c>
      <c r="E1078" s="897" t="s">
        <v>1</v>
      </c>
      <c r="F1078" s="898" t="s">
        <v>3401</v>
      </c>
      <c r="H1078" s="899">
        <v>3</v>
      </c>
      <c r="L1078" s="896"/>
      <c r="M1078" s="900"/>
      <c r="T1078" s="901"/>
      <c r="AT1078" s="897" t="s">
        <v>3027</v>
      </c>
      <c r="AU1078" s="897" t="s">
        <v>177</v>
      </c>
      <c r="AV1078" s="895" t="s">
        <v>177</v>
      </c>
      <c r="AW1078" s="895" t="s">
        <v>27</v>
      </c>
      <c r="AX1078" s="895" t="s">
        <v>70</v>
      </c>
      <c r="AY1078" s="897" t="s">
        <v>170</v>
      </c>
    </row>
    <row r="1079" spans="2:65" s="895" customFormat="1">
      <c r="B1079" s="896"/>
      <c r="D1079" s="890" t="s">
        <v>3027</v>
      </c>
      <c r="E1079" s="897" t="s">
        <v>1</v>
      </c>
      <c r="F1079" s="898" t="s">
        <v>3402</v>
      </c>
      <c r="H1079" s="899">
        <v>3</v>
      </c>
      <c r="L1079" s="896"/>
      <c r="M1079" s="900"/>
      <c r="T1079" s="901"/>
      <c r="AT1079" s="897" t="s">
        <v>3027</v>
      </c>
      <c r="AU1079" s="897" t="s">
        <v>177</v>
      </c>
      <c r="AV1079" s="895" t="s">
        <v>177</v>
      </c>
      <c r="AW1079" s="895" t="s">
        <v>27</v>
      </c>
      <c r="AX1079" s="895" t="s">
        <v>70</v>
      </c>
      <c r="AY1079" s="897" t="s">
        <v>170</v>
      </c>
    </row>
    <row r="1080" spans="2:65" s="895" customFormat="1">
      <c r="B1080" s="896"/>
      <c r="D1080" s="890" t="s">
        <v>3027</v>
      </c>
      <c r="E1080" s="897" t="s">
        <v>1</v>
      </c>
      <c r="F1080" s="898" t="s">
        <v>3403</v>
      </c>
      <c r="H1080" s="899">
        <v>1</v>
      </c>
      <c r="L1080" s="896"/>
      <c r="M1080" s="900"/>
      <c r="T1080" s="901"/>
      <c r="AT1080" s="897" t="s">
        <v>3027</v>
      </c>
      <c r="AU1080" s="897" t="s">
        <v>177</v>
      </c>
      <c r="AV1080" s="895" t="s">
        <v>177</v>
      </c>
      <c r="AW1080" s="895" t="s">
        <v>27</v>
      </c>
      <c r="AX1080" s="895" t="s">
        <v>70</v>
      </c>
      <c r="AY1080" s="897" t="s">
        <v>170</v>
      </c>
    </row>
    <row r="1081" spans="2:65" s="902" customFormat="1">
      <c r="B1081" s="903"/>
      <c r="D1081" s="890" t="s">
        <v>3027</v>
      </c>
      <c r="E1081" s="904" t="s">
        <v>1</v>
      </c>
      <c r="F1081" s="905" t="s">
        <v>3030</v>
      </c>
      <c r="H1081" s="906">
        <v>7</v>
      </c>
      <c r="L1081" s="903"/>
      <c r="M1081" s="907"/>
      <c r="T1081" s="908"/>
      <c r="AT1081" s="904" t="s">
        <v>3027</v>
      </c>
      <c r="AU1081" s="904" t="s">
        <v>177</v>
      </c>
      <c r="AV1081" s="902" t="s">
        <v>176</v>
      </c>
      <c r="AW1081" s="902" t="s">
        <v>27</v>
      </c>
      <c r="AX1081" s="902" t="s">
        <v>78</v>
      </c>
      <c r="AY1081" s="904" t="s">
        <v>170</v>
      </c>
    </row>
    <row r="1082" spans="2:65" s="2" customFormat="1" ht="33" customHeight="1">
      <c r="B1082" s="883"/>
      <c r="C1082" s="161" t="s">
        <v>774</v>
      </c>
      <c r="D1082" s="161" t="s">
        <v>391</v>
      </c>
      <c r="E1082" s="162" t="s">
        <v>775</v>
      </c>
      <c r="F1082" s="163" t="s">
        <v>776</v>
      </c>
      <c r="G1082" s="164" t="s">
        <v>339</v>
      </c>
      <c r="H1082" s="165">
        <v>3</v>
      </c>
      <c r="I1082" s="1091"/>
      <c r="J1082" s="166">
        <f>ROUND(I1082*H1082,2)</f>
        <v>0</v>
      </c>
      <c r="K1082" s="167"/>
      <c r="L1082" s="168"/>
      <c r="M1082" s="169" t="s">
        <v>1</v>
      </c>
      <c r="N1082" s="922" t="s">
        <v>38</v>
      </c>
      <c r="O1082" s="886">
        <v>0</v>
      </c>
      <c r="P1082" s="886">
        <f>O1082*H1082</f>
        <v>0</v>
      </c>
      <c r="Q1082" s="886">
        <v>1.0999999999999999E-2</v>
      </c>
      <c r="R1082" s="886">
        <f>Q1082*H1082</f>
        <v>3.3000000000000002E-2</v>
      </c>
      <c r="S1082" s="886">
        <v>0</v>
      </c>
      <c r="T1082" s="158">
        <f>S1082*H1082</f>
        <v>0</v>
      </c>
      <c r="AR1082" s="159" t="s">
        <v>202</v>
      </c>
      <c r="AT1082" s="159" t="s">
        <v>391</v>
      </c>
      <c r="AU1082" s="159" t="s">
        <v>177</v>
      </c>
      <c r="AY1082" s="863" t="s">
        <v>170</v>
      </c>
      <c r="BE1082" s="887">
        <f>IF(N1082="základná",J1082,0)</f>
        <v>0</v>
      </c>
      <c r="BF1082" s="887">
        <f>IF(N1082="znížená",J1082,0)</f>
        <v>0</v>
      </c>
      <c r="BG1082" s="887">
        <f>IF(N1082="zákl. prenesená",J1082,0)</f>
        <v>0</v>
      </c>
      <c r="BH1082" s="887">
        <f>IF(N1082="zníž. prenesená",J1082,0)</f>
        <v>0</v>
      </c>
      <c r="BI1082" s="887">
        <f>IF(N1082="nulová",J1082,0)</f>
        <v>0</v>
      </c>
      <c r="BJ1082" s="863" t="s">
        <v>177</v>
      </c>
      <c r="BK1082" s="887">
        <f>ROUND(I1082*H1082,2)</f>
        <v>0</v>
      </c>
      <c r="BL1082" s="863" t="s">
        <v>176</v>
      </c>
      <c r="BM1082" s="159" t="s">
        <v>777</v>
      </c>
    </row>
    <row r="1083" spans="2:65" s="888" customFormat="1">
      <c r="B1083" s="889"/>
      <c r="D1083" s="890" t="s">
        <v>3027</v>
      </c>
      <c r="E1083" s="891" t="s">
        <v>1</v>
      </c>
      <c r="F1083" s="892" t="s">
        <v>3390</v>
      </c>
      <c r="H1083" s="891" t="s">
        <v>1</v>
      </c>
      <c r="L1083" s="889"/>
      <c r="M1083" s="893"/>
      <c r="T1083" s="894"/>
      <c r="AT1083" s="891" t="s">
        <v>3027</v>
      </c>
      <c r="AU1083" s="891" t="s">
        <v>177</v>
      </c>
      <c r="AV1083" s="888" t="s">
        <v>78</v>
      </c>
      <c r="AW1083" s="888" t="s">
        <v>27</v>
      </c>
      <c r="AX1083" s="888" t="s">
        <v>70</v>
      </c>
      <c r="AY1083" s="891" t="s">
        <v>170</v>
      </c>
    </row>
    <row r="1084" spans="2:65" s="895" customFormat="1">
      <c r="B1084" s="896"/>
      <c r="D1084" s="890" t="s">
        <v>3027</v>
      </c>
      <c r="E1084" s="897" t="s">
        <v>1</v>
      </c>
      <c r="F1084" s="898" t="s">
        <v>3401</v>
      </c>
      <c r="H1084" s="899">
        <v>3</v>
      </c>
      <c r="L1084" s="896"/>
      <c r="M1084" s="900"/>
      <c r="T1084" s="901"/>
      <c r="AT1084" s="897" t="s">
        <v>3027</v>
      </c>
      <c r="AU1084" s="897" t="s">
        <v>177</v>
      </c>
      <c r="AV1084" s="895" t="s">
        <v>177</v>
      </c>
      <c r="AW1084" s="895" t="s">
        <v>27</v>
      </c>
      <c r="AX1084" s="895" t="s">
        <v>70</v>
      </c>
      <c r="AY1084" s="897" t="s">
        <v>170</v>
      </c>
    </row>
    <row r="1085" spans="2:65" s="902" customFormat="1">
      <c r="B1085" s="903"/>
      <c r="D1085" s="890" t="s">
        <v>3027</v>
      </c>
      <c r="E1085" s="904" t="s">
        <v>1</v>
      </c>
      <c r="F1085" s="905" t="s">
        <v>3030</v>
      </c>
      <c r="H1085" s="906">
        <v>3</v>
      </c>
      <c r="L1085" s="903"/>
      <c r="M1085" s="907"/>
      <c r="T1085" s="908"/>
      <c r="AT1085" s="904" t="s">
        <v>3027</v>
      </c>
      <c r="AU1085" s="904" t="s">
        <v>177</v>
      </c>
      <c r="AV1085" s="902" t="s">
        <v>176</v>
      </c>
      <c r="AW1085" s="902" t="s">
        <v>27</v>
      </c>
      <c r="AX1085" s="902" t="s">
        <v>78</v>
      </c>
      <c r="AY1085" s="904" t="s">
        <v>170</v>
      </c>
    </row>
    <row r="1086" spans="2:65" s="2" customFormat="1" ht="33" customHeight="1">
      <c r="B1086" s="883"/>
      <c r="C1086" s="161" t="s">
        <v>778</v>
      </c>
      <c r="D1086" s="161" t="s">
        <v>391</v>
      </c>
      <c r="E1086" s="162" t="s">
        <v>779</v>
      </c>
      <c r="F1086" s="163" t="s">
        <v>780</v>
      </c>
      <c r="G1086" s="164" t="s">
        <v>339</v>
      </c>
      <c r="H1086" s="165">
        <v>4</v>
      </c>
      <c r="I1086" s="1091"/>
      <c r="J1086" s="166">
        <f>ROUND(I1086*H1086,2)</f>
        <v>0</v>
      </c>
      <c r="K1086" s="167"/>
      <c r="L1086" s="168"/>
      <c r="M1086" s="169" t="s">
        <v>1</v>
      </c>
      <c r="N1086" s="922" t="s">
        <v>38</v>
      </c>
      <c r="O1086" s="886">
        <v>0</v>
      </c>
      <c r="P1086" s="886">
        <f>O1086*H1086</f>
        <v>0</v>
      </c>
      <c r="Q1086" s="886">
        <v>1.0999999999999999E-2</v>
      </c>
      <c r="R1086" s="886">
        <f>Q1086*H1086</f>
        <v>4.3999999999999997E-2</v>
      </c>
      <c r="S1086" s="886">
        <v>0</v>
      </c>
      <c r="T1086" s="158">
        <f>S1086*H1086</f>
        <v>0</v>
      </c>
      <c r="AR1086" s="159" t="s">
        <v>202</v>
      </c>
      <c r="AT1086" s="159" t="s">
        <v>391</v>
      </c>
      <c r="AU1086" s="159" t="s">
        <v>177</v>
      </c>
      <c r="AY1086" s="863" t="s">
        <v>170</v>
      </c>
      <c r="BE1086" s="887">
        <f>IF(N1086="základná",J1086,0)</f>
        <v>0</v>
      </c>
      <c r="BF1086" s="887">
        <f>IF(N1086="znížená",J1086,0)</f>
        <v>0</v>
      </c>
      <c r="BG1086" s="887">
        <f>IF(N1086="zákl. prenesená",J1086,0)</f>
        <v>0</v>
      </c>
      <c r="BH1086" s="887">
        <f>IF(N1086="zníž. prenesená",J1086,0)</f>
        <v>0</v>
      </c>
      <c r="BI1086" s="887">
        <f>IF(N1086="nulová",J1086,0)</f>
        <v>0</v>
      </c>
      <c r="BJ1086" s="863" t="s">
        <v>177</v>
      </c>
      <c r="BK1086" s="887">
        <f>ROUND(I1086*H1086,2)</f>
        <v>0</v>
      </c>
      <c r="BL1086" s="863" t="s">
        <v>176</v>
      </c>
      <c r="BM1086" s="159" t="s">
        <v>781</v>
      </c>
    </row>
    <row r="1087" spans="2:65" s="888" customFormat="1">
      <c r="B1087" s="889"/>
      <c r="D1087" s="890" t="s">
        <v>3027</v>
      </c>
      <c r="E1087" s="891" t="s">
        <v>1</v>
      </c>
      <c r="F1087" s="892" t="s">
        <v>3390</v>
      </c>
      <c r="H1087" s="891" t="s">
        <v>1</v>
      </c>
      <c r="L1087" s="889"/>
      <c r="M1087" s="893"/>
      <c r="T1087" s="894"/>
      <c r="AT1087" s="891" t="s">
        <v>3027</v>
      </c>
      <c r="AU1087" s="891" t="s">
        <v>177</v>
      </c>
      <c r="AV1087" s="888" t="s">
        <v>78</v>
      </c>
      <c r="AW1087" s="888" t="s">
        <v>27</v>
      </c>
      <c r="AX1087" s="888" t="s">
        <v>70</v>
      </c>
      <c r="AY1087" s="891" t="s">
        <v>170</v>
      </c>
    </row>
    <row r="1088" spans="2:65" s="895" customFormat="1">
      <c r="B1088" s="896"/>
      <c r="D1088" s="890" t="s">
        <v>3027</v>
      </c>
      <c r="E1088" s="897" t="s">
        <v>1</v>
      </c>
      <c r="F1088" s="898" t="s">
        <v>3402</v>
      </c>
      <c r="H1088" s="899">
        <v>3</v>
      </c>
      <c r="L1088" s="896"/>
      <c r="M1088" s="900"/>
      <c r="T1088" s="901"/>
      <c r="AT1088" s="897" t="s">
        <v>3027</v>
      </c>
      <c r="AU1088" s="897" t="s">
        <v>177</v>
      </c>
      <c r="AV1088" s="895" t="s">
        <v>177</v>
      </c>
      <c r="AW1088" s="895" t="s">
        <v>27</v>
      </c>
      <c r="AX1088" s="895" t="s">
        <v>70</v>
      </c>
      <c r="AY1088" s="897" t="s">
        <v>170</v>
      </c>
    </row>
    <row r="1089" spans="2:65" s="895" customFormat="1">
      <c r="B1089" s="896"/>
      <c r="D1089" s="890" t="s">
        <v>3027</v>
      </c>
      <c r="E1089" s="897" t="s">
        <v>1</v>
      </c>
      <c r="F1089" s="898" t="s">
        <v>3403</v>
      </c>
      <c r="H1089" s="899">
        <v>1</v>
      </c>
      <c r="L1089" s="896"/>
      <c r="M1089" s="900"/>
      <c r="T1089" s="901"/>
      <c r="AT1089" s="897" t="s">
        <v>3027</v>
      </c>
      <c r="AU1089" s="897" t="s">
        <v>177</v>
      </c>
      <c r="AV1089" s="895" t="s">
        <v>177</v>
      </c>
      <c r="AW1089" s="895" t="s">
        <v>27</v>
      </c>
      <c r="AX1089" s="895" t="s">
        <v>70</v>
      </c>
      <c r="AY1089" s="897" t="s">
        <v>170</v>
      </c>
    </row>
    <row r="1090" spans="2:65" s="902" customFormat="1">
      <c r="B1090" s="903"/>
      <c r="D1090" s="890" t="s">
        <v>3027</v>
      </c>
      <c r="E1090" s="904" t="s">
        <v>1</v>
      </c>
      <c r="F1090" s="905" t="s">
        <v>3030</v>
      </c>
      <c r="H1090" s="906">
        <v>4</v>
      </c>
      <c r="L1090" s="903"/>
      <c r="M1090" s="907"/>
      <c r="T1090" s="908"/>
      <c r="AT1090" s="904" t="s">
        <v>3027</v>
      </c>
      <c r="AU1090" s="904" t="s">
        <v>177</v>
      </c>
      <c r="AV1090" s="902" t="s">
        <v>176</v>
      </c>
      <c r="AW1090" s="902" t="s">
        <v>27</v>
      </c>
      <c r="AX1090" s="902" t="s">
        <v>78</v>
      </c>
      <c r="AY1090" s="904" t="s">
        <v>170</v>
      </c>
    </row>
    <row r="1091" spans="2:65" s="876" customFormat="1" ht="22.9" customHeight="1">
      <c r="B1091" s="877"/>
      <c r="D1091" s="136" t="s">
        <v>69</v>
      </c>
      <c r="E1091" s="145" t="s">
        <v>206</v>
      </c>
      <c r="F1091" s="145" t="s">
        <v>782</v>
      </c>
      <c r="J1091" s="882">
        <f>BK1091</f>
        <v>0</v>
      </c>
      <c r="L1091" s="877"/>
      <c r="M1091" s="879"/>
      <c r="P1091" s="880">
        <f>SUM(P1092:P1396)</f>
        <v>6694.6078394800015</v>
      </c>
      <c r="R1091" s="880">
        <f>SUM(R1092:R1396)</f>
        <v>125.68015782176001</v>
      </c>
      <c r="T1091" s="881">
        <f>SUM(T1092:T1396)</f>
        <v>736.61018000000013</v>
      </c>
      <c r="AR1091" s="136" t="s">
        <v>78</v>
      </c>
      <c r="AT1091" s="143" t="s">
        <v>69</v>
      </c>
      <c r="AU1091" s="143" t="s">
        <v>78</v>
      </c>
      <c r="AY1091" s="136" t="s">
        <v>170</v>
      </c>
      <c r="BK1091" s="144">
        <f>SUM(BK1092:BK1396)</f>
        <v>0</v>
      </c>
    </row>
    <row r="1092" spans="2:65" s="2" customFormat="1" ht="24.25" customHeight="1">
      <c r="B1092" s="883"/>
      <c r="C1092" s="148" t="s">
        <v>783</v>
      </c>
      <c r="D1092" s="148" t="s">
        <v>172</v>
      </c>
      <c r="E1092" s="149" t="s">
        <v>784</v>
      </c>
      <c r="F1092" s="150" t="s">
        <v>785</v>
      </c>
      <c r="G1092" s="151" t="s">
        <v>364</v>
      </c>
      <c r="H1092" s="152">
        <v>13</v>
      </c>
      <c r="I1092" s="1091"/>
      <c r="J1092" s="153">
        <f>ROUND(I1092*H1092,2)</f>
        <v>0</v>
      </c>
      <c r="K1092" s="884"/>
      <c r="L1092" s="40"/>
      <c r="M1092" s="155" t="s">
        <v>1</v>
      </c>
      <c r="N1092" s="885" t="s">
        <v>38</v>
      </c>
      <c r="O1092" s="886">
        <v>0.36399999999999999</v>
      </c>
      <c r="P1092" s="886">
        <f>O1092*H1092</f>
        <v>4.7320000000000002</v>
      </c>
      <c r="Q1092" s="886">
        <v>0.12099</v>
      </c>
      <c r="R1092" s="886">
        <f>Q1092*H1092</f>
        <v>1.57287</v>
      </c>
      <c r="S1092" s="886">
        <v>0</v>
      </c>
      <c r="T1092" s="158">
        <f>S1092*H1092</f>
        <v>0</v>
      </c>
      <c r="AR1092" s="159" t="s">
        <v>176</v>
      </c>
      <c r="AT1092" s="159" t="s">
        <v>172</v>
      </c>
      <c r="AU1092" s="159" t="s">
        <v>177</v>
      </c>
      <c r="AY1092" s="863" t="s">
        <v>170</v>
      </c>
      <c r="BE1092" s="887">
        <f>IF(N1092="základná",J1092,0)</f>
        <v>0</v>
      </c>
      <c r="BF1092" s="887">
        <f>IF(N1092="znížená",J1092,0)</f>
        <v>0</v>
      </c>
      <c r="BG1092" s="887">
        <f>IF(N1092="zákl. prenesená",J1092,0)</f>
        <v>0</v>
      </c>
      <c r="BH1092" s="887">
        <f>IF(N1092="zníž. prenesená",J1092,0)</f>
        <v>0</v>
      </c>
      <c r="BI1092" s="887">
        <f>IF(N1092="nulová",J1092,0)</f>
        <v>0</v>
      </c>
      <c r="BJ1092" s="863" t="s">
        <v>177</v>
      </c>
      <c r="BK1092" s="887">
        <f>ROUND(I1092*H1092,2)</f>
        <v>0</v>
      </c>
      <c r="BL1092" s="863" t="s">
        <v>176</v>
      </c>
      <c r="BM1092" s="159" t="s">
        <v>786</v>
      </c>
    </row>
    <row r="1093" spans="2:65" s="888" customFormat="1">
      <c r="B1093" s="889"/>
      <c r="D1093" s="890" t="s">
        <v>3027</v>
      </c>
      <c r="E1093" s="891" t="s">
        <v>1</v>
      </c>
      <c r="F1093" s="892" t="s">
        <v>3404</v>
      </c>
      <c r="H1093" s="891" t="s">
        <v>1</v>
      </c>
      <c r="L1093" s="889"/>
      <c r="M1093" s="893"/>
      <c r="T1093" s="894"/>
      <c r="AT1093" s="891" t="s">
        <v>3027</v>
      </c>
      <c r="AU1093" s="891" t="s">
        <v>177</v>
      </c>
      <c r="AV1093" s="888" t="s">
        <v>78</v>
      </c>
      <c r="AW1093" s="888" t="s">
        <v>27</v>
      </c>
      <c r="AX1093" s="888" t="s">
        <v>70</v>
      </c>
      <c r="AY1093" s="891" t="s">
        <v>170</v>
      </c>
    </row>
    <row r="1094" spans="2:65" s="895" customFormat="1">
      <c r="B1094" s="896"/>
      <c r="D1094" s="890" t="s">
        <v>3027</v>
      </c>
      <c r="E1094" s="897" t="s">
        <v>1</v>
      </c>
      <c r="F1094" s="898" t="s">
        <v>3405</v>
      </c>
      <c r="H1094" s="899">
        <v>8.5</v>
      </c>
      <c r="L1094" s="896"/>
      <c r="M1094" s="900"/>
      <c r="T1094" s="901"/>
      <c r="AT1094" s="897" t="s">
        <v>3027</v>
      </c>
      <c r="AU1094" s="897" t="s">
        <v>177</v>
      </c>
      <c r="AV1094" s="895" t="s">
        <v>177</v>
      </c>
      <c r="AW1094" s="895" t="s">
        <v>27</v>
      </c>
      <c r="AX1094" s="895" t="s">
        <v>70</v>
      </c>
      <c r="AY1094" s="897" t="s">
        <v>170</v>
      </c>
    </row>
    <row r="1095" spans="2:65" s="888" customFormat="1">
      <c r="B1095" s="889"/>
      <c r="D1095" s="890" t="s">
        <v>3027</v>
      </c>
      <c r="E1095" s="891" t="s">
        <v>1</v>
      </c>
      <c r="F1095" s="892" t="s">
        <v>3406</v>
      </c>
      <c r="H1095" s="891" t="s">
        <v>1</v>
      </c>
      <c r="L1095" s="889"/>
      <c r="M1095" s="893"/>
      <c r="T1095" s="894"/>
      <c r="AT1095" s="891" t="s">
        <v>3027</v>
      </c>
      <c r="AU1095" s="891" t="s">
        <v>177</v>
      </c>
      <c r="AV1095" s="888" t="s">
        <v>78</v>
      </c>
      <c r="AW1095" s="888" t="s">
        <v>27</v>
      </c>
      <c r="AX1095" s="888" t="s">
        <v>70</v>
      </c>
      <c r="AY1095" s="891" t="s">
        <v>170</v>
      </c>
    </row>
    <row r="1096" spans="2:65" s="895" customFormat="1">
      <c r="B1096" s="896"/>
      <c r="D1096" s="890" t="s">
        <v>3027</v>
      </c>
      <c r="E1096" s="897" t="s">
        <v>1</v>
      </c>
      <c r="F1096" s="898" t="s">
        <v>3407</v>
      </c>
      <c r="H1096" s="899">
        <v>4.5</v>
      </c>
      <c r="L1096" s="896"/>
      <c r="M1096" s="900"/>
      <c r="T1096" s="901"/>
      <c r="AT1096" s="897" t="s">
        <v>3027</v>
      </c>
      <c r="AU1096" s="897" t="s">
        <v>177</v>
      </c>
      <c r="AV1096" s="895" t="s">
        <v>177</v>
      </c>
      <c r="AW1096" s="895" t="s">
        <v>27</v>
      </c>
      <c r="AX1096" s="895" t="s">
        <v>70</v>
      </c>
      <c r="AY1096" s="897" t="s">
        <v>170</v>
      </c>
    </row>
    <row r="1097" spans="2:65" s="902" customFormat="1">
      <c r="B1097" s="903"/>
      <c r="D1097" s="890" t="s">
        <v>3027</v>
      </c>
      <c r="E1097" s="904" t="s">
        <v>1</v>
      </c>
      <c r="F1097" s="905" t="s">
        <v>3030</v>
      </c>
      <c r="H1097" s="906">
        <v>13</v>
      </c>
      <c r="L1097" s="903"/>
      <c r="M1097" s="907"/>
      <c r="T1097" s="908"/>
      <c r="AT1097" s="904" t="s">
        <v>3027</v>
      </c>
      <c r="AU1097" s="904" t="s">
        <v>177</v>
      </c>
      <c r="AV1097" s="902" t="s">
        <v>176</v>
      </c>
      <c r="AW1097" s="902" t="s">
        <v>27</v>
      </c>
      <c r="AX1097" s="902" t="s">
        <v>78</v>
      </c>
      <c r="AY1097" s="904" t="s">
        <v>170</v>
      </c>
    </row>
    <row r="1098" spans="2:65" s="2" customFormat="1" ht="24.25" customHeight="1">
      <c r="B1098" s="883"/>
      <c r="C1098" s="161" t="s">
        <v>787</v>
      </c>
      <c r="D1098" s="161" t="s">
        <v>391</v>
      </c>
      <c r="E1098" s="162" t="s">
        <v>788</v>
      </c>
      <c r="F1098" s="163" t="s">
        <v>789</v>
      </c>
      <c r="G1098" s="164" t="s">
        <v>364</v>
      </c>
      <c r="H1098" s="165">
        <v>13</v>
      </c>
      <c r="I1098" s="1091"/>
      <c r="J1098" s="166">
        <f>ROUND(I1098*H1098,2)</f>
        <v>0</v>
      </c>
      <c r="K1098" s="167"/>
      <c r="L1098" s="168"/>
      <c r="M1098" s="169" t="s">
        <v>1</v>
      </c>
      <c r="N1098" s="922" t="s">
        <v>38</v>
      </c>
      <c r="O1098" s="886">
        <v>0</v>
      </c>
      <c r="P1098" s="886">
        <f>O1098*H1098</f>
        <v>0</v>
      </c>
      <c r="Q1098" s="886">
        <v>4.8300000000000001E-3</v>
      </c>
      <c r="R1098" s="886">
        <f>Q1098*H1098</f>
        <v>6.2789999999999999E-2</v>
      </c>
      <c r="S1098" s="886">
        <v>0</v>
      </c>
      <c r="T1098" s="158">
        <f>S1098*H1098</f>
        <v>0</v>
      </c>
      <c r="AR1098" s="159" t="s">
        <v>202</v>
      </c>
      <c r="AT1098" s="159" t="s">
        <v>391</v>
      </c>
      <c r="AU1098" s="159" t="s">
        <v>177</v>
      </c>
      <c r="AY1098" s="863" t="s">
        <v>170</v>
      </c>
      <c r="BE1098" s="887">
        <f>IF(N1098="základná",J1098,0)</f>
        <v>0</v>
      </c>
      <c r="BF1098" s="887">
        <f>IF(N1098="znížená",J1098,0)</f>
        <v>0</v>
      </c>
      <c r="BG1098" s="887">
        <f>IF(N1098="zákl. prenesená",J1098,0)</f>
        <v>0</v>
      </c>
      <c r="BH1098" s="887">
        <f>IF(N1098="zníž. prenesená",J1098,0)</f>
        <v>0</v>
      </c>
      <c r="BI1098" s="887">
        <f>IF(N1098="nulová",J1098,0)</f>
        <v>0</v>
      </c>
      <c r="BJ1098" s="863" t="s">
        <v>177</v>
      </c>
      <c r="BK1098" s="887">
        <f>ROUND(I1098*H1098,2)</f>
        <v>0</v>
      </c>
      <c r="BL1098" s="863" t="s">
        <v>176</v>
      </c>
      <c r="BM1098" s="159" t="s">
        <v>790</v>
      </c>
    </row>
    <row r="1099" spans="2:65" s="888" customFormat="1">
      <c r="B1099" s="889"/>
      <c r="D1099" s="890" t="s">
        <v>3027</v>
      </c>
      <c r="E1099" s="891" t="s">
        <v>1</v>
      </c>
      <c r="F1099" s="892" t="s">
        <v>3404</v>
      </c>
      <c r="H1099" s="891" t="s">
        <v>1</v>
      </c>
      <c r="L1099" s="889"/>
      <c r="M1099" s="893"/>
      <c r="T1099" s="894"/>
      <c r="AT1099" s="891" t="s">
        <v>3027</v>
      </c>
      <c r="AU1099" s="891" t="s">
        <v>177</v>
      </c>
      <c r="AV1099" s="888" t="s">
        <v>78</v>
      </c>
      <c r="AW1099" s="888" t="s">
        <v>27</v>
      </c>
      <c r="AX1099" s="888" t="s">
        <v>70</v>
      </c>
      <c r="AY1099" s="891" t="s">
        <v>170</v>
      </c>
    </row>
    <row r="1100" spans="2:65" s="895" customFormat="1">
      <c r="B1100" s="896"/>
      <c r="D1100" s="890" t="s">
        <v>3027</v>
      </c>
      <c r="E1100" s="897" t="s">
        <v>1</v>
      </c>
      <c r="F1100" s="898" t="s">
        <v>3405</v>
      </c>
      <c r="H1100" s="899">
        <v>8.5</v>
      </c>
      <c r="L1100" s="896"/>
      <c r="M1100" s="900"/>
      <c r="T1100" s="901"/>
      <c r="AT1100" s="897" t="s">
        <v>3027</v>
      </c>
      <c r="AU1100" s="897" t="s">
        <v>177</v>
      </c>
      <c r="AV1100" s="895" t="s">
        <v>177</v>
      </c>
      <c r="AW1100" s="895" t="s">
        <v>27</v>
      </c>
      <c r="AX1100" s="895" t="s">
        <v>70</v>
      </c>
      <c r="AY1100" s="897" t="s">
        <v>170</v>
      </c>
    </row>
    <row r="1101" spans="2:65" s="888" customFormat="1">
      <c r="B1101" s="889"/>
      <c r="D1101" s="890" t="s">
        <v>3027</v>
      </c>
      <c r="E1101" s="891" t="s">
        <v>1</v>
      </c>
      <c r="F1101" s="892" t="s">
        <v>3406</v>
      </c>
      <c r="H1101" s="891" t="s">
        <v>1</v>
      </c>
      <c r="L1101" s="889"/>
      <c r="M1101" s="893"/>
      <c r="T1101" s="894"/>
      <c r="AT1101" s="891" t="s">
        <v>3027</v>
      </c>
      <c r="AU1101" s="891" t="s">
        <v>177</v>
      </c>
      <c r="AV1101" s="888" t="s">
        <v>78</v>
      </c>
      <c r="AW1101" s="888" t="s">
        <v>27</v>
      </c>
      <c r="AX1101" s="888" t="s">
        <v>70</v>
      </c>
      <c r="AY1101" s="891" t="s">
        <v>170</v>
      </c>
    </row>
    <row r="1102" spans="2:65" s="895" customFormat="1">
      <c r="B1102" s="896"/>
      <c r="D1102" s="890" t="s">
        <v>3027</v>
      </c>
      <c r="E1102" s="897" t="s">
        <v>1</v>
      </c>
      <c r="F1102" s="898" t="s">
        <v>3407</v>
      </c>
      <c r="H1102" s="899">
        <v>4.5</v>
      </c>
      <c r="L1102" s="896"/>
      <c r="M1102" s="900"/>
      <c r="T1102" s="901"/>
      <c r="AT1102" s="897" t="s">
        <v>3027</v>
      </c>
      <c r="AU1102" s="897" t="s">
        <v>177</v>
      </c>
      <c r="AV1102" s="895" t="s">
        <v>177</v>
      </c>
      <c r="AW1102" s="895" t="s">
        <v>27</v>
      </c>
      <c r="AX1102" s="895" t="s">
        <v>70</v>
      </c>
      <c r="AY1102" s="897" t="s">
        <v>170</v>
      </c>
    </row>
    <row r="1103" spans="2:65" s="902" customFormat="1">
      <c r="B1103" s="903"/>
      <c r="D1103" s="890" t="s">
        <v>3027</v>
      </c>
      <c r="E1103" s="904" t="s">
        <v>1</v>
      </c>
      <c r="F1103" s="905" t="s">
        <v>3030</v>
      </c>
      <c r="H1103" s="906">
        <v>13</v>
      </c>
      <c r="L1103" s="903"/>
      <c r="M1103" s="907"/>
      <c r="T1103" s="908"/>
      <c r="AT1103" s="904" t="s">
        <v>3027</v>
      </c>
      <c r="AU1103" s="904" t="s">
        <v>177</v>
      </c>
      <c r="AV1103" s="902" t="s">
        <v>176</v>
      </c>
      <c r="AW1103" s="902" t="s">
        <v>27</v>
      </c>
      <c r="AX1103" s="902" t="s">
        <v>78</v>
      </c>
      <c r="AY1103" s="904" t="s">
        <v>170</v>
      </c>
    </row>
    <row r="1104" spans="2:65" s="2" customFormat="1" ht="24.25" customHeight="1">
      <c r="B1104" s="883"/>
      <c r="C1104" s="148" t="s">
        <v>791</v>
      </c>
      <c r="D1104" s="148" t="s">
        <v>172</v>
      </c>
      <c r="E1104" s="149" t="s">
        <v>792</v>
      </c>
      <c r="F1104" s="150" t="s">
        <v>793</v>
      </c>
      <c r="G1104" s="151" t="s">
        <v>364</v>
      </c>
      <c r="H1104" s="152">
        <v>3.1</v>
      </c>
      <c r="I1104" s="1091"/>
      <c r="J1104" s="153">
        <f>ROUND(I1104*H1104,2)</f>
        <v>0</v>
      </c>
      <c r="K1104" s="884"/>
      <c r="L1104" s="40"/>
      <c r="M1104" s="155" t="s">
        <v>1</v>
      </c>
      <c r="N1104" s="885" t="s">
        <v>38</v>
      </c>
      <c r="O1104" s="886">
        <v>0.61399999999999999</v>
      </c>
      <c r="P1104" s="886">
        <f>O1104*H1104</f>
        <v>1.9034</v>
      </c>
      <c r="Q1104" s="886">
        <v>0.38013000000000002</v>
      </c>
      <c r="R1104" s="886">
        <f>Q1104*H1104</f>
        <v>1.1784030000000001</v>
      </c>
      <c r="S1104" s="886">
        <v>0</v>
      </c>
      <c r="T1104" s="158">
        <f>S1104*H1104</f>
        <v>0</v>
      </c>
      <c r="AR1104" s="159" t="s">
        <v>176</v>
      </c>
      <c r="AT1104" s="159" t="s">
        <v>172</v>
      </c>
      <c r="AU1104" s="159" t="s">
        <v>177</v>
      </c>
      <c r="AY1104" s="863" t="s">
        <v>170</v>
      </c>
      <c r="BE1104" s="887">
        <f>IF(N1104="základná",J1104,0)</f>
        <v>0</v>
      </c>
      <c r="BF1104" s="887">
        <f>IF(N1104="znížená",J1104,0)</f>
        <v>0</v>
      </c>
      <c r="BG1104" s="887">
        <f>IF(N1104="zákl. prenesená",J1104,0)</f>
        <v>0</v>
      </c>
      <c r="BH1104" s="887">
        <f>IF(N1104="zníž. prenesená",J1104,0)</f>
        <v>0</v>
      </c>
      <c r="BI1104" s="887">
        <f>IF(N1104="nulová",J1104,0)</f>
        <v>0</v>
      </c>
      <c r="BJ1104" s="863" t="s">
        <v>177</v>
      </c>
      <c r="BK1104" s="887">
        <f>ROUND(I1104*H1104,2)</f>
        <v>0</v>
      </c>
      <c r="BL1104" s="863" t="s">
        <v>176</v>
      </c>
      <c r="BM1104" s="159" t="s">
        <v>794</v>
      </c>
    </row>
    <row r="1105" spans="2:65" s="888" customFormat="1">
      <c r="B1105" s="889"/>
      <c r="D1105" s="890" t="s">
        <v>3027</v>
      </c>
      <c r="E1105" s="891" t="s">
        <v>1</v>
      </c>
      <c r="F1105" s="892" t="s">
        <v>3408</v>
      </c>
      <c r="H1105" s="891" t="s">
        <v>1</v>
      </c>
      <c r="L1105" s="889"/>
      <c r="M1105" s="893"/>
      <c r="T1105" s="894"/>
      <c r="AT1105" s="891" t="s">
        <v>3027</v>
      </c>
      <c r="AU1105" s="891" t="s">
        <v>177</v>
      </c>
      <c r="AV1105" s="888" t="s">
        <v>78</v>
      </c>
      <c r="AW1105" s="888" t="s">
        <v>27</v>
      </c>
      <c r="AX1105" s="888" t="s">
        <v>70</v>
      </c>
      <c r="AY1105" s="891" t="s">
        <v>170</v>
      </c>
    </row>
    <row r="1106" spans="2:65" s="895" customFormat="1">
      <c r="B1106" s="896"/>
      <c r="D1106" s="890" t="s">
        <v>3027</v>
      </c>
      <c r="E1106" s="897" t="s">
        <v>1</v>
      </c>
      <c r="F1106" s="898" t="s">
        <v>3409</v>
      </c>
      <c r="H1106" s="899">
        <v>3.1</v>
      </c>
      <c r="L1106" s="896"/>
      <c r="M1106" s="900"/>
      <c r="T1106" s="901"/>
      <c r="AT1106" s="897" t="s">
        <v>3027</v>
      </c>
      <c r="AU1106" s="897" t="s">
        <v>177</v>
      </c>
      <c r="AV1106" s="895" t="s">
        <v>177</v>
      </c>
      <c r="AW1106" s="895" t="s">
        <v>27</v>
      </c>
      <c r="AX1106" s="895" t="s">
        <v>70</v>
      </c>
      <c r="AY1106" s="897" t="s">
        <v>170</v>
      </c>
    </row>
    <row r="1107" spans="2:65" s="902" customFormat="1">
      <c r="B1107" s="903"/>
      <c r="D1107" s="890" t="s">
        <v>3027</v>
      </c>
      <c r="E1107" s="904" t="s">
        <v>1</v>
      </c>
      <c r="F1107" s="905" t="s">
        <v>3030</v>
      </c>
      <c r="H1107" s="906">
        <v>3.1</v>
      </c>
      <c r="L1107" s="903"/>
      <c r="M1107" s="907"/>
      <c r="T1107" s="908"/>
      <c r="AT1107" s="904" t="s">
        <v>3027</v>
      </c>
      <c r="AU1107" s="904" t="s">
        <v>177</v>
      </c>
      <c r="AV1107" s="902" t="s">
        <v>176</v>
      </c>
      <c r="AW1107" s="902" t="s">
        <v>27</v>
      </c>
      <c r="AX1107" s="902" t="s">
        <v>78</v>
      </c>
      <c r="AY1107" s="904" t="s">
        <v>170</v>
      </c>
    </row>
    <row r="1108" spans="2:65" s="2" customFormat="1" ht="24.25" customHeight="1">
      <c r="B1108" s="883"/>
      <c r="C1108" s="161" t="s">
        <v>795</v>
      </c>
      <c r="D1108" s="161" t="s">
        <v>391</v>
      </c>
      <c r="E1108" s="162" t="s">
        <v>796</v>
      </c>
      <c r="F1108" s="163" t="s">
        <v>797</v>
      </c>
      <c r="G1108" s="164" t="s">
        <v>364</v>
      </c>
      <c r="H1108" s="165">
        <v>3.1</v>
      </c>
      <c r="I1108" s="1091"/>
      <c r="J1108" s="166">
        <f>ROUND(I1108*H1108,2)</f>
        <v>0</v>
      </c>
      <c r="K1108" s="167"/>
      <c r="L1108" s="168"/>
      <c r="M1108" s="169" t="s">
        <v>1</v>
      </c>
      <c r="N1108" s="922" t="s">
        <v>38</v>
      </c>
      <c r="O1108" s="886">
        <v>0</v>
      </c>
      <c r="P1108" s="886">
        <f>O1108*H1108</f>
        <v>0</v>
      </c>
      <c r="Q1108" s="886">
        <v>3.8100000000000002E-2</v>
      </c>
      <c r="R1108" s="886">
        <f>Q1108*H1108</f>
        <v>0.11811000000000001</v>
      </c>
      <c r="S1108" s="886">
        <v>0</v>
      </c>
      <c r="T1108" s="158">
        <f>S1108*H1108</f>
        <v>0</v>
      </c>
      <c r="AR1108" s="159" t="s">
        <v>202</v>
      </c>
      <c r="AT1108" s="159" t="s">
        <v>391</v>
      </c>
      <c r="AU1108" s="159" t="s">
        <v>177</v>
      </c>
      <c r="AY1108" s="863" t="s">
        <v>170</v>
      </c>
      <c r="BE1108" s="887">
        <f>IF(N1108="základná",J1108,0)</f>
        <v>0</v>
      </c>
      <c r="BF1108" s="887">
        <f>IF(N1108="znížená",J1108,0)</f>
        <v>0</v>
      </c>
      <c r="BG1108" s="887">
        <f>IF(N1108="zákl. prenesená",J1108,0)</f>
        <v>0</v>
      </c>
      <c r="BH1108" s="887">
        <f>IF(N1108="zníž. prenesená",J1108,0)</f>
        <v>0</v>
      </c>
      <c r="BI1108" s="887">
        <f>IF(N1108="nulová",J1108,0)</f>
        <v>0</v>
      </c>
      <c r="BJ1108" s="863" t="s">
        <v>177</v>
      </c>
      <c r="BK1108" s="887">
        <f>ROUND(I1108*H1108,2)</f>
        <v>0</v>
      </c>
      <c r="BL1108" s="863" t="s">
        <v>176</v>
      </c>
      <c r="BM1108" s="159" t="s">
        <v>798</v>
      </c>
    </row>
    <row r="1109" spans="2:65" s="888" customFormat="1">
      <c r="B1109" s="889"/>
      <c r="D1109" s="890" t="s">
        <v>3027</v>
      </c>
      <c r="E1109" s="891" t="s">
        <v>1</v>
      </c>
      <c r="F1109" s="892" t="s">
        <v>3408</v>
      </c>
      <c r="H1109" s="891" t="s">
        <v>1</v>
      </c>
      <c r="L1109" s="889"/>
      <c r="M1109" s="893"/>
      <c r="T1109" s="894"/>
      <c r="AT1109" s="891" t="s">
        <v>3027</v>
      </c>
      <c r="AU1109" s="891" t="s">
        <v>177</v>
      </c>
      <c r="AV1109" s="888" t="s">
        <v>78</v>
      </c>
      <c r="AW1109" s="888" t="s">
        <v>27</v>
      </c>
      <c r="AX1109" s="888" t="s">
        <v>70</v>
      </c>
      <c r="AY1109" s="891" t="s">
        <v>170</v>
      </c>
    </row>
    <row r="1110" spans="2:65" s="895" customFormat="1">
      <c r="B1110" s="896"/>
      <c r="D1110" s="890" t="s">
        <v>3027</v>
      </c>
      <c r="E1110" s="897" t="s">
        <v>1</v>
      </c>
      <c r="F1110" s="898" t="s">
        <v>3409</v>
      </c>
      <c r="H1110" s="899">
        <v>3.1</v>
      </c>
      <c r="L1110" s="896"/>
      <c r="M1110" s="900"/>
      <c r="T1110" s="901"/>
      <c r="AT1110" s="897" t="s">
        <v>3027</v>
      </c>
      <c r="AU1110" s="897" t="s">
        <v>177</v>
      </c>
      <c r="AV1110" s="895" t="s">
        <v>177</v>
      </c>
      <c r="AW1110" s="895" t="s">
        <v>27</v>
      </c>
      <c r="AX1110" s="895" t="s">
        <v>70</v>
      </c>
      <c r="AY1110" s="897" t="s">
        <v>170</v>
      </c>
    </row>
    <row r="1111" spans="2:65" s="902" customFormat="1">
      <c r="B1111" s="903"/>
      <c r="D1111" s="890" t="s">
        <v>3027</v>
      </c>
      <c r="E1111" s="904" t="s">
        <v>1</v>
      </c>
      <c r="F1111" s="905" t="s">
        <v>3030</v>
      </c>
      <c r="H1111" s="906">
        <v>3.1</v>
      </c>
      <c r="L1111" s="903"/>
      <c r="M1111" s="907"/>
      <c r="T1111" s="908"/>
      <c r="AT1111" s="904" t="s">
        <v>3027</v>
      </c>
      <c r="AU1111" s="904" t="s">
        <v>177</v>
      </c>
      <c r="AV1111" s="902" t="s">
        <v>176</v>
      </c>
      <c r="AW1111" s="902" t="s">
        <v>27</v>
      </c>
      <c r="AX1111" s="902" t="s">
        <v>78</v>
      </c>
      <c r="AY1111" s="904" t="s">
        <v>170</v>
      </c>
    </row>
    <row r="1112" spans="2:65" s="2" customFormat="1" ht="37.9" customHeight="1">
      <c r="B1112" s="883"/>
      <c r="C1112" s="148" t="s">
        <v>799</v>
      </c>
      <c r="D1112" s="148" t="s">
        <v>172</v>
      </c>
      <c r="E1112" s="149" t="s">
        <v>800</v>
      </c>
      <c r="F1112" s="150" t="s">
        <v>801</v>
      </c>
      <c r="G1112" s="151" t="s">
        <v>339</v>
      </c>
      <c r="H1112" s="152">
        <v>1</v>
      </c>
      <c r="I1112" s="1091"/>
      <c r="J1112" s="153">
        <f>ROUND(I1112*H1112,2)</f>
        <v>0</v>
      </c>
      <c r="K1112" s="884"/>
      <c r="L1112" s="40"/>
      <c r="M1112" s="155" t="s">
        <v>1</v>
      </c>
      <c r="N1112" s="885" t="s">
        <v>38</v>
      </c>
      <c r="O1112" s="886">
        <v>1.25972</v>
      </c>
      <c r="P1112" s="886">
        <f>O1112*H1112</f>
        <v>1.25972</v>
      </c>
      <c r="Q1112" s="886">
        <v>5.4926879999999999E-3</v>
      </c>
      <c r="R1112" s="886">
        <f>Q1112*H1112</f>
        <v>5.4926879999999999E-3</v>
      </c>
      <c r="S1112" s="886">
        <v>0</v>
      </c>
      <c r="T1112" s="158">
        <f>S1112*H1112</f>
        <v>0</v>
      </c>
      <c r="AR1112" s="159" t="s">
        <v>176</v>
      </c>
      <c r="AT1112" s="159" t="s">
        <v>172</v>
      </c>
      <c r="AU1112" s="159" t="s">
        <v>177</v>
      </c>
      <c r="AY1112" s="863" t="s">
        <v>170</v>
      </c>
      <c r="BE1112" s="887">
        <f>IF(N1112="základná",J1112,0)</f>
        <v>0</v>
      </c>
      <c r="BF1112" s="887">
        <f>IF(N1112="znížená",J1112,0)</f>
        <v>0</v>
      </c>
      <c r="BG1112" s="887">
        <f>IF(N1112="zákl. prenesená",J1112,0)</f>
        <v>0</v>
      </c>
      <c r="BH1112" s="887">
        <f>IF(N1112="zníž. prenesená",J1112,0)</f>
        <v>0</v>
      </c>
      <c r="BI1112" s="887">
        <f>IF(N1112="nulová",J1112,0)</f>
        <v>0</v>
      </c>
      <c r="BJ1112" s="863" t="s">
        <v>177</v>
      </c>
      <c r="BK1112" s="887">
        <f>ROUND(I1112*H1112,2)</f>
        <v>0</v>
      </c>
      <c r="BL1112" s="863" t="s">
        <v>176</v>
      </c>
      <c r="BM1112" s="159" t="s">
        <v>802</v>
      </c>
    </row>
    <row r="1113" spans="2:65" s="888" customFormat="1">
      <c r="B1113" s="889"/>
      <c r="D1113" s="890" t="s">
        <v>3027</v>
      </c>
      <c r="E1113" s="891" t="s">
        <v>1</v>
      </c>
      <c r="F1113" s="892" t="s">
        <v>3410</v>
      </c>
      <c r="H1113" s="891" t="s">
        <v>1</v>
      </c>
      <c r="L1113" s="889"/>
      <c r="M1113" s="893"/>
      <c r="T1113" s="894"/>
      <c r="AT1113" s="891" t="s">
        <v>3027</v>
      </c>
      <c r="AU1113" s="891" t="s">
        <v>177</v>
      </c>
      <c r="AV1113" s="888" t="s">
        <v>78</v>
      </c>
      <c r="AW1113" s="888" t="s">
        <v>27</v>
      </c>
      <c r="AX1113" s="888" t="s">
        <v>70</v>
      </c>
      <c r="AY1113" s="891" t="s">
        <v>170</v>
      </c>
    </row>
    <row r="1114" spans="2:65" s="895" customFormat="1">
      <c r="B1114" s="896"/>
      <c r="D1114" s="890" t="s">
        <v>3027</v>
      </c>
      <c r="E1114" s="897" t="s">
        <v>1</v>
      </c>
      <c r="F1114" s="898" t="s">
        <v>78</v>
      </c>
      <c r="H1114" s="899">
        <v>1</v>
      </c>
      <c r="L1114" s="896"/>
      <c r="M1114" s="900"/>
      <c r="T1114" s="901"/>
      <c r="AT1114" s="897" t="s">
        <v>3027</v>
      </c>
      <c r="AU1114" s="897" t="s">
        <v>177</v>
      </c>
      <c r="AV1114" s="895" t="s">
        <v>177</v>
      </c>
      <c r="AW1114" s="895" t="s">
        <v>27</v>
      </c>
      <c r="AX1114" s="895" t="s">
        <v>70</v>
      </c>
      <c r="AY1114" s="897" t="s">
        <v>170</v>
      </c>
    </row>
    <row r="1115" spans="2:65" s="902" customFormat="1">
      <c r="B1115" s="903"/>
      <c r="D1115" s="890" t="s">
        <v>3027</v>
      </c>
      <c r="E1115" s="904" t="s">
        <v>1</v>
      </c>
      <c r="F1115" s="905" t="s">
        <v>3030</v>
      </c>
      <c r="H1115" s="906">
        <v>1</v>
      </c>
      <c r="L1115" s="903"/>
      <c r="M1115" s="907"/>
      <c r="T1115" s="908"/>
      <c r="AT1115" s="904" t="s">
        <v>3027</v>
      </c>
      <c r="AU1115" s="904" t="s">
        <v>177</v>
      </c>
      <c r="AV1115" s="902" t="s">
        <v>176</v>
      </c>
      <c r="AW1115" s="902" t="s">
        <v>27</v>
      </c>
      <c r="AX1115" s="902" t="s">
        <v>78</v>
      </c>
      <c r="AY1115" s="904" t="s">
        <v>170</v>
      </c>
    </row>
    <row r="1116" spans="2:65" s="2" customFormat="1" ht="37.9" customHeight="1">
      <c r="B1116" s="883"/>
      <c r="C1116" s="161" t="s">
        <v>803</v>
      </c>
      <c r="D1116" s="161" t="s">
        <v>391</v>
      </c>
      <c r="E1116" s="162" t="s">
        <v>804</v>
      </c>
      <c r="F1116" s="163" t="s">
        <v>805</v>
      </c>
      <c r="G1116" s="164" t="s">
        <v>339</v>
      </c>
      <c r="H1116" s="165">
        <v>1</v>
      </c>
      <c r="I1116" s="1091"/>
      <c r="J1116" s="166">
        <f>ROUND(I1116*H1116,2)</f>
        <v>0</v>
      </c>
      <c r="K1116" s="167"/>
      <c r="L1116" s="168"/>
      <c r="M1116" s="169" t="s">
        <v>1</v>
      </c>
      <c r="N1116" s="922" t="s">
        <v>38</v>
      </c>
      <c r="O1116" s="886">
        <v>0</v>
      </c>
      <c r="P1116" s="886">
        <f>O1116*H1116</f>
        <v>0</v>
      </c>
      <c r="Q1116" s="886">
        <v>7.6999999999999999E-2</v>
      </c>
      <c r="R1116" s="886">
        <f>Q1116*H1116</f>
        <v>7.6999999999999999E-2</v>
      </c>
      <c r="S1116" s="886">
        <v>0</v>
      </c>
      <c r="T1116" s="158">
        <f>S1116*H1116</f>
        <v>0</v>
      </c>
      <c r="AR1116" s="159" t="s">
        <v>202</v>
      </c>
      <c r="AT1116" s="159" t="s">
        <v>391</v>
      </c>
      <c r="AU1116" s="159" t="s">
        <v>177</v>
      </c>
      <c r="AY1116" s="863" t="s">
        <v>170</v>
      </c>
      <c r="BE1116" s="887">
        <f>IF(N1116="základná",J1116,0)</f>
        <v>0</v>
      </c>
      <c r="BF1116" s="887">
        <f>IF(N1116="znížená",J1116,0)</f>
        <v>0</v>
      </c>
      <c r="BG1116" s="887">
        <f>IF(N1116="zákl. prenesená",J1116,0)</f>
        <v>0</v>
      </c>
      <c r="BH1116" s="887">
        <f>IF(N1116="zníž. prenesená",J1116,0)</f>
        <v>0</v>
      </c>
      <c r="BI1116" s="887">
        <f>IF(N1116="nulová",J1116,0)</f>
        <v>0</v>
      </c>
      <c r="BJ1116" s="863" t="s">
        <v>177</v>
      </c>
      <c r="BK1116" s="887">
        <f>ROUND(I1116*H1116,2)</f>
        <v>0</v>
      </c>
      <c r="BL1116" s="863" t="s">
        <v>176</v>
      </c>
      <c r="BM1116" s="159" t="s">
        <v>806</v>
      </c>
    </row>
    <row r="1117" spans="2:65" s="888" customFormat="1">
      <c r="B1117" s="889"/>
      <c r="D1117" s="890" t="s">
        <v>3027</v>
      </c>
      <c r="E1117" s="891" t="s">
        <v>1</v>
      </c>
      <c r="F1117" s="892" t="s">
        <v>3410</v>
      </c>
      <c r="H1117" s="891" t="s">
        <v>1</v>
      </c>
      <c r="L1117" s="889"/>
      <c r="M1117" s="893"/>
      <c r="T1117" s="894"/>
      <c r="AT1117" s="891" t="s">
        <v>3027</v>
      </c>
      <c r="AU1117" s="891" t="s">
        <v>177</v>
      </c>
      <c r="AV1117" s="888" t="s">
        <v>78</v>
      </c>
      <c r="AW1117" s="888" t="s">
        <v>27</v>
      </c>
      <c r="AX1117" s="888" t="s">
        <v>70</v>
      </c>
      <c r="AY1117" s="891" t="s">
        <v>170</v>
      </c>
    </row>
    <row r="1118" spans="2:65" s="895" customFormat="1">
      <c r="B1118" s="896"/>
      <c r="D1118" s="890" t="s">
        <v>3027</v>
      </c>
      <c r="E1118" s="897" t="s">
        <v>1</v>
      </c>
      <c r="F1118" s="898" t="s">
        <v>78</v>
      </c>
      <c r="H1118" s="899">
        <v>1</v>
      </c>
      <c r="L1118" s="896"/>
      <c r="M1118" s="900"/>
      <c r="T1118" s="901"/>
      <c r="AT1118" s="897" t="s">
        <v>3027</v>
      </c>
      <c r="AU1118" s="897" t="s">
        <v>177</v>
      </c>
      <c r="AV1118" s="895" t="s">
        <v>177</v>
      </c>
      <c r="AW1118" s="895" t="s">
        <v>27</v>
      </c>
      <c r="AX1118" s="895" t="s">
        <v>70</v>
      </c>
      <c r="AY1118" s="897" t="s">
        <v>170</v>
      </c>
    </row>
    <row r="1119" spans="2:65" s="902" customFormat="1">
      <c r="B1119" s="903"/>
      <c r="D1119" s="890" t="s">
        <v>3027</v>
      </c>
      <c r="E1119" s="904" t="s">
        <v>1</v>
      </c>
      <c r="F1119" s="905" t="s">
        <v>3030</v>
      </c>
      <c r="H1119" s="906">
        <v>1</v>
      </c>
      <c r="L1119" s="903"/>
      <c r="M1119" s="907"/>
      <c r="T1119" s="908"/>
      <c r="AT1119" s="904" t="s">
        <v>3027</v>
      </c>
      <c r="AU1119" s="904" t="s">
        <v>177</v>
      </c>
      <c r="AV1119" s="902" t="s">
        <v>176</v>
      </c>
      <c r="AW1119" s="902" t="s">
        <v>27</v>
      </c>
      <c r="AX1119" s="902" t="s">
        <v>78</v>
      </c>
      <c r="AY1119" s="904" t="s">
        <v>170</v>
      </c>
    </row>
    <row r="1120" spans="2:65" s="2" customFormat="1" ht="24.25" customHeight="1">
      <c r="B1120" s="883"/>
      <c r="C1120" s="148" t="s">
        <v>807</v>
      </c>
      <c r="D1120" s="148" t="s">
        <v>172</v>
      </c>
      <c r="E1120" s="149" t="s">
        <v>808</v>
      </c>
      <c r="F1120" s="150" t="s">
        <v>809</v>
      </c>
      <c r="G1120" s="151" t="s">
        <v>175</v>
      </c>
      <c r="H1120" s="152">
        <v>350.42200000000003</v>
      </c>
      <c r="I1120" s="1091"/>
      <c r="J1120" s="153">
        <f>ROUND(I1120*H1120,2)</f>
        <v>0</v>
      </c>
      <c r="K1120" s="884"/>
      <c r="L1120" s="40"/>
      <c r="M1120" s="155" t="s">
        <v>1</v>
      </c>
      <c r="N1120" s="885" t="s">
        <v>38</v>
      </c>
      <c r="O1120" s="886">
        <v>1.2529999999999999</v>
      </c>
      <c r="P1120" s="886">
        <f>O1120*H1120</f>
        <v>439.07876599999997</v>
      </c>
      <c r="Q1120" s="886">
        <v>5.4900000000000001E-3</v>
      </c>
      <c r="R1120" s="886">
        <f>Q1120*H1120</f>
        <v>1.9238167800000001</v>
      </c>
      <c r="S1120" s="886">
        <v>0</v>
      </c>
      <c r="T1120" s="158">
        <f>S1120*H1120</f>
        <v>0</v>
      </c>
      <c r="AR1120" s="159" t="s">
        <v>176</v>
      </c>
      <c r="AT1120" s="159" t="s">
        <v>172</v>
      </c>
      <c r="AU1120" s="159" t="s">
        <v>177</v>
      </c>
      <c r="AY1120" s="863" t="s">
        <v>170</v>
      </c>
      <c r="BE1120" s="887">
        <f>IF(N1120="základná",J1120,0)</f>
        <v>0</v>
      </c>
      <c r="BF1120" s="887">
        <f>IF(N1120="znížená",J1120,0)</f>
        <v>0</v>
      </c>
      <c r="BG1120" s="887">
        <f>IF(N1120="zákl. prenesená",J1120,0)</f>
        <v>0</v>
      </c>
      <c r="BH1120" s="887">
        <f>IF(N1120="zníž. prenesená",J1120,0)</f>
        <v>0</v>
      </c>
      <c r="BI1120" s="887">
        <f>IF(N1120="nulová",J1120,0)</f>
        <v>0</v>
      </c>
      <c r="BJ1120" s="863" t="s">
        <v>177</v>
      </c>
      <c r="BK1120" s="887">
        <f>ROUND(I1120*H1120,2)</f>
        <v>0</v>
      </c>
      <c r="BL1120" s="863" t="s">
        <v>176</v>
      </c>
      <c r="BM1120" s="159" t="s">
        <v>810</v>
      </c>
    </row>
    <row r="1121" spans="2:65" s="888" customFormat="1">
      <c r="B1121" s="889"/>
      <c r="D1121" s="890" t="s">
        <v>3027</v>
      </c>
      <c r="E1121" s="891" t="s">
        <v>1</v>
      </c>
      <c r="F1121" s="892" t="s">
        <v>3411</v>
      </c>
      <c r="H1121" s="891" t="s">
        <v>1</v>
      </c>
      <c r="L1121" s="889"/>
      <c r="M1121" s="893"/>
      <c r="T1121" s="894"/>
      <c r="AT1121" s="891" t="s">
        <v>3027</v>
      </c>
      <c r="AU1121" s="891" t="s">
        <v>177</v>
      </c>
      <c r="AV1121" s="888" t="s">
        <v>78</v>
      </c>
      <c r="AW1121" s="888" t="s">
        <v>27</v>
      </c>
      <c r="AX1121" s="888" t="s">
        <v>70</v>
      </c>
      <c r="AY1121" s="891" t="s">
        <v>170</v>
      </c>
    </row>
    <row r="1122" spans="2:65" s="888" customFormat="1">
      <c r="B1122" s="889"/>
      <c r="D1122" s="890" t="s">
        <v>3027</v>
      </c>
      <c r="E1122" s="891" t="s">
        <v>1</v>
      </c>
      <c r="F1122" s="892" t="s">
        <v>3412</v>
      </c>
      <c r="H1122" s="891" t="s">
        <v>1</v>
      </c>
      <c r="L1122" s="889"/>
      <c r="M1122" s="893"/>
      <c r="T1122" s="894"/>
      <c r="AT1122" s="891" t="s">
        <v>3027</v>
      </c>
      <c r="AU1122" s="891" t="s">
        <v>177</v>
      </c>
      <c r="AV1122" s="888" t="s">
        <v>78</v>
      </c>
      <c r="AW1122" s="888" t="s">
        <v>27</v>
      </c>
      <c r="AX1122" s="888" t="s">
        <v>70</v>
      </c>
      <c r="AY1122" s="891" t="s">
        <v>170</v>
      </c>
    </row>
    <row r="1123" spans="2:65" s="888" customFormat="1">
      <c r="B1123" s="889"/>
      <c r="D1123" s="890" t="s">
        <v>3027</v>
      </c>
      <c r="E1123" s="891" t="s">
        <v>1</v>
      </c>
      <c r="F1123" s="892" t="s">
        <v>3413</v>
      </c>
      <c r="H1123" s="891" t="s">
        <v>1</v>
      </c>
      <c r="L1123" s="889"/>
      <c r="M1123" s="893"/>
      <c r="T1123" s="894"/>
      <c r="AT1123" s="891" t="s">
        <v>3027</v>
      </c>
      <c r="AU1123" s="891" t="s">
        <v>177</v>
      </c>
      <c r="AV1123" s="888" t="s">
        <v>78</v>
      </c>
      <c r="AW1123" s="888" t="s">
        <v>27</v>
      </c>
      <c r="AX1123" s="888" t="s">
        <v>70</v>
      </c>
      <c r="AY1123" s="891" t="s">
        <v>170</v>
      </c>
    </row>
    <row r="1124" spans="2:65" s="888" customFormat="1">
      <c r="B1124" s="889"/>
      <c r="D1124" s="890" t="s">
        <v>3027</v>
      </c>
      <c r="E1124" s="891" t="s">
        <v>1</v>
      </c>
      <c r="F1124" s="892" t="s">
        <v>3414</v>
      </c>
      <c r="H1124" s="891" t="s">
        <v>1</v>
      </c>
      <c r="L1124" s="889"/>
      <c r="M1124" s="893"/>
      <c r="T1124" s="894"/>
      <c r="AT1124" s="891" t="s">
        <v>3027</v>
      </c>
      <c r="AU1124" s="891" t="s">
        <v>177</v>
      </c>
      <c r="AV1124" s="888" t="s">
        <v>78</v>
      </c>
      <c r="AW1124" s="888" t="s">
        <v>27</v>
      </c>
      <c r="AX1124" s="888" t="s">
        <v>70</v>
      </c>
      <c r="AY1124" s="891" t="s">
        <v>170</v>
      </c>
    </row>
    <row r="1125" spans="2:65" s="888" customFormat="1">
      <c r="B1125" s="889"/>
      <c r="D1125" s="890" t="s">
        <v>3027</v>
      </c>
      <c r="E1125" s="891" t="s">
        <v>1</v>
      </c>
      <c r="F1125" s="892" t="s">
        <v>3415</v>
      </c>
      <c r="H1125" s="891" t="s">
        <v>1</v>
      </c>
      <c r="L1125" s="889"/>
      <c r="M1125" s="893"/>
      <c r="T1125" s="894"/>
      <c r="AT1125" s="891" t="s">
        <v>3027</v>
      </c>
      <c r="AU1125" s="891" t="s">
        <v>177</v>
      </c>
      <c r="AV1125" s="888" t="s">
        <v>78</v>
      </c>
      <c r="AW1125" s="888" t="s">
        <v>27</v>
      </c>
      <c r="AX1125" s="888" t="s">
        <v>70</v>
      </c>
      <c r="AY1125" s="891" t="s">
        <v>170</v>
      </c>
    </row>
    <row r="1126" spans="2:65" s="895" customFormat="1">
      <c r="B1126" s="896"/>
      <c r="D1126" s="890" t="s">
        <v>3027</v>
      </c>
      <c r="E1126" s="897" t="s">
        <v>1</v>
      </c>
      <c r="F1126" s="898" t="s">
        <v>3416</v>
      </c>
      <c r="H1126" s="899">
        <v>122.76</v>
      </c>
      <c r="L1126" s="896"/>
      <c r="M1126" s="900"/>
      <c r="T1126" s="901"/>
      <c r="AT1126" s="897" t="s">
        <v>3027</v>
      </c>
      <c r="AU1126" s="897" t="s">
        <v>177</v>
      </c>
      <c r="AV1126" s="895" t="s">
        <v>177</v>
      </c>
      <c r="AW1126" s="895" t="s">
        <v>27</v>
      </c>
      <c r="AX1126" s="895" t="s">
        <v>70</v>
      </c>
      <c r="AY1126" s="897" t="s">
        <v>170</v>
      </c>
    </row>
    <row r="1127" spans="2:65" s="888" customFormat="1">
      <c r="B1127" s="889"/>
      <c r="D1127" s="890" t="s">
        <v>3027</v>
      </c>
      <c r="E1127" s="891" t="s">
        <v>1</v>
      </c>
      <c r="F1127" s="892" t="s">
        <v>3417</v>
      </c>
      <c r="H1127" s="891" t="s">
        <v>1</v>
      </c>
      <c r="L1127" s="889"/>
      <c r="M1127" s="893"/>
      <c r="T1127" s="894"/>
      <c r="AT1127" s="891" t="s">
        <v>3027</v>
      </c>
      <c r="AU1127" s="891" t="s">
        <v>177</v>
      </c>
      <c r="AV1127" s="888" t="s">
        <v>78</v>
      </c>
      <c r="AW1127" s="888" t="s">
        <v>27</v>
      </c>
      <c r="AX1127" s="888" t="s">
        <v>70</v>
      </c>
      <c r="AY1127" s="891" t="s">
        <v>170</v>
      </c>
    </row>
    <row r="1128" spans="2:65" s="895" customFormat="1">
      <c r="B1128" s="896"/>
      <c r="D1128" s="890" t="s">
        <v>3027</v>
      </c>
      <c r="E1128" s="897" t="s">
        <v>1</v>
      </c>
      <c r="F1128" s="898" t="s">
        <v>3418</v>
      </c>
      <c r="H1128" s="899">
        <v>223.33</v>
      </c>
      <c r="L1128" s="896"/>
      <c r="M1128" s="900"/>
      <c r="T1128" s="901"/>
      <c r="AT1128" s="897" t="s">
        <v>3027</v>
      </c>
      <c r="AU1128" s="897" t="s">
        <v>177</v>
      </c>
      <c r="AV1128" s="895" t="s">
        <v>177</v>
      </c>
      <c r="AW1128" s="895" t="s">
        <v>27</v>
      </c>
      <c r="AX1128" s="895" t="s">
        <v>70</v>
      </c>
      <c r="AY1128" s="897" t="s">
        <v>170</v>
      </c>
    </row>
    <row r="1129" spans="2:65" s="888" customFormat="1">
      <c r="B1129" s="889"/>
      <c r="D1129" s="890" t="s">
        <v>3027</v>
      </c>
      <c r="E1129" s="891" t="s">
        <v>1</v>
      </c>
      <c r="F1129" s="892" t="s">
        <v>3419</v>
      </c>
      <c r="H1129" s="891" t="s">
        <v>1</v>
      </c>
      <c r="L1129" s="889"/>
      <c r="M1129" s="893"/>
      <c r="T1129" s="894"/>
      <c r="AT1129" s="891" t="s">
        <v>3027</v>
      </c>
      <c r="AU1129" s="891" t="s">
        <v>177</v>
      </c>
      <c r="AV1129" s="888" t="s">
        <v>78</v>
      </c>
      <c r="AW1129" s="888" t="s">
        <v>27</v>
      </c>
      <c r="AX1129" s="888" t="s">
        <v>70</v>
      </c>
      <c r="AY1129" s="891" t="s">
        <v>170</v>
      </c>
    </row>
    <row r="1130" spans="2:65" s="895" customFormat="1">
      <c r="B1130" s="896"/>
      <c r="D1130" s="890" t="s">
        <v>3027</v>
      </c>
      <c r="E1130" s="897" t="s">
        <v>1</v>
      </c>
      <c r="F1130" s="898" t="s">
        <v>3420</v>
      </c>
      <c r="H1130" s="899">
        <v>4.3319999999999999</v>
      </c>
      <c r="L1130" s="896"/>
      <c r="M1130" s="900"/>
      <c r="T1130" s="901"/>
      <c r="AT1130" s="897" t="s">
        <v>3027</v>
      </c>
      <c r="AU1130" s="897" t="s">
        <v>177</v>
      </c>
      <c r="AV1130" s="895" t="s">
        <v>177</v>
      </c>
      <c r="AW1130" s="895" t="s">
        <v>27</v>
      </c>
      <c r="AX1130" s="895" t="s">
        <v>70</v>
      </c>
      <c r="AY1130" s="897" t="s">
        <v>170</v>
      </c>
    </row>
    <row r="1131" spans="2:65" s="902" customFormat="1">
      <c r="B1131" s="903"/>
      <c r="D1131" s="890" t="s">
        <v>3027</v>
      </c>
      <c r="E1131" s="904" t="s">
        <v>1</v>
      </c>
      <c r="F1131" s="905" t="s">
        <v>3030</v>
      </c>
      <c r="H1131" s="906">
        <v>350.42200000000003</v>
      </c>
      <c r="L1131" s="903"/>
      <c r="M1131" s="907"/>
      <c r="T1131" s="908"/>
      <c r="AT1131" s="904" t="s">
        <v>3027</v>
      </c>
      <c r="AU1131" s="904" t="s">
        <v>177</v>
      </c>
      <c r="AV1131" s="902" t="s">
        <v>176</v>
      </c>
      <c r="AW1131" s="902" t="s">
        <v>27</v>
      </c>
      <c r="AX1131" s="902" t="s">
        <v>78</v>
      </c>
      <c r="AY1131" s="904" t="s">
        <v>170</v>
      </c>
    </row>
    <row r="1132" spans="2:65" s="2" customFormat="1" ht="37.9" customHeight="1">
      <c r="B1132" s="883"/>
      <c r="C1132" s="161" t="s">
        <v>811</v>
      </c>
      <c r="D1132" s="161" t="s">
        <v>391</v>
      </c>
      <c r="E1132" s="162" t="s">
        <v>812</v>
      </c>
      <c r="F1132" s="163" t="s">
        <v>813</v>
      </c>
      <c r="G1132" s="164" t="s">
        <v>175</v>
      </c>
      <c r="H1132" s="165">
        <v>350.42200000000003</v>
      </c>
      <c r="I1132" s="1091"/>
      <c r="J1132" s="166">
        <f>ROUND(I1132*H1132,2)</f>
        <v>0</v>
      </c>
      <c r="K1132" s="167"/>
      <c r="L1132" s="168"/>
      <c r="M1132" s="169" t="s">
        <v>1</v>
      </c>
      <c r="N1132" s="922" t="s">
        <v>38</v>
      </c>
      <c r="O1132" s="886">
        <v>0</v>
      </c>
      <c r="P1132" s="886">
        <f>O1132*H1132</f>
        <v>0</v>
      </c>
      <c r="Q1132" s="886">
        <v>2.1000000000000001E-2</v>
      </c>
      <c r="R1132" s="886">
        <f>Q1132*H1132</f>
        <v>7.3588620000000011</v>
      </c>
      <c r="S1132" s="886">
        <v>0</v>
      </c>
      <c r="T1132" s="158">
        <f>S1132*H1132</f>
        <v>0</v>
      </c>
      <c r="AR1132" s="159" t="s">
        <v>202</v>
      </c>
      <c r="AT1132" s="159" t="s">
        <v>391</v>
      </c>
      <c r="AU1132" s="159" t="s">
        <v>177</v>
      </c>
      <c r="AY1132" s="863" t="s">
        <v>170</v>
      </c>
      <c r="BE1132" s="887">
        <f>IF(N1132="základná",J1132,0)</f>
        <v>0</v>
      </c>
      <c r="BF1132" s="887">
        <f>IF(N1132="znížená",J1132,0)</f>
        <v>0</v>
      </c>
      <c r="BG1132" s="887">
        <f>IF(N1132="zákl. prenesená",J1132,0)</f>
        <v>0</v>
      </c>
      <c r="BH1132" s="887">
        <f>IF(N1132="zníž. prenesená",J1132,0)</f>
        <v>0</v>
      </c>
      <c r="BI1132" s="887">
        <f>IF(N1132="nulová",J1132,0)</f>
        <v>0</v>
      </c>
      <c r="BJ1132" s="863" t="s">
        <v>177</v>
      </c>
      <c r="BK1132" s="887">
        <f>ROUND(I1132*H1132,2)</f>
        <v>0</v>
      </c>
      <c r="BL1132" s="863" t="s">
        <v>176</v>
      </c>
      <c r="BM1132" s="159" t="s">
        <v>814</v>
      </c>
    </row>
    <row r="1133" spans="2:65" s="888" customFormat="1">
      <c r="B1133" s="889"/>
      <c r="D1133" s="890" t="s">
        <v>3027</v>
      </c>
      <c r="E1133" s="891" t="s">
        <v>1</v>
      </c>
      <c r="F1133" s="892" t="s">
        <v>3421</v>
      </c>
      <c r="H1133" s="891" t="s">
        <v>1</v>
      </c>
      <c r="L1133" s="889"/>
      <c r="M1133" s="893"/>
      <c r="T1133" s="894"/>
      <c r="AT1133" s="891" t="s">
        <v>3027</v>
      </c>
      <c r="AU1133" s="891" t="s">
        <v>177</v>
      </c>
      <c r="AV1133" s="888" t="s">
        <v>78</v>
      </c>
      <c r="AW1133" s="888" t="s">
        <v>27</v>
      </c>
      <c r="AX1133" s="888" t="s">
        <v>70</v>
      </c>
      <c r="AY1133" s="891" t="s">
        <v>170</v>
      </c>
    </row>
    <row r="1134" spans="2:65" s="888" customFormat="1">
      <c r="B1134" s="889"/>
      <c r="D1134" s="890" t="s">
        <v>3027</v>
      </c>
      <c r="E1134" s="891" t="s">
        <v>1</v>
      </c>
      <c r="F1134" s="892" t="s">
        <v>3415</v>
      </c>
      <c r="H1134" s="891" t="s">
        <v>1</v>
      </c>
      <c r="L1134" s="889"/>
      <c r="M1134" s="893"/>
      <c r="T1134" s="894"/>
      <c r="AT1134" s="891" t="s">
        <v>3027</v>
      </c>
      <c r="AU1134" s="891" t="s">
        <v>177</v>
      </c>
      <c r="AV1134" s="888" t="s">
        <v>78</v>
      </c>
      <c r="AW1134" s="888" t="s">
        <v>27</v>
      </c>
      <c r="AX1134" s="888" t="s">
        <v>70</v>
      </c>
      <c r="AY1134" s="891" t="s">
        <v>170</v>
      </c>
    </row>
    <row r="1135" spans="2:65" s="895" customFormat="1">
      <c r="B1135" s="896"/>
      <c r="D1135" s="890" t="s">
        <v>3027</v>
      </c>
      <c r="E1135" s="897" t="s">
        <v>1</v>
      </c>
      <c r="F1135" s="898" t="s">
        <v>3416</v>
      </c>
      <c r="H1135" s="899">
        <v>122.76</v>
      </c>
      <c r="L1135" s="896"/>
      <c r="M1135" s="900"/>
      <c r="T1135" s="901"/>
      <c r="AT1135" s="897" t="s">
        <v>3027</v>
      </c>
      <c r="AU1135" s="897" t="s">
        <v>177</v>
      </c>
      <c r="AV1135" s="895" t="s">
        <v>177</v>
      </c>
      <c r="AW1135" s="895" t="s">
        <v>27</v>
      </c>
      <c r="AX1135" s="895" t="s">
        <v>70</v>
      </c>
      <c r="AY1135" s="897" t="s">
        <v>170</v>
      </c>
    </row>
    <row r="1136" spans="2:65" s="888" customFormat="1">
      <c r="B1136" s="889"/>
      <c r="D1136" s="890" t="s">
        <v>3027</v>
      </c>
      <c r="E1136" s="891" t="s">
        <v>1</v>
      </c>
      <c r="F1136" s="892" t="s">
        <v>3417</v>
      </c>
      <c r="H1136" s="891" t="s">
        <v>1</v>
      </c>
      <c r="L1136" s="889"/>
      <c r="M1136" s="893"/>
      <c r="T1136" s="894"/>
      <c r="AT1136" s="891" t="s">
        <v>3027</v>
      </c>
      <c r="AU1136" s="891" t="s">
        <v>177</v>
      </c>
      <c r="AV1136" s="888" t="s">
        <v>78</v>
      </c>
      <c r="AW1136" s="888" t="s">
        <v>27</v>
      </c>
      <c r="AX1136" s="888" t="s">
        <v>70</v>
      </c>
      <c r="AY1136" s="891" t="s">
        <v>170</v>
      </c>
    </row>
    <row r="1137" spans="2:65" s="895" customFormat="1">
      <c r="B1137" s="896"/>
      <c r="D1137" s="890" t="s">
        <v>3027</v>
      </c>
      <c r="E1137" s="897" t="s">
        <v>1</v>
      </c>
      <c r="F1137" s="898" t="s">
        <v>3418</v>
      </c>
      <c r="H1137" s="899">
        <v>223.33</v>
      </c>
      <c r="L1137" s="896"/>
      <c r="M1137" s="900"/>
      <c r="T1137" s="901"/>
      <c r="AT1137" s="897" t="s">
        <v>3027</v>
      </c>
      <c r="AU1137" s="897" t="s">
        <v>177</v>
      </c>
      <c r="AV1137" s="895" t="s">
        <v>177</v>
      </c>
      <c r="AW1137" s="895" t="s">
        <v>27</v>
      </c>
      <c r="AX1137" s="895" t="s">
        <v>70</v>
      </c>
      <c r="AY1137" s="897" t="s">
        <v>170</v>
      </c>
    </row>
    <row r="1138" spans="2:65" s="888" customFormat="1">
      <c r="B1138" s="889"/>
      <c r="D1138" s="890" t="s">
        <v>3027</v>
      </c>
      <c r="E1138" s="891" t="s">
        <v>1</v>
      </c>
      <c r="F1138" s="892" t="s">
        <v>3419</v>
      </c>
      <c r="H1138" s="891" t="s">
        <v>1</v>
      </c>
      <c r="L1138" s="889"/>
      <c r="M1138" s="893"/>
      <c r="T1138" s="894"/>
      <c r="AT1138" s="891" t="s">
        <v>3027</v>
      </c>
      <c r="AU1138" s="891" t="s">
        <v>177</v>
      </c>
      <c r="AV1138" s="888" t="s">
        <v>78</v>
      </c>
      <c r="AW1138" s="888" t="s">
        <v>27</v>
      </c>
      <c r="AX1138" s="888" t="s">
        <v>70</v>
      </c>
      <c r="AY1138" s="891" t="s">
        <v>170</v>
      </c>
    </row>
    <row r="1139" spans="2:65" s="895" customFormat="1">
      <c r="B1139" s="896"/>
      <c r="D1139" s="890" t="s">
        <v>3027</v>
      </c>
      <c r="E1139" s="897" t="s">
        <v>1</v>
      </c>
      <c r="F1139" s="898" t="s">
        <v>3420</v>
      </c>
      <c r="H1139" s="899">
        <v>4.3319999999999999</v>
      </c>
      <c r="L1139" s="896"/>
      <c r="M1139" s="900"/>
      <c r="T1139" s="901"/>
      <c r="AT1139" s="897" t="s">
        <v>3027</v>
      </c>
      <c r="AU1139" s="897" t="s">
        <v>177</v>
      </c>
      <c r="AV1139" s="895" t="s">
        <v>177</v>
      </c>
      <c r="AW1139" s="895" t="s">
        <v>27</v>
      </c>
      <c r="AX1139" s="895" t="s">
        <v>70</v>
      </c>
      <c r="AY1139" s="897" t="s">
        <v>170</v>
      </c>
    </row>
    <row r="1140" spans="2:65" s="902" customFormat="1">
      <c r="B1140" s="903"/>
      <c r="D1140" s="890" t="s">
        <v>3027</v>
      </c>
      <c r="E1140" s="904" t="s">
        <v>1</v>
      </c>
      <c r="F1140" s="905" t="s">
        <v>3030</v>
      </c>
      <c r="H1140" s="906">
        <v>350.42200000000003</v>
      </c>
      <c r="L1140" s="903"/>
      <c r="M1140" s="907"/>
      <c r="T1140" s="908"/>
      <c r="AT1140" s="904" t="s">
        <v>3027</v>
      </c>
      <c r="AU1140" s="904" t="s">
        <v>177</v>
      </c>
      <c r="AV1140" s="902" t="s">
        <v>176</v>
      </c>
      <c r="AW1140" s="902" t="s">
        <v>27</v>
      </c>
      <c r="AX1140" s="902" t="s">
        <v>78</v>
      </c>
      <c r="AY1140" s="904" t="s">
        <v>170</v>
      </c>
    </row>
    <row r="1141" spans="2:65" s="2" customFormat="1" ht="33" customHeight="1">
      <c r="B1141" s="883"/>
      <c r="C1141" s="148" t="s">
        <v>815</v>
      </c>
      <c r="D1141" s="148" t="s">
        <v>172</v>
      </c>
      <c r="E1141" s="149" t="s">
        <v>816</v>
      </c>
      <c r="F1141" s="150" t="s">
        <v>817</v>
      </c>
      <c r="G1141" s="151" t="s">
        <v>175</v>
      </c>
      <c r="H1141" s="152">
        <v>152.75800000000001</v>
      </c>
      <c r="I1141" s="1091"/>
      <c r="J1141" s="153">
        <f>ROUND(I1141*H1141,2)</f>
        <v>0</v>
      </c>
      <c r="K1141" s="884"/>
      <c r="L1141" s="40"/>
      <c r="M1141" s="155" t="s">
        <v>1</v>
      </c>
      <c r="N1141" s="885" t="s">
        <v>38</v>
      </c>
      <c r="O1141" s="886">
        <v>8.7999999999999995E-2</v>
      </c>
      <c r="P1141" s="886">
        <f>O1141*H1141</f>
        <v>13.442704000000001</v>
      </c>
      <c r="Q1141" s="886">
        <v>2.103E-2</v>
      </c>
      <c r="R1141" s="886">
        <f>Q1141*H1141</f>
        <v>3.2125007400000003</v>
      </c>
      <c r="S1141" s="886">
        <v>0</v>
      </c>
      <c r="T1141" s="158">
        <f>S1141*H1141</f>
        <v>0</v>
      </c>
      <c r="AR1141" s="159" t="s">
        <v>176</v>
      </c>
      <c r="AT1141" s="159" t="s">
        <v>172</v>
      </c>
      <c r="AU1141" s="159" t="s">
        <v>177</v>
      </c>
      <c r="AY1141" s="863" t="s">
        <v>170</v>
      </c>
      <c r="BE1141" s="887">
        <f>IF(N1141="základná",J1141,0)</f>
        <v>0</v>
      </c>
      <c r="BF1141" s="887">
        <f>IF(N1141="znížená",J1141,0)</f>
        <v>0</v>
      </c>
      <c r="BG1141" s="887">
        <f>IF(N1141="zákl. prenesená",J1141,0)</f>
        <v>0</v>
      </c>
      <c r="BH1141" s="887">
        <f>IF(N1141="zníž. prenesená",J1141,0)</f>
        <v>0</v>
      </c>
      <c r="BI1141" s="887">
        <f>IF(N1141="nulová",J1141,0)</f>
        <v>0</v>
      </c>
      <c r="BJ1141" s="863" t="s">
        <v>177</v>
      </c>
      <c r="BK1141" s="887">
        <f>ROUND(I1141*H1141,2)</f>
        <v>0</v>
      </c>
      <c r="BL1141" s="863" t="s">
        <v>176</v>
      </c>
      <c r="BM1141" s="159" t="s">
        <v>818</v>
      </c>
    </row>
    <row r="1142" spans="2:65" s="888" customFormat="1">
      <c r="B1142" s="889"/>
      <c r="D1142" s="890" t="s">
        <v>3027</v>
      </c>
      <c r="E1142" s="891" t="s">
        <v>1</v>
      </c>
      <c r="F1142" s="892" t="s">
        <v>3422</v>
      </c>
      <c r="H1142" s="891" t="s">
        <v>1</v>
      </c>
      <c r="L1142" s="889"/>
      <c r="M1142" s="893"/>
      <c r="T1142" s="894"/>
      <c r="AT1142" s="891" t="s">
        <v>3027</v>
      </c>
      <c r="AU1142" s="891" t="s">
        <v>177</v>
      </c>
      <c r="AV1142" s="888" t="s">
        <v>78</v>
      </c>
      <c r="AW1142" s="888" t="s">
        <v>27</v>
      </c>
      <c r="AX1142" s="888" t="s">
        <v>70</v>
      </c>
      <c r="AY1142" s="891" t="s">
        <v>170</v>
      </c>
    </row>
    <row r="1143" spans="2:65" s="895" customFormat="1">
      <c r="B1143" s="896"/>
      <c r="D1143" s="890" t="s">
        <v>3027</v>
      </c>
      <c r="E1143" s="897" t="s">
        <v>1</v>
      </c>
      <c r="F1143" s="898" t="s">
        <v>3423</v>
      </c>
      <c r="H1143" s="899">
        <v>101.13500000000001</v>
      </c>
      <c r="L1143" s="896"/>
      <c r="M1143" s="900"/>
      <c r="T1143" s="901"/>
      <c r="AT1143" s="897" t="s">
        <v>3027</v>
      </c>
      <c r="AU1143" s="897" t="s">
        <v>177</v>
      </c>
      <c r="AV1143" s="895" t="s">
        <v>177</v>
      </c>
      <c r="AW1143" s="895" t="s">
        <v>27</v>
      </c>
      <c r="AX1143" s="895" t="s">
        <v>70</v>
      </c>
      <c r="AY1143" s="897" t="s">
        <v>170</v>
      </c>
    </row>
    <row r="1144" spans="2:65" s="895" customFormat="1">
      <c r="B1144" s="896"/>
      <c r="D1144" s="890" t="s">
        <v>3027</v>
      </c>
      <c r="E1144" s="897" t="s">
        <v>1</v>
      </c>
      <c r="F1144" s="898" t="s">
        <v>3424</v>
      </c>
      <c r="H1144" s="899">
        <v>51.622999999999998</v>
      </c>
      <c r="L1144" s="896"/>
      <c r="M1144" s="900"/>
      <c r="T1144" s="901"/>
      <c r="AT1144" s="897" t="s">
        <v>3027</v>
      </c>
      <c r="AU1144" s="897" t="s">
        <v>177</v>
      </c>
      <c r="AV1144" s="895" t="s">
        <v>177</v>
      </c>
      <c r="AW1144" s="895" t="s">
        <v>27</v>
      </c>
      <c r="AX1144" s="895" t="s">
        <v>70</v>
      </c>
      <c r="AY1144" s="897" t="s">
        <v>170</v>
      </c>
    </row>
    <row r="1145" spans="2:65" s="902" customFormat="1">
      <c r="B1145" s="903"/>
      <c r="D1145" s="890" t="s">
        <v>3027</v>
      </c>
      <c r="E1145" s="904" t="s">
        <v>1</v>
      </c>
      <c r="F1145" s="905" t="s">
        <v>3030</v>
      </c>
      <c r="H1145" s="906">
        <v>152.75800000000001</v>
      </c>
      <c r="L1145" s="903"/>
      <c r="M1145" s="907"/>
      <c r="T1145" s="908"/>
      <c r="AT1145" s="904" t="s">
        <v>3027</v>
      </c>
      <c r="AU1145" s="904" t="s">
        <v>177</v>
      </c>
      <c r="AV1145" s="902" t="s">
        <v>176</v>
      </c>
      <c r="AW1145" s="902" t="s">
        <v>27</v>
      </c>
      <c r="AX1145" s="902" t="s">
        <v>78</v>
      </c>
      <c r="AY1145" s="904" t="s">
        <v>170</v>
      </c>
    </row>
    <row r="1146" spans="2:65" s="2" customFormat="1" ht="33" customHeight="1">
      <c r="B1146" s="883"/>
      <c r="C1146" s="148" t="s">
        <v>819</v>
      </c>
      <c r="D1146" s="148" t="s">
        <v>172</v>
      </c>
      <c r="E1146" s="149" t="s">
        <v>820</v>
      </c>
      <c r="F1146" s="150" t="s">
        <v>821</v>
      </c>
      <c r="G1146" s="151" t="s">
        <v>175</v>
      </c>
      <c r="H1146" s="152">
        <v>1052.345</v>
      </c>
      <c r="I1146" s="1091"/>
      <c r="J1146" s="153">
        <f>ROUND(I1146*H1146,2)</f>
        <v>0</v>
      </c>
      <c r="K1146" s="884"/>
      <c r="L1146" s="40"/>
      <c r="M1146" s="155" t="s">
        <v>1</v>
      </c>
      <c r="N1146" s="885" t="s">
        <v>38</v>
      </c>
      <c r="O1146" s="886">
        <v>9.2999999999999999E-2</v>
      </c>
      <c r="P1146" s="886">
        <f>O1146*H1146</f>
        <v>97.868085000000008</v>
      </c>
      <c r="Q1146" s="886">
        <v>2.0580000000000001E-2</v>
      </c>
      <c r="R1146" s="886">
        <f>Q1146*H1146</f>
        <v>21.657260100000002</v>
      </c>
      <c r="S1146" s="886">
        <v>0</v>
      </c>
      <c r="T1146" s="158">
        <f>S1146*H1146</f>
        <v>0</v>
      </c>
      <c r="AR1146" s="159" t="s">
        <v>176</v>
      </c>
      <c r="AT1146" s="159" t="s">
        <v>172</v>
      </c>
      <c r="AU1146" s="159" t="s">
        <v>177</v>
      </c>
      <c r="AY1146" s="863" t="s">
        <v>170</v>
      </c>
      <c r="BE1146" s="887">
        <f>IF(N1146="základná",J1146,0)</f>
        <v>0</v>
      </c>
      <c r="BF1146" s="887">
        <f>IF(N1146="znížená",J1146,0)</f>
        <v>0</v>
      </c>
      <c r="BG1146" s="887">
        <f>IF(N1146="zákl. prenesená",J1146,0)</f>
        <v>0</v>
      </c>
      <c r="BH1146" s="887">
        <f>IF(N1146="zníž. prenesená",J1146,0)</f>
        <v>0</v>
      </c>
      <c r="BI1146" s="887">
        <f>IF(N1146="nulová",J1146,0)</f>
        <v>0</v>
      </c>
      <c r="BJ1146" s="863" t="s">
        <v>177</v>
      </c>
      <c r="BK1146" s="887">
        <f>ROUND(I1146*H1146,2)</f>
        <v>0</v>
      </c>
      <c r="BL1146" s="863" t="s">
        <v>176</v>
      </c>
      <c r="BM1146" s="159" t="s">
        <v>822</v>
      </c>
    </row>
    <row r="1147" spans="2:65" s="888" customFormat="1">
      <c r="B1147" s="889"/>
      <c r="D1147" s="890" t="s">
        <v>3027</v>
      </c>
      <c r="E1147" s="891" t="s">
        <v>1</v>
      </c>
      <c r="F1147" s="892" t="s">
        <v>3422</v>
      </c>
      <c r="H1147" s="891" t="s">
        <v>1</v>
      </c>
      <c r="L1147" s="889"/>
      <c r="M1147" s="893"/>
      <c r="T1147" s="894"/>
      <c r="AT1147" s="891" t="s">
        <v>3027</v>
      </c>
      <c r="AU1147" s="891" t="s">
        <v>177</v>
      </c>
      <c r="AV1147" s="888" t="s">
        <v>78</v>
      </c>
      <c r="AW1147" s="888" t="s">
        <v>27</v>
      </c>
      <c r="AX1147" s="888" t="s">
        <v>70</v>
      </c>
      <c r="AY1147" s="891" t="s">
        <v>170</v>
      </c>
    </row>
    <row r="1148" spans="2:65" s="895" customFormat="1">
      <c r="B1148" s="896"/>
      <c r="D1148" s="890" t="s">
        <v>3027</v>
      </c>
      <c r="E1148" s="897" t="s">
        <v>1</v>
      </c>
      <c r="F1148" s="898" t="s">
        <v>3425</v>
      </c>
      <c r="H1148" s="899">
        <v>594.59199999999998</v>
      </c>
      <c r="L1148" s="896"/>
      <c r="M1148" s="900"/>
      <c r="T1148" s="901"/>
      <c r="AT1148" s="897" t="s">
        <v>3027</v>
      </c>
      <c r="AU1148" s="897" t="s">
        <v>177</v>
      </c>
      <c r="AV1148" s="895" t="s">
        <v>177</v>
      </c>
      <c r="AW1148" s="895" t="s">
        <v>27</v>
      </c>
      <c r="AX1148" s="895" t="s">
        <v>70</v>
      </c>
      <c r="AY1148" s="897" t="s">
        <v>170</v>
      </c>
    </row>
    <row r="1149" spans="2:65" s="895" customFormat="1">
      <c r="B1149" s="896"/>
      <c r="D1149" s="890" t="s">
        <v>3027</v>
      </c>
      <c r="E1149" s="897" t="s">
        <v>1</v>
      </c>
      <c r="F1149" s="898" t="s">
        <v>3426</v>
      </c>
      <c r="H1149" s="899">
        <v>457.75299999999999</v>
      </c>
      <c r="L1149" s="896"/>
      <c r="M1149" s="900"/>
      <c r="T1149" s="901"/>
      <c r="AT1149" s="897" t="s">
        <v>3027</v>
      </c>
      <c r="AU1149" s="897" t="s">
        <v>177</v>
      </c>
      <c r="AV1149" s="895" t="s">
        <v>177</v>
      </c>
      <c r="AW1149" s="895" t="s">
        <v>27</v>
      </c>
      <c r="AX1149" s="895" t="s">
        <v>70</v>
      </c>
      <c r="AY1149" s="897" t="s">
        <v>170</v>
      </c>
    </row>
    <row r="1150" spans="2:65" s="902" customFormat="1">
      <c r="B1150" s="903"/>
      <c r="D1150" s="890" t="s">
        <v>3027</v>
      </c>
      <c r="E1150" s="904" t="s">
        <v>1</v>
      </c>
      <c r="F1150" s="905" t="s">
        <v>3030</v>
      </c>
      <c r="H1150" s="906">
        <v>1052.345</v>
      </c>
      <c r="L1150" s="903"/>
      <c r="M1150" s="907"/>
      <c r="T1150" s="908"/>
      <c r="AT1150" s="904" t="s">
        <v>3027</v>
      </c>
      <c r="AU1150" s="904" t="s">
        <v>177</v>
      </c>
      <c r="AV1150" s="902" t="s">
        <v>176</v>
      </c>
      <c r="AW1150" s="902" t="s">
        <v>27</v>
      </c>
      <c r="AX1150" s="902" t="s">
        <v>78</v>
      </c>
      <c r="AY1150" s="904" t="s">
        <v>170</v>
      </c>
    </row>
    <row r="1151" spans="2:65" s="2" customFormat="1" ht="33" customHeight="1">
      <c r="B1151" s="883"/>
      <c r="C1151" s="148" t="s">
        <v>823</v>
      </c>
      <c r="D1151" s="148" t="s">
        <v>172</v>
      </c>
      <c r="E1151" s="149" t="s">
        <v>824</v>
      </c>
      <c r="F1151" s="150" t="s">
        <v>825</v>
      </c>
      <c r="G1151" s="151" t="s">
        <v>175</v>
      </c>
      <c r="H1151" s="152">
        <v>152.75800000000001</v>
      </c>
      <c r="I1151" s="1091"/>
      <c r="J1151" s="153">
        <f>ROUND(I1151*H1151,2)</f>
        <v>0</v>
      </c>
      <c r="K1151" s="884"/>
      <c r="L1151" s="40"/>
      <c r="M1151" s="155" t="s">
        <v>1</v>
      </c>
      <c r="N1151" s="885" t="s">
        <v>38</v>
      </c>
      <c r="O1151" s="886">
        <v>7.2999999999999995E-2</v>
      </c>
      <c r="P1151" s="886">
        <f>O1151*H1151</f>
        <v>11.151334</v>
      </c>
      <c r="Q1151" s="886">
        <v>0</v>
      </c>
      <c r="R1151" s="886">
        <f>Q1151*H1151</f>
        <v>0</v>
      </c>
      <c r="S1151" s="886">
        <v>0</v>
      </c>
      <c r="T1151" s="158">
        <f>S1151*H1151</f>
        <v>0</v>
      </c>
      <c r="AR1151" s="159" t="s">
        <v>176</v>
      </c>
      <c r="AT1151" s="159" t="s">
        <v>172</v>
      </c>
      <c r="AU1151" s="159" t="s">
        <v>177</v>
      </c>
      <c r="AY1151" s="863" t="s">
        <v>170</v>
      </c>
      <c r="BE1151" s="887">
        <f>IF(N1151="základná",J1151,0)</f>
        <v>0</v>
      </c>
      <c r="BF1151" s="887">
        <f>IF(N1151="znížená",J1151,0)</f>
        <v>0</v>
      </c>
      <c r="BG1151" s="887">
        <f>IF(N1151="zákl. prenesená",J1151,0)</f>
        <v>0</v>
      </c>
      <c r="BH1151" s="887">
        <f>IF(N1151="zníž. prenesená",J1151,0)</f>
        <v>0</v>
      </c>
      <c r="BI1151" s="887">
        <f>IF(N1151="nulová",J1151,0)</f>
        <v>0</v>
      </c>
      <c r="BJ1151" s="863" t="s">
        <v>177</v>
      </c>
      <c r="BK1151" s="887">
        <f>ROUND(I1151*H1151,2)</f>
        <v>0</v>
      </c>
      <c r="BL1151" s="863" t="s">
        <v>176</v>
      </c>
      <c r="BM1151" s="159" t="s">
        <v>826</v>
      </c>
    </row>
    <row r="1152" spans="2:65" s="888" customFormat="1">
      <c r="B1152" s="889"/>
      <c r="D1152" s="890" t="s">
        <v>3027</v>
      </c>
      <c r="E1152" s="891" t="s">
        <v>1</v>
      </c>
      <c r="F1152" s="892" t="s">
        <v>3422</v>
      </c>
      <c r="H1152" s="891" t="s">
        <v>1</v>
      </c>
      <c r="L1152" s="889"/>
      <c r="M1152" s="893"/>
      <c r="T1152" s="894"/>
      <c r="AT1152" s="891" t="s">
        <v>3027</v>
      </c>
      <c r="AU1152" s="891" t="s">
        <v>177</v>
      </c>
      <c r="AV1152" s="888" t="s">
        <v>78</v>
      </c>
      <c r="AW1152" s="888" t="s">
        <v>27</v>
      </c>
      <c r="AX1152" s="888" t="s">
        <v>70</v>
      </c>
      <c r="AY1152" s="891" t="s">
        <v>170</v>
      </c>
    </row>
    <row r="1153" spans="2:65" s="895" customFormat="1">
      <c r="B1153" s="896"/>
      <c r="D1153" s="890" t="s">
        <v>3027</v>
      </c>
      <c r="E1153" s="897" t="s">
        <v>1</v>
      </c>
      <c r="F1153" s="898" t="s">
        <v>3423</v>
      </c>
      <c r="H1153" s="899">
        <v>101.13500000000001</v>
      </c>
      <c r="L1153" s="896"/>
      <c r="M1153" s="900"/>
      <c r="T1153" s="901"/>
      <c r="AT1153" s="897" t="s">
        <v>3027</v>
      </c>
      <c r="AU1153" s="897" t="s">
        <v>177</v>
      </c>
      <c r="AV1153" s="895" t="s">
        <v>177</v>
      </c>
      <c r="AW1153" s="895" t="s">
        <v>27</v>
      </c>
      <c r="AX1153" s="895" t="s">
        <v>70</v>
      </c>
      <c r="AY1153" s="897" t="s">
        <v>170</v>
      </c>
    </row>
    <row r="1154" spans="2:65" s="895" customFormat="1">
      <c r="B1154" s="896"/>
      <c r="D1154" s="890" t="s">
        <v>3027</v>
      </c>
      <c r="E1154" s="897" t="s">
        <v>1</v>
      </c>
      <c r="F1154" s="898" t="s">
        <v>3424</v>
      </c>
      <c r="H1154" s="899">
        <v>51.622999999999998</v>
      </c>
      <c r="L1154" s="896"/>
      <c r="M1154" s="900"/>
      <c r="T1154" s="901"/>
      <c r="AT1154" s="897" t="s">
        <v>3027</v>
      </c>
      <c r="AU1154" s="897" t="s">
        <v>177</v>
      </c>
      <c r="AV1154" s="895" t="s">
        <v>177</v>
      </c>
      <c r="AW1154" s="895" t="s">
        <v>27</v>
      </c>
      <c r="AX1154" s="895" t="s">
        <v>70</v>
      </c>
      <c r="AY1154" s="897" t="s">
        <v>170</v>
      </c>
    </row>
    <row r="1155" spans="2:65" s="902" customFormat="1">
      <c r="B1155" s="903"/>
      <c r="D1155" s="890" t="s">
        <v>3027</v>
      </c>
      <c r="E1155" s="904" t="s">
        <v>1</v>
      </c>
      <c r="F1155" s="905" t="s">
        <v>3030</v>
      </c>
      <c r="H1155" s="906">
        <v>152.75800000000001</v>
      </c>
      <c r="L1155" s="903"/>
      <c r="M1155" s="907"/>
      <c r="T1155" s="908"/>
      <c r="AT1155" s="904" t="s">
        <v>3027</v>
      </c>
      <c r="AU1155" s="904" t="s">
        <v>177</v>
      </c>
      <c r="AV1155" s="902" t="s">
        <v>176</v>
      </c>
      <c r="AW1155" s="902" t="s">
        <v>27</v>
      </c>
      <c r="AX1155" s="902" t="s">
        <v>78</v>
      </c>
      <c r="AY1155" s="904" t="s">
        <v>170</v>
      </c>
    </row>
    <row r="1156" spans="2:65" s="2" customFormat="1" ht="37.9" customHeight="1">
      <c r="B1156" s="883"/>
      <c r="C1156" s="148" t="s">
        <v>827</v>
      </c>
      <c r="D1156" s="148" t="s">
        <v>172</v>
      </c>
      <c r="E1156" s="149" t="s">
        <v>828</v>
      </c>
      <c r="F1156" s="150" t="s">
        <v>829</v>
      </c>
      <c r="G1156" s="151" t="s">
        <v>175</v>
      </c>
      <c r="H1156" s="152">
        <v>1052.345</v>
      </c>
      <c r="I1156" s="1091"/>
      <c r="J1156" s="153">
        <f>ROUND(I1156*H1156,2)</f>
        <v>0</v>
      </c>
      <c r="K1156" s="884"/>
      <c r="L1156" s="40"/>
      <c r="M1156" s="155" t="s">
        <v>1</v>
      </c>
      <c r="N1156" s="885" t="s">
        <v>38</v>
      </c>
      <c r="O1156" s="886">
        <v>8.1000000000000003E-2</v>
      </c>
      <c r="P1156" s="886">
        <f>O1156*H1156</f>
        <v>85.239945000000006</v>
      </c>
      <c r="Q1156" s="886">
        <v>0</v>
      </c>
      <c r="R1156" s="886">
        <f>Q1156*H1156</f>
        <v>0</v>
      </c>
      <c r="S1156" s="886">
        <v>0</v>
      </c>
      <c r="T1156" s="158">
        <f>S1156*H1156</f>
        <v>0</v>
      </c>
      <c r="AR1156" s="159" t="s">
        <v>176</v>
      </c>
      <c r="AT1156" s="159" t="s">
        <v>172</v>
      </c>
      <c r="AU1156" s="159" t="s">
        <v>177</v>
      </c>
      <c r="AY1156" s="863" t="s">
        <v>170</v>
      </c>
      <c r="BE1156" s="887">
        <f>IF(N1156="základná",J1156,0)</f>
        <v>0</v>
      </c>
      <c r="BF1156" s="887">
        <f>IF(N1156="znížená",J1156,0)</f>
        <v>0</v>
      </c>
      <c r="BG1156" s="887">
        <f>IF(N1156="zákl. prenesená",J1156,0)</f>
        <v>0</v>
      </c>
      <c r="BH1156" s="887">
        <f>IF(N1156="zníž. prenesená",J1156,0)</f>
        <v>0</v>
      </c>
      <c r="BI1156" s="887">
        <f>IF(N1156="nulová",J1156,0)</f>
        <v>0</v>
      </c>
      <c r="BJ1156" s="863" t="s">
        <v>177</v>
      </c>
      <c r="BK1156" s="887">
        <f>ROUND(I1156*H1156,2)</f>
        <v>0</v>
      </c>
      <c r="BL1156" s="863" t="s">
        <v>176</v>
      </c>
      <c r="BM1156" s="159" t="s">
        <v>830</v>
      </c>
    </row>
    <row r="1157" spans="2:65" s="888" customFormat="1">
      <c r="B1157" s="889"/>
      <c r="D1157" s="890" t="s">
        <v>3027</v>
      </c>
      <c r="E1157" s="891" t="s">
        <v>1</v>
      </c>
      <c r="F1157" s="892" t="s">
        <v>3422</v>
      </c>
      <c r="H1157" s="891" t="s">
        <v>1</v>
      </c>
      <c r="L1157" s="889"/>
      <c r="M1157" s="893"/>
      <c r="T1157" s="894"/>
      <c r="AT1157" s="891" t="s">
        <v>3027</v>
      </c>
      <c r="AU1157" s="891" t="s">
        <v>177</v>
      </c>
      <c r="AV1157" s="888" t="s">
        <v>78</v>
      </c>
      <c r="AW1157" s="888" t="s">
        <v>27</v>
      </c>
      <c r="AX1157" s="888" t="s">
        <v>70</v>
      </c>
      <c r="AY1157" s="891" t="s">
        <v>170</v>
      </c>
    </row>
    <row r="1158" spans="2:65" s="895" customFormat="1">
      <c r="B1158" s="896"/>
      <c r="D1158" s="890" t="s">
        <v>3027</v>
      </c>
      <c r="E1158" s="897" t="s">
        <v>1</v>
      </c>
      <c r="F1158" s="898" t="s">
        <v>3425</v>
      </c>
      <c r="H1158" s="899">
        <v>594.59199999999998</v>
      </c>
      <c r="L1158" s="896"/>
      <c r="M1158" s="900"/>
      <c r="T1158" s="901"/>
      <c r="AT1158" s="897" t="s">
        <v>3027</v>
      </c>
      <c r="AU1158" s="897" t="s">
        <v>177</v>
      </c>
      <c r="AV1158" s="895" t="s">
        <v>177</v>
      </c>
      <c r="AW1158" s="895" t="s">
        <v>27</v>
      </c>
      <c r="AX1158" s="895" t="s">
        <v>70</v>
      </c>
      <c r="AY1158" s="897" t="s">
        <v>170</v>
      </c>
    </row>
    <row r="1159" spans="2:65" s="895" customFormat="1">
      <c r="B1159" s="896"/>
      <c r="D1159" s="890" t="s">
        <v>3027</v>
      </c>
      <c r="E1159" s="897" t="s">
        <v>1</v>
      </c>
      <c r="F1159" s="898" t="s">
        <v>3426</v>
      </c>
      <c r="H1159" s="899">
        <v>457.75299999999999</v>
      </c>
      <c r="L1159" s="896"/>
      <c r="M1159" s="900"/>
      <c r="T1159" s="901"/>
      <c r="AT1159" s="897" t="s">
        <v>3027</v>
      </c>
      <c r="AU1159" s="897" t="s">
        <v>177</v>
      </c>
      <c r="AV1159" s="895" t="s">
        <v>177</v>
      </c>
      <c r="AW1159" s="895" t="s">
        <v>27</v>
      </c>
      <c r="AX1159" s="895" t="s">
        <v>70</v>
      </c>
      <c r="AY1159" s="897" t="s">
        <v>170</v>
      </c>
    </row>
    <row r="1160" spans="2:65" s="902" customFormat="1">
      <c r="B1160" s="903"/>
      <c r="D1160" s="890" t="s">
        <v>3027</v>
      </c>
      <c r="E1160" s="904" t="s">
        <v>1</v>
      </c>
      <c r="F1160" s="905" t="s">
        <v>3030</v>
      </c>
      <c r="H1160" s="906">
        <v>1052.345</v>
      </c>
      <c r="L1160" s="903"/>
      <c r="M1160" s="907"/>
      <c r="T1160" s="908"/>
      <c r="AT1160" s="904" t="s">
        <v>3027</v>
      </c>
      <c r="AU1160" s="904" t="s">
        <v>177</v>
      </c>
      <c r="AV1160" s="902" t="s">
        <v>176</v>
      </c>
      <c r="AW1160" s="902" t="s">
        <v>27</v>
      </c>
      <c r="AX1160" s="902" t="s">
        <v>78</v>
      </c>
      <c r="AY1160" s="904" t="s">
        <v>170</v>
      </c>
    </row>
    <row r="1161" spans="2:65" s="2" customFormat="1" ht="37.9" customHeight="1">
      <c r="B1161" s="883"/>
      <c r="C1161" s="148" t="s">
        <v>831</v>
      </c>
      <c r="D1161" s="148" t="s">
        <v>172</v>
      </c>
      <c r="E1161" s="149" t="s">
        <v>832</v>
      </c>
      <c r="F1161" s="150" t="s">
        <v>833</v>
      </c>
      <c r="G1161" s="151" t="s">
        <v>175</v>
      </c>
      <c r="H1161" s="152">
        <v>611.03200000000004</v>
      </c>
      <c r="I1161" s="1091"/>
      <c r="J1161" s="153">
        <f>ROUND(I1161*H1161,2)</f>
        <v>0</v>
      </c>
      <c r="K1161" s="884"/>
      <c r="L1161" s="40"/>
      <c r="M1161" s="155" t="s">
        <v>1</v>
      </c>
      <c r="N1161" s="885" t="s">
        <v>38</v>
      </c>
      <c r="O1161" s="886">
        <v>2E-3</v>
      </c>
      <c r="P1161" s="886">
        <f>O1161*H1161</f>
        <v>1.222064</v>
      </c>
      <c r="Q1161" s="886">
        <v>0</v>
      </c>
      <c r="R1161" s="886">
        <f>Q1161*H1161</f>
        <v>0</v>
      </c>
      <c r="S1161" s="886">
        <v>0</v>
      </c>
      <c r="T1161" s="158">
        <f>S1161*H1161</f>
        <v>0</v>
      </c>
      <c r="AR1161" s="159" t="s">
        <v>176</v>
      </c>
      <c r="AT1161" s="159" t="s">
        <v>172</v>
      </c>
      <c r="AU1161" s="159" t="s">
        <v>177</v>
      </c>
      <c r="AY1161" s="863" t="s">
        <v>170</v>
      </c>
      <c r="BE1161" s="887">
        <f>IF(N1161="základná",J1161,0)</f>
        <v>0</v>
      </c>
      <c r="BF1161" s="887">
        <f>IF(N1161="znížená",J1161,0)</f>
        <v>0</v>
      </c>
      <c r="BG1161" s="887">
        <f>IF(N1161="zákl. prenesená",J1161,0)</f>
        <v>0</v>
      </c>
      <c r="BH1161" s="887">
        <f>IF(N1161="zníž. prenesená",J1161,0)</f>
        <v>0</v>
      </c>
      <c r="BI1161" s="887">
        <f>IF(N1161="nulová",J1161,0)</f>
        <v>0</v>
      </c>
      <c r="BJ1161" s="863" t="s">
        <v>177</v>
      </c>
      <c r="BK1161" s="887">
        <f>ROUND(I1161*H1161,2)</f>
        <v>0</v>
      </c>
      <c r="BL1161" s="863" t="s">
        <v>176</v>
      </c>
      <c r="BM1161" s="159" t="s">
        <v>834</v>
      </c>
    </row>
    <row r="1162" spans="2:65" s="888" customFormat="1">
      <c r="B1162" s="889"/>
      <c r="D1162" s="890" t="s">
        <v>3027</v>
      </c>
      <c r="E1162" s="891" t="s">
        <v>1</v>
      </c>
      <c r="F1162" s="892" t="s">
        <v>3422</v>
      </c>
      <c r="H1162" s="891" t="s">
        <v>1</v>
      </c>
      <c r="L1162" s="889"/>
      <c r="M1162" s="893"/>
      <c r="T1162" s="894"/>
      <c r="AT1162" s="891" t="s">
        <v>3027</v>
      </c>
      <c r="AU1162" s="891" t="s">
        <v>177</v>
      </c>
      <c r="AV1162" s="888" t="s">
        <v>78</v>
      </c>
      <c r="AW1162" s="888" t="s">
        <v>27</v>
      </c>
      <c r="AX1162" s="888" t="s">
        <v>70</v>
      </c>
      <c r="AY1162" s="891" t="s">
        <v>170</v>
      </c>
    </row>
    <row r="1163" spans="2:65" s="895" customFormat="1">
      <c r="B1163" s="896"/>
      <c r="D1163" s="890" t="s">
        <v>3027</v>
      </c>
      <c r="E1163" s="897" t="s">
        <v>1</v>
      </c>
      <c r="F1163" s="898" t="s">
        <v>3423</v>
      </c>
      <c r="H1163" s="899">
        <v>101.13500000000001</v>
      </c>
      <c r="L1163" s="896"/>
      <c r="M1163" s="900"/>
      <c r="T1163" s="901"/>
      <c r="AT1163" s="897" t="s">
        <v>3027</v>
      </c>
      <c r="AU1163" s="897" t="s">
        <v>177</v>
      </c>
      <c r="AV1163" s="895" t="s">
        <v>177</v>
      </c>
      <c r="AW1163" s="895" t="s">
        <v>27</v>
      </c>
      <c r="AX1163" s="895" t="s">
        <v>70</v>
      </c>
      <c r="AY1163" s="897" t="s">
        <v>170</v>
      </c>
    </row>
    <row r="1164" spans="2:65" s="895" customFormat="1">
      <c r="B1164" s="896"/>
      <c r="D1164" s="890" t="s">
        <v>3027</v>
      </c>
      <c r="E1164" s="897" t="s">
        <v>1</v>
      </c>
      <c r="F1164" s="898" t="s">
        <v>3424</v>
      </c>
      <c r="H1164" s="899">
        <v>51.622999999999998</v>
      </c>
      <c r="L1164" s="896"/>
      <c r="M1164" s="900"/>
      <c r="T1164" s="901"/>
      <c r="AT1164" s="897" t="s">
        <v>3027</v>
      </c>
      <c r="AU1164" s="897" t="s">
        <v>177</v>
      </c>
      <c r="AV1164" s="895" t="s">
        <v>177</v>
      </c>
      <c r="AW1164" s="895" t="s">
        <v>27</v>
      </c>
      <c r="AX1164" s="895" t="s">
        <v>70</v>
      </c>
      <c r="AY1164" s="897" t="s">
        <v>170</v>
      </c>
    </row>
    <row r="1165" spans="2:65" s="902" customFormat="1">
      <c r="B1165" s="903"/>
      <c r="D1165" s="890" t="s">
        <v>3027</v>
      </c>
      <c r="E1165" s="904" t="s">
        <v>1</v>
      </c>
      <c r="F1165" s="905" t="s">
        <v>3030</v>
      </c>
      <c r="H1165" s="906">
        <v>152.75800000000001</v>
      </c>
      <c r="L1165" s="903"/>
      <c r="M1165" s="907"/>
      <c r="T1165" s="908"/>
      <c r="AT1165" s="904" t="s">
        <v>3027</v>
      </c>
      <c r="AU1165" s="904" t="s">
        <v>177</v>
      </c>
      <c r="AV1165" s="902" t="s">
        <v>176</v>
      </c>
      <c r="AW1165" s="902" t="s">
        <v>27</v>
      </c>
      <c r="AX1165" s="902" t="s">
        <v>78</v>
      </c>
      <c r="AY1165" s="904" t="s">
        <v>170</v>
      </c>
    </row>
    <row r="1166" spans="2:65" s="895" customFormat="1">
      <c r="B1166" s="896"/>
      <c r="D1166" s="890" t="s">
        <v>3027</v>
      </c>
      <c r="F1166" s="898" t="s">
        <v>3427</v>
      </c>
      <c r="H1166" s="899">
        <v>611.03200000000004</v>
      </c>
      <c r="L1166" s="896"/>
      <c r="M1166" s="900"/>
      <c r="T1166" s="901"/>
      <c r="AT1166" s="897" t="s">
        <v>3027</v>
      </c>
      <c r="AU1166" s="897" t="s">
        <v>177</v>
      </c>
      <c r="AV1166" s="895" t="s">
        <v>177</v>
      </c>
      <c r="AW1166" s="895" t="s">
        <v>3</v>
      </c>
      <c r="AX1166" s="895" t="s">
        <v>78</v>
      </c>
      <c r="AY1166" s="897" t="s">
        <v>170</v>
      </c>
    </row>
    <row r="1167" spans="2:65" s="2" customFormat="1" ht="37.9" customHeight="1">
      <c r="B1167" s="883"/>
      <c r="C1167" s="148" t="s">
        <v>835</v>
      </c>
      <c r="D1167" s="148" t="s">
        <v>172</v>
      </c>
      <c r="E1167" s="149" t="s">
        <v>836</v>
      </c>
      <c r="F1167" s="150" t="s">
        <v>837</v>
      </c>
      <c r="G1167" s="151" t="s">
        <v>175</v>
      </c>
      <c r="H1167" s="152">
        <v>4209.38</v>
      </c>
      <c r="I1167" s="1091"/>
      <c r="J1167" s="153">
        <f>ROUND(I1167*H1167,2)</f>
        <v>0</v>
      </c>
      <c r="K1167" s="884"/>
      <c r="L1167" s="40"/>
      <c r="M1167" s="155" t="s">
        <v>1</v>
      </c>
      <c r="N1167" s="885" t="s">
        <v>38</v>
      </c>
      <c r="O1167" s="886">
        <v>2E-3</v>
      </c>
      <c r="P1167" s="886">
        <f>O1167*H1167</f>
        <v>8.4187600000000007</v>
      </c>
      <c r="Q1167" s="886">
        <v>0</v>
      </c>
      <c r="R1167" s="886">
        <f>Q1167*H1167</f>
        <v>0</v>
      </c>
      <c r="S1167" s="886">
        <v>0</v>
      </c>
      <c r="T1167" s="158">
        <f>S1167*H1167</f>
        <v>0</v>
      </c>
      <c r="AR1167" s="159" t="s">
        <v>176</v>
      </c>
      <c r="AT1167" s="159" t="s">
        <v>172</v>
      </c>
      <c r="AU1167" s="159" t="s">
        <v>177</v>
      </c>
      <c r="AY1167" s="863" t="s">
        <v>170</v>
      </c>
      <c r="BE1167" s="887">
        <f>IF(N1167="základná",J1167,0)</f>
        <v>0</v>
      </c>
      <c r="BF1167" s="887">
        <f>IF(N1167="znížená",J1167,0)</f>
        <v>0</v>
      </c>
      <c r="BG1167" s="887">
        <f>IF(N1167="zákl. prenesená",J1167,0)</f>
        <v>0</v>
      </c>
      <c r="BH1167" s="887">
        <f>IF(N1167="zníž. prenesená",J1167,0)</f>
        <v>0</v>
      </c>
      <c r="BI1167" s="887">
        <f>IF(N1167="nulová",J1167,0)</f>
        <v>0</v>
      </c>
      <c r="BJ1167" s="863" t="s">
        <v>177</v>
      </c>
      <c r="BK1167" s="887">
        <f>ROUND(I1167*H1167,2)</f>
        <v>0</v>
      </c>
      <c r="BL1167" s="863" t="s">
        <v>176</v>
      </c>
      <c r="BM1167" s="159" t="s">
        <v>838</v>
      </c>
    </row>
    <row r="1168" spans="2:65" s="888" customFormat="1">
      <c r="B1168" s="889"/>
      <c r="D1168" s="890" t="s">
        <v>3027</v>
      </c>
      <c r="E1168" s="891" t="s">
        <v>1</v>
      </c>
      <c r="F1168" s="892" t="s">
        <v>3422</v>
      </c>
      <c r="H1168" s="891" t="s">
        <v>1</v>
      </c>
      <c r="L1168" s="889"/>
      <c r="M1168" s="893"/>
      <c r="T1168" s="894"/>
      <c r="AT1168" s="891" t="s">
        <v>3027</v>
      </c>
      <c r="AU1168" s="891" t="s">
        <v>177</v>
      </c>
      <c r="AV1168" s="888" t="s">
        <v>78</v>
      </c>
      <c r="AW1168" s="888" t="s">
        <v>27</v>
      </c>
      <c r="AX1168" s="888" t="s">
        <v>70</v>
      </c>
      <c r="AY1168" s="891" t="s">
        <v>170</v>
      </c>
    </row>
    <row r="1169" spans="2:65" s="895" customFormat="1">
      <c r="B1169" s="896"/>
      <c r="D1169" s="890" t="s">
        <v>3027</v>
      </c>
      <c r="E1169" s="897" t="s">
        <v>1</v>
      </c>
      <c r="F1169" s="898" t="s">
        <v>3425</v>
      </c>
      <c r="H1169" s="899">
        <v>594.59199999999998</v>
      </c>
      <c r="L1169" s="896"/>
      <c r="M1169" s="900"/>
      <c r="T1169" s="901"/>
      <c r="AT1169" s="897" t="s">
        <v>3027</v>
      </c>
      <c r="AU1169" s="897" t="s">
        <v>177</v>
      </c>
      <c r="AV1169" s="895" t="s">
        <v>177</v>
      </c>
      <c r="AW1169" s="895" t="s">
        <v>27</v>
      </c>
      <c r="AX1169" s="895" t="s">
        <v>70</v>
      </c>
      <c r="AY1169" s="897" t="s">
        <v>170</v>
      </c>
    </row>
    <row r="1170" spans="2:65" s="895" customFormat="1">
      <c r="B1170" s="896"/>
      <c r="D1170" s="890" t="s">
        <v>3027</v>
      </c>
      <c r="E1170" s="897" t="s">
        <v>1</v>
      </c>
      <c r="F1170" s="898" t="s">
        <v>3426</v>
      </c>
      <c r="H1170" s="899">
        <v>457.75299999999999</v>
      </c>
      <c r="L1170" s="896"/>
      <c r="M1170" s="900"/>
      <c r="T1170" s="901"/>
      <c r="AT1170" s="897" t="s">
        <v>3027</v>
      </c>
      <c r="AU1170" s="897" t="s">
        <v>177</v>
      </c>
      <c r="AV1170" s="895" t="s">
        <v>177</v>
      </c>
      <c r="AW1170" s="895" t="s">
        <v>27</v>
      </c>
      <c r="AX1170" s="895" t="s">
        <v>70</v>
      </c>
      <c r="AY1170" s="897" t="s">
        <v>170</v>
      </c>
    </row>
    <row r="1171" spans="2:65" s="902" customFormat="1">
      <c r="B1171" s="903"/>
      <c r="D1171" s="890" t="s">
        <v>3027</v>
      </c>
      <c r="E1171" s="904" t="s">
        <v>1</v>
      </c>
      <c r="F1171" s="905" t="s">
        <v>3030</v>
      </c>
      <c r="H1171" s="906">
        <v>1052.345</v>
      </c>
      <c r="L1171" s="903"/>
      <c r="M1171" s="907"/>
      <c r="T1171" s="908"/>
      <c r="AT1171" s="904" t="s">
        <v>3027</v>
      </c>
      <c r="AU1171" s="904" t="s">
        <v>177</v>
      </c>
      <c r="AV1171" s="902" t="s">
        <v>176</v>
      </c>
      <c r="AW1171" s="902" t="s">
        <v>27</v>
      </c>
      <c r="AX1171" s="902" t="s">
        <v>78</v>
      </c>
      <c r="AY1171" s="904" t="s">
        <v>170</v>
      </c>
    </row>
    <row r="1172" spans="2:65" s="895" customFormat="1">
      <c r="B1172" s="896"/>
      <c r="D1172" s="890" t="s">
        <v>3027</v>
      </c>
      <c r="F1172" s="898" t="s">
        <v>3428</v>
      </c>
      <c r="H1172" s="899">
        <v>4209.38</v>
      </c>
      <c r="L1172" s="896"/>
      <c r="M1172" s="900"/>
      <c r="T1172" s="901"/>
      <c r="AT1172" s="897" t="s">
        <v>3027</v>
      </c>
      <c r="AU1172" s="897" t="s">
        <v>177</v>
      </c>
      <c r="AV1172" s="895" t="s">
        <v>177</v>
      </c>
      <c r="AW1172" s="895" t="s">
        <v>3</v>
      </c>
      <c r="AX1172" s="895" t="s">
        <v>78</v>
      </c>
      <c r="AY1172" s="897" t="s">
        <v>170</v>
      </c>
    </row>
    <row r="1173" spans="2:65" s="2" customFormat="1" ht="24.25" customHeight="1">
      <c r="B1173" s="883"/>
      <c r="C1173" s="148" t="s">
        <v>839</v>
      </c>
      <c r="D1173" s="148" t="s">
        <v>172</v>
      </c>
      <c r="E1173" s="149" t="s">
        <v>840</v>
      </c>
      <c r="F1173" s="150" t="s">
        <v>841</v>
      </c>
      <c r="G1173" s="151" t="s">
        <v>175</v>
      </c>
      <c r="H1173" s="152">
        <v>2050.5</v>
      </c>
      <c r="I1173" s="1091"/>
      <c r="J1173" s="153">
        <f>ROUND(I1173*H1173,2)</f>
        <v>0</v>
      </c>
      <c r="K1173" s="884"/>
      <c r="L1173" s="40"/>
      <c r="M1173" s="155" t="s">
        <v>1</v>
      </c>
      <c r="N1173" s="885" t="s">
        <v>38</v>
      </c>
      <c r="O1173" s="886">
        <v>9.9210000000000007E-2</v>
      </c>
      <c r="P1173" s="886">
        <f>O1173*H1173</f>
        <v>203.43010500000003</v>
      </c>
      <c r="Q1173" s="886">
        <v>4.2198630000000001E-2</v>
      </c>
      <c r="R1173" s="886">
        <f>Q1173*H1173</f>
        <v>86.528290815000005</v>
      </c>
      <c r="S1173" s="886">
        <v>0</v>
      </c>
      <c r="T1173" s="158">
        <f>S1173*H1173</f>
        <v>0</v>
      </c>
      <c r="AR1173" s="159" t="s">
        <v>176</v>
      </c>
      <c r="AT1173" s="159" t="s">
        <v>172</v>
      </c>
      <c r="AU1173" s="159" t="s">
        <v>177</v>
      </c>
      <c r="AY1173" s="863" t="s">
        <v>170</v>
      </c>
      <c r="BE1173" s="887">
        <f>IF(N1173="základná",J1173,0)</f>
        <v>0</v>
      </c>
      <c r="BF1173" s="887">
        <f>IF(N1173="znížená",J1173,0)</f>
        <v>0</v>
      </c>
      <c r="BG1173" s="887">
        <f>IF(N1173="zákl. prenesená",J1173,0)</f>
        <v>0</v>
      </c>
      <c r="BH1173" s="887">
        <f>IF(N1173="zníž. prenesená",J1173,0)</f>
        <v>0</v>
      </c>
      <c r="BI1173" s="887">
        <f>IF(N1173="nulová",J1173,0)</f>
        <v>0</v>
      </c>
      <c r="BJ1173" s="863" t="s">
        <v>177</v>
      </c>
      <c r="BK1173" s="887">
        <f>ROUND(I1173*H1173,2)</f>
        <v>0</v>
      </c>
      <c r="BL1173" s="863" t="s">
        <v>176</v>
      </c>
      <c r="BM1173" s="159" t="s">
        <v>842</v>
      </c>
    </row>
    <row r="1174" spans="2:65" s="888" customFormat="1">
      <c r="B1174" s="889"/>
      <c r="D1174" s="890" t="s">
        <v>3027</v>
      </c>
      <c r="E1174" s="891" t="s">
        <v>1</v>
      </c>
      <c r="F1174" s="892" t="s">
        <v>3429</v>
      </c>
      <c r="H1174" s="891" t="s">
        <v>1</v>
      </c>
      <c r="L1174" s="889"/>
      <c r="M1174" s="893"/>
      <c r="T1174" s="894"/>
      <c r="AT1174" s="891" t="s">
        <v>3027</v>
      </c>
      <c r="AU1174" s="891" t="s">
        <v>177</v>
      </c>
      <c r="AV1174" s="888" t="s">
        <v>78</v>
      </c>
      <c r="AW1174" s="888" t="s">
        <v>27</v>
      </c>
      <c r="AX1174" s="888" t="s">
        <v>70</v>
      </c>
      <c r="AY1174" s="891" t="s">
        <v>170</v>
      </c>
    </row>
    <row r="1175" spans="2:65" s="895" customFormat="1">
      <c r="B1175" s="896"/>
      <c r="D1175" s="890" t="s">
        <v>3027</v>
      </c>
      <c r="E1175" s="897" t="s">
        <v>1</v>
      </c>
      <c r="F1175" s="898" t="s">
        <v>3430</v>
      </c>
      <c r="H1175" s="899">
        <v>2050.5</v>
      </c>
      <c r="L1175" s="896"/>
      <c r="M1175" s="900"/>
      <c r="T1175" s="901"/>
      <c r="AT1175" s="897" t="s">
        <v>3027</v>
      </c>
      <c r="AU1175" s="897" t="s">
        <v>177</v>
      </c>
      <c r="AV1175" s="895" t="s">
        <v>177</v>
      </c>
      <c r="AW1175" s="895" t="s">
        <v>27</v>
      </c>
      <c r="AX1175" s="895" t="s">
        <v>70</v>
      </c>
      <c r="AY1175" s="897" t="s">
        <v>170</v>
      </c>
    </row>
    <row r="1176" spans="2:65" s="902" customFormat="1">
      <c r="B1176" s="903"/>
      <c r="D1176" s="890" t="s">
        <v>3027</v>
      </c>
      <c r="E1176" s="904" t="s">
        <v>1</v>
      </c>
      <c r="F1176" s="905" t="s">
        <v>3030</v>
      </c>
      <c r="H1176" s="906">
        <v>2050.5</v>
      </c>
      <c r="L1176" s="903"/>
      <c r="M1176" s="907"/>
      <c r="T1176" s="908"/>
      <c r="AT1176" s="904" t="s">
        <v>3027</v>
      </c>
      <c r="AU1176" s="904" t="s">
        <v>177</v>
      </c>
      <c r="AV1176" s="902" t="s">
        <v>176</v>
      </c>
      <c r="AW1176" s="902" t="s">
        <v>27</v>
      </c>
      <c r="AX1176" s="902" t="s">
        <v>78</v>
      </c>
      <c r="AY1176" s="904" t="s">
        <v>170</v>
      </c>
    </row>
    <row r="1177" spans="2:65" s="2" customFormat="1" ht="24.25" customHeight="1">
      <c r="B1177" s="883"/>
      <c r="C1177" s="148" t="s">
        <v>843</v>
      </c>
      <c r="D1177" s="148" t="s">
        <v>172</v>
      </c>
      <c r="E1177" s="149" t="s">
        <v>844</v>
      </c>
      <c r="F1177" s="150" t="s">
        <v>845</v>
      </c>
      <c r="G1177" s="151" t="s">
        <v>175</v>
      </c>
      <c r="H1177" s="152">
        <v>958.03899999999999</v>
      </c>
      <c r="I1177" s="1091"/>
      <c r="J1177" s="153">
        <f>ROUND(I1177*H1177,2)</f>
        <v>0</v>
      </c>
      <c r="K1177" s="884"/>
      <c r="L1177" s="40"/>
      <c r="M1177" s="155" t="s">
        <v>1</v>
      </c>
      <c r="N1177" s="885" t="s">
        <v>38</v>
      </c>
      <c r="O1177" s="886">
        <v>0.04</v>
      </c>
      <c r="P1177" s="886">
        <f>O1177*H1177</f>
        <v>38.321559999999998</v>
      </c>
      <c r="Q1177" s="886">
        <v>5.0000000000000002E-5</v>
      </c>
      <c r="R1177" s="886">
        <f>Q1177*H1177</f>
        <v>4.7901949999999999E-2</v>
      </c>
      <c r="S1177" s="886">
        <v>0</v>
      </c>
      <c r="T1177" s="158">
        <f>S1177*H1177</f>
        <v>0</v>
      </c>
      <c r="AR1177" s="159" t="s">
        <v>176</v>
      </c>
      <c r="AT1177" s="159" t="s">
        <v>172</v>
      </c>
      <c r="AU1177" s="159" t="s">
        <v>177</v>
      </c>
      <c r="AY1177" s="863" t="s">
        <v>170</v>
      </c>
      <c r="BE1177" s="887">
        <f>IF(N1177="základná",J1177,0)</f>
        <v>0</v>
      </c>
      <c r="BF1177" s="887">
        <f>IF(N1177="znížená",J1177,0)</f>
        <v>0</v>
      </c>
      <c r="BG1177" s="887">
        <f>IF(N1177="zákl. prenesená",J1177,0)</f>
        <v>0</v>
      </c>
      <c r="BH1177" s="887">
        <f>IF(N1177="zníž. prenesená",J1177,0)</f>
        <v>0</v>
      </c>
      <c r="BI1177" s="887">
        <f>IF(N1177="nulová",J1177,0)</f>
        <v>0</v>
      </c>
      <c r="BJ1177" s="863" t="s">
        <v>177</v>
      </c>
      <c r="BK1177" s="887">
        <f>ROUND(I1177*H1177,2)</f>
        <v>0</v>
      </c>
      <c r="BL1177" s="863" t="s">
        <v>176</v>
      </c>
      <c r="BM1177" s="159" t="s">
        <v>846</v>
      </c>
    </row>
    <row r="1178" spans="2:65" s="888" customFormat="1">
      <c r="B1178" s="889"/>
      <c r="D1178" s="890" t="s">
        <v>3027</v>
      </c>
      <c r="E1178" s="891" t="s">
        <v>1</v>
      </c>
      <c r="F1178" s="892" t="s">
        <v>3422</v>
      </c>
      <c r="H1178" s="891" t="s">
        <v>1</v>
      </c>
      <c r="L1178" s="889"/>
      <c r="M1178" s="893"/>
      <c r="T1178" s="894"/>
      <c r="AT1178" s="891" t="s">
        <v>3027</v>
      </c>
      <c r="AU1178" s="891" t="s">
        <v>177</v>
      </c>
      <c r="AV1178" s="888" t="s">
        <v>78</v>
      </c>
      <c r="AW1178" s="888" t="s">
        <v>27</v>
      </c>
      <c r="AX1178" s="888" t="s">
        <v>70</v>
      </c>
      <c r="AY1178" s="891" t="s">
        <v>170</v>
      </c>
    </row>
    <row r="1179" spans="2:65" s="895" customFormat="1">
      <c r="B1179" s="896"/>
      <c r="D1179" s="890" t="s">
        <v>3027</v>
      </c>
      <c r="E1179" s="897" t="s">
        <v>1</v>
      </c>
      <c r="F1179" s="898" t="s">
        <v>3431</v>
      </c>
      <c r="H1179" s="899">
        <v>508.71699999999998</v>
      </c>
      <c r="L1179" s="896"/>
      <c r="M1179" s="900"/>
      <c r="T1179" s="901"/>
      <c r="AT1179" s="897" t="s">
        <v>3027</v>
      </c>
      <c r="AU1179" s="897" t="s">
        <v>177</v>
      </c>
      <c r="AV1179" s="895" t="s">
        <v>177</v>
      </c>
      <c r="AW1179" s="895" t="s">
        <v>27</v>
      </c>
      <c r="AX1179" s="895" t="s">
        <v>70</v>
      </c>
      <c r="AY1179" s="897" t="s">
        <v>170</v>
      </c>
    </row>
    <row r="1180" spans="2:65" s="895" customFormat="1">
      <c r="B1180" s="896"/>
      <c r="D1180" s="890" t="s">
        <v>3027</v>
      </c>
      <c r="E1180" s="897" t="s">
        <v>1</v>
      </c>
      <c r="F1180" s="898" t="s">
        <v>3432</v>
      </c>
      <c r="H1180" s="899">
        <v>396.28800000000001</v>
      </c>
      <c r="L1180" s="896"/>
      <c r="M1180" s="900"/>
      <c r="T1180" s="901"/>
      <c r="AT1180" s="897" t="s">
        <v>3027</v>
      </c>
      <c r="AU1180" s="897" t="s">
        <v>177</v>
      </c>
      <c r="AV1180" s="895" t="s">
        <v>177</v>
      </c>
      <c r="AW1180" s="895" t="s">
        <v>27</v>
      </c>
      <c r="AX1180" s="895" t="s">
        <v>70</v>
      </c>
      <c r="AY1180" s="897" t="s">
        <v>170</v>
      </c>
    </row>
    <row r="1181" spans="2:65" s="895" customFormat="1">
      <c r="B1181" s="896"/>
      <c r="D1181" s="890" t="s">
        <v>3027</v>
      </c>
      <c r="E1181" s="897" t="s">
        <v>1</v>
      </c>
      <c r="F1181" s="898" t="s">
        <v>3433</v>
      </c>
      <c r="H1181" s="899">
        <v>53.033999999999999</v>
      </c>
      <c r="L1181" s="896"/>
      <c r="M1181" s="900"/>
      <c r="T1181" s="901"/>
      <c r="AT1181" s="897" t="s">
        <v>3027</v>
      </c>
      <c r="AU1181" s="897" t="s">
        <v>177</v>
      </c>
      <c r="AV1181" s="895" t="s">
        <v>177</v>
      </c>
      <c r="AW1181" s="895" t="s">
        <v>27</v>
      </c>
      <c r="AX1181" s="895" t="s">
        <v>70</v>
      </c>
      <c r="AY1181" s="897" t="s">
        <v>170</v>
      </c>
    </row>
    <row r="1182" spans="2:65" s="902" customFormat="1">
      <c r="B1182" s="903"/>
      <c r="D1182" s="890" t="s">
        <v>3027</v>
      </c>
      <c r="E1182" s="904" t="s">
        <v>1</v>
      </c>
      <c r="F1182" s="905" t="s">
        <v>3030</v>
      </c>
      <c r="H1182" s="906">
        <v>958.03899999999999</v>
      </c>
      <c r="L1182" s="903"/>
      <c r="M1182" s="907"/>
      <c r="T1182" s="908"/>
      <c r="AT1182" s="904" t="s">
        <v>3027</v>
      </c>
      <c r="AU1182" s="904" t="s">
        <v>177</v>
      </c>
      <c r="AV1182" s="902" t="s">
        <v>176</v>
      </c>
      <c r="AW1182" s="902" t="s">
        <v>27</v>
      </c>
      <c r="AX1182" s="902" t="s">
        <v>78</v>
      </c>
      <c r="AY1182" s="904" t="s">
        <v>170</v>
      </c>
    </row>
    <row r="1183" spans="2:65" s="2" customFormat="1" ht="24.25" customHeight="1">
      <c r="B1183" s="883"/>
      <c r="C1183" s="148" t="s">
        <v>847</v>
      </c>
      <c r="D1183" s="148" t="s">
        <v>172</v>
      </c>
      <c r="E1183" s="149" t="s">
        <v>848</v>
      </c>
      <c r="F1183" s="150" t="s">
        <v>849</v>
      </c>
      <c r="G1183" s="151" t="s">
        <v>175</v>
      </c>
      <c r="H1183" s="152">
        <v>958.03899999999999</v>
      </c>
      <c r="I1183" s="1091"/>
      <c r="J1183" s="153">
        <f>ROUND(I1183*H1183,2)</f>
        <v>0</v>
      </c>
      <c r="K1183" s="884"/>
      <c r="L1183" s="40"/>
      <c r="M1183" s="155" t="s">
        <v>1</v>
      </c>
      <c r="N1183" s="885" t="s">
        <v>38</v>
      </c>
      <c r="O1183" s="886">
        <v>0.04</v>
      </c>
      <c r="P1183" s="886">
        <f>O1183*H1183</f>
        <v>38.321559999999998</v>
      </c>
      <c r="Q1183" s="886">
        <v>0</v>
      </c>
      <c r="R1183" s="886">
        <f>Q1183*H1183</f>
        <v>0</v>
      </c>
      <c r="S1183" s="886">
        <v>0</v>
      </c>
      <c r="T1183" s="158">
        <f>S1183*H1183</f>
        <v>0</v>
      </c>
      <c r="AR1183" s="159" t="s">
        <v>176</v>
      </c>
      <c r="AT1183" s="159" t="s">
        <v>172</v>
      </c>
      <c r="AU1183" s="159" t="s">
        <v>177</v>
      </c>
      <c r="AY1183" s="863" t="s">
        <v>170</v>
      </c>
      <c r="BE1183" s="887">
        <f>IF(N1183="základná",J1183,0)</f>
        <v>0</v>
      </c>
      <c r="BF1183" s="887">
        <f>IF(N1183="znížená",J1183,0)</f>
        <v>0</v>
      </c>
      <c r="BG1183" s="887">
        <f>IF(N1183="zákl. prenesená",J1183,0)</f>
        <v>0</v>
      </c>
      <c r="BH1183" s="887">
        <f>IF(N1183="zníž. prenesená",J1183,0)</f>
        <v>0</v>
      </c>
      <c r="BI1183" s="887">
        <f>IF(N1183="nulová",J1183,0)</f>
        <v>0</v>
      </c>
      <c r="BJ1183" s="863" t="s">
        <v>177</v>
      </c>
      <c r="BK1183" s="887">
        <f>ROUND(I1183*H1183,2)</f>
        <v>0</v>
      </c>
      <c r="BL1183" s="863" t="s">
        <v>176</v>
      </c>
      <c r="BM1183" s="159" t="s">
        <v>850</v>
      </c>
    </row>
    <row r="1184" spans="2:65" s="888" customFormat="1">
      <c r="B1184" s="889"/>
      <c r="D1184" s="890" t="s">
        <v>3027</v>
      </c>
      <c r="E1184" s="891" t="s">
        <v>1</v>
      </c>
      <c r="F1184" s="892" t="s">
        <v>3422</v>
      </c>
      <c r="H1184" s="891" t="s">
        <v>1</v>
      </c>
      <c r="L1184" s="889"/>
      <c r="M1184" s="893"/>
      <c r="T1184" s="894"/>
      <c r="AT1184" s="891" t="s">
        <v>3027</v>
      </c>
      <c r="AU1184" s="891" t="s">
        <v>177</v>
      </c>
      <c r="AV1184" s="888" t="s">
        <v>78</v>
      </c>
      <c r="AW1184" s="888" t="s">
        <v>27</v>
      </c>
      <c r="AX1184" s="888" t="s">
        <v>70</v>
      </c>
      <c r="AY1184" s="891" t="s">
        <v>170</v>
      </c>
    </row>
    <row r="1185" spans="2:65" s="895" customFormat="1">
      <c r="B1185" s="896"/>
      <c r="D1185" s="890" t="s">
        <v>3027</v>
      </c>
      <c r="E1185" s="897" t="s">
        <v>1</v>
      </c>
      <c r="F1185" s="898" t="s">
        <v>3431</v>
      </c>
      <c r="H1185" s="899">
        <v>508.71699999999998</v>
      </c>
      <c r="L1185" s="896"/>
      <c r="M1185" s="900"/>
      <c r="T1185" s="901"/>
      <c r="AT1185" s="897" t="s">
        <v>3027</v>
      </c>
      <c r="AU1185" s="897" t="s">
        <v>177</v>
      </c>
      <c r="AV1185" s="895" t="s">
        <v>177</v>
      </c>
      <c r="AW1185" s="895" t="s">
        <v>27</v>
      </c>
      <c r="AX1185" s="895" t="s">
        <v>70</v>
      </c>
      <c r="AY1185" s="897" t="s">
        <v>170</v>
      </c>
    </row>
    <row r="1186" spans="2:65" s="895" customFormat="1">
      <c r="B1186" s="896"/>
      <c r="D1186" s="890" t="s">
        <v>3027</v>
      </c>
      <c r="E1186" s="897" t="s">
        <v>1</v>
      </c>
      <c r="F1186" s="898" t="s">
        <v>3432</v>
      </c>
      <c r="H1186" s="899">
        <v>396.28800000000001</v>
      </c>
      <c r="L1186" s="896"/>
      <c r="M1186" s="900"/>
      <c r="T1186" s="901"/>
      <c r="AT1186" s="897" t="s">
        <v>3027</v>
      </c>
      <c r="AU1186" s="897" t="s">
        <v>177</v>
      </c>
      <c r="AV1186" s="895" t="s">
        <v>177</v>
      </c>
      <c r="AW1186" s="895" t="s">
        <v>27</v>
      </c>
      <c r="AX1186" s="895" t="s">
        <v>70</v>
      </c>
      <c r="AY1186" s="897" t="s">
        <v>170</v>
      </c>
    </row>
    <row r="1187" spans="2:65" s="895" customFormat="1">
      <c r="B1187" s="896"/>
      <c r="D1187" s="890" t="s">
        <v>3027</v>
      </c>
      <c r="E1187" s="897" t="s">
        <v>1</v>
      </c>
      <c r="F1187" s="898" t="s">
        <v>3433</v>
      </c>
      <c r="H1187" s="899">
        <v>53.033999999999999</v>
      </c>
      <c r="L1187" s="896"/>
      <c r="M1187" s="900"/>
      <c r="T1187" s="901"/>
      <c r="AT1187" s="897" t="s">
        <v>3027</v>
      </c>
      <c r="AU1187" s="897" t="s">
        <v>177</v>
      </c>
      <c r="AV1187" s="895" t="s">
        <v>177</v>
      </c>
      <c r="AW1187" s="895" t="s">
        <v>27</v>
      </c>
      <c r="AX1187" s="895" t="s">
        <v>70</v>
      </c>
      <c r="AY1187" s="897" t="s">
        <v>170</v>
      </c>
    </row>
    <row r="1188" spans="2:65" s="902" customFormat="1">
      <c r="B1188" s="903"/>
      <c r="D1188" s="890" t="s">
        <v>3027</v>
      </c>
      <c r="E1188" s="904" t="s">
        <v>1</v>
      </c>
      <c r="F1188" s="905" t="s">
        <v>3030</v>
      </c>
      <c r="H1188" s="906">
        <v>958.03899999999999</v>
      </c>
      <c r="L1188" s="903"/>
      <c r="M1188" s="907"/>
      <c r="T1188" s="908"/>
      <c r="AT1188" s="904" t="s">
        <v>3027</v>
      </c>
      <c r="AU1188" s="904" t="s">
        <v>177</v>
      </c>
      <c r="AV1188" s="902" t="s">
        <v>176</v>
      </c>
      <c r="AW1188" s="902" t="s">
        <v>27</v>
      </c>
      <c r="AX1188" s="902" t="s">
        <v>78</v>
      </c>
      <c r="AY1188" s="904" t="s">
        <v>170</v>
      </c>
    </row>
    <row r="1189" spans="2:65" s="2" customFormat="1" ht="24.25" customHeight="1">
      <c r="B1189" s="883"/>
      <c r="C1189" s="148" t="s">
        <v>851</v>
      </c>
      <c r="D1189" s="148" t="s">
        <v>172</v>
      </c>
      <c r="E1189" s="149" t="s">
        <v>852</v>
      </c>
      <c r="F1189" s="150" t="s">
        <v>853</v>
      </c>
      <c r="G1189" s="151" t="s">
        <v>364</v>
      </c>
      <c r="H1189" s="152">
        <v>120.798</v>
      </c>
      <c r="I1189" s="1091"/>
      <c r="J1189" s="153">
        <f>ROUND(I1189*H1189,2)</f>
        <v>0</v>
      </c>
      <c r="K1189" s="884"/>
      <c r="L1189" s="40"/>
      <c r="M1189" s="155" t="s">
        <v>1</v>
      </c>
      <c r="N1189" s="885" t="s">
        <v>38</v>
      </c>
      <c r="O1189" s="886">
        <v>0.20100000000000001</v>
      </c>
      <c r="P1189" s="886">
        <f>O1189*H1189</f>
        <v>24.280398000000002</v>
      </c>
      <c r="Q1189" s="886">
        <v>3.0286200000000001E-3</v>
      </c>
      <c r="R1189" s="886">
        <f>Q1189*H1189</f>
        <v>0.36585123876000003</v>
      </c>
      <c r="S1189" s="886">
        <v>0</v>
      </c>
      <c r="T1189" s="158">
        <f>S1189*H1189</f>
        <v>0</v>
      </c>
      <c r="AR1189" s="159" t="s">
        <v>176</v>
      </c>
      <c r="AT1189" s="159" t="s">
        <v>172</v>
      </c>
      <c r="AU1189" s="159" t="s">
        <v>177</v>
      </c>
      <c r="AY1189" s="863" t="s">
        <v>170</v>
      </c>
      <c r="BE1189" s="887">
        <f>IF(N1189="základná",J1189,0)</f>
        <v>0</v>
      </c>
      <c r="BF1189" s="887">
        <f>IF(N1189="znížená",J1189,0)</f>
        <v>0</v>
      </c>
      <c r="BG1189" s="887">
        <f>IF(N1189="zákl. prenesená",J1189,0)</f>
        <v>0</v>
      </c>
      <c r="BH1189" s="887">
        <f>IF(N1189="zníž. prenesená",J1189,0)</f>
        <v>0</v>
      </c>
      <c r="BI1189" s="887">
        <f>IF(N1189="nulová",J1189,0)</f>
        <v>0</v>
      </c>
      <c r="BJ1189" s="863" t="s">
        <v>177</v>
      </c>
      <c r="BK1189" s="887">
        <f>ROUND(I1189*H1189,2)</f>
        <v>0</v>
      </c>
      <c r="BL1189" s="863" t="s">
        <v>176</v>
      </c>
      <c r="BM1189" s="159" t="s">
        <v>854</v>
      </c>
    </row>
    <row r="1190" spans="2:65" s="888" customFormat="1">
      <c r="B1190" s="889"/>
      <c r="D1190" s="890" t="s">
        <v>3027</v>
      </c>
      <c r="E1190" s="891" t="s">
        <v>1</v>
      </c>
      <c r="F1190" s="892" t="s">
        <v>3422</v>
      </c>
      <c r="H1190" s="891" t="s">
        <v>1</v>
      </c>
      <c r="L1190" s="889"/>
      <c r="M1190" s="893"/>
      <c r="T1190" s="894"/>
      <c r="AT1190" s="891" t="s">
        <v>3027</v>
      </c>
      <c r="AU1190" s="891" t="s">
        <v>177</v>
      </c>
      <c r="AV1190" s="888" t="s">
        <v>78</v>
      </c>
      <c r="AW1190" s="888" t="s">
        <v>27</v>
      </c>
      <c r="AX1190" s="888" t="s">
        <v>70</v>
      </c>
      <c r="AY1190" s="891" t="s">
        <v>170</v>
      </c>
    </row>
    <row r="1191" spans="2:65" s="895" customFormat="1">
      <c r="B1191" s="896"/>
      <c r="D1191" s="890" t="s">
        <v>3027</v>
      </c>
      <c r="E1191" s="897" t="s">
        <v>1</v>
      </c>
      <c r="F1191" s="898" t="s">
        <v>3434</v>
      </c>
      <c r="H1191" s="899">
        <v>120.798</v>
      </c>
      <c r="L1191" s="896"/>
      <c r="M1191" s="900"/>
      <c r="T1191" s="901"/>
      <c r="AT1191" s="897" t="s">
        <v>3027</v>
      </c>
      <c r="AU1191" s="897" t="s">
        <v>177</v>
      </c>
      <c r="AV1191" s="895" t="s">
        <v>177</v>
      </c>
      <c r="AW1191" s="895" t="s">
        <v>27</v>
      </c>
      <c r="AX1191" s="895" t="s">
        <v>70</v>
      </c>
      <c r="AY1191" s="897" t="s">
        <v>170</v>
      </c>
    </row>
    <row r="1192" spans="2:65" s="902" customFormat="1">
      <c r="B1192" s="903"/>
      <c r="D1192" s="890" t="s">
        <v>3027</v>
      </c>
      <c r="E1192" s="904" t="s">
        <v>1</v>
      </c>
      <c r="F1192" s="905" t="s">
        <v>3030</v>
      </c>
      <c r="H1192" s="906">
        <v>120.798</v>
      </c>
      <c r="L1192" s="903"/>
      <c r="M1192" s="907"/>
      <c r="T1192" s="908"/>
      <c r="AT1192" s="904" t="s">
        <v>3027</v>
      </c>
      <c r="AU1192" s="904" t="s">
        <v>177</v>
      </c>
      <c r="AV1192" s="902" t="s">
        <v>176</v>
      </c>
      <c r="AW1192" s="902" t="s">
        <v>27</v>
      </c>
      <c r="AX1192" s="902" t="s">
        <v>78</v>
      </c>
      <c r="AY1192" s="904" t="s">
        <v>170</v>
      </c>
    </row>
    <row r="1193" spans="2:65" s="2" customFormat="1" ht="24.25" customHeight="1">
      <c r="B1193" s="883"/>
      <c r="C1193" s="148" t="s">
        <v>855</v>
      </c>
      <c r="D1193" s="148" t="s">
        <v>172</v>
      </c>
      <c r="E1193" s="149" t="s">
        <v>856</v>
      </c>
      <c r="F1193" s="150" t="s">
        <v>857</v>
      </c>
      <c r="G1193" s="151" t="s">
        <v>364</v>
      </c>
      <c r="H1193" s="152">
        <v>120.798</v>
      </c>
      <c r="I1193" s="1091"/>
      <c r="J1193" s="153">
        <f>ROUND(I1193*H1193,2)</f>
        <v>0</v>
      </c>
      <c r="K1193" s="884"/>
      <c r="L1193" s="40"/>
      <c r="M1193" s="155" t="s">
        <v>1</v>
      </c>
      <c r="N1193" s="885" t="s">
        <v>38</v>
      </c>
      <c r="O1193" s="886">
        <v>0.127</v>
      </c>
      <c r="P1193" s="886">
        <f>O1193*H1193</f>
        <v>15.341346</v>
      </c>
      <c r="Q1193" s="886">
        <v>0</v>
      </c>
      <c r="R1193" s="886">
        <f>Q1193*H1193</f>
        <v>0</v>
      </c>
      <c r="S1193" s="886">
        <v>0</v>
      </c>
      <c r="T1193" s="158">
        <f>S1193*H1193</f>
        <v>0</v>
      </c>
      <c r="AR1193" s="159" t="s">
        <v>176</v>
      </c>
      <c r="AT1193" s="159" t="s">
        <v>172</v>
      </c>
      <c r="AU1193" s="159" t="s">
        <v>177</v>
      </c>
      <c r="AY1193" s="863" t="s">
        <v>170</v>
      </c>
      <c r="BE1193" s="887">
        <f>IF(N1193="základná",J1193,0)</f>
        <v>0</v>
      </c>
      <c r="BF1193" s="887">
        <f>IF(N1193="znížená",J1193,0)</f>
        <v>0</v>
      </c>
      <c r="BG1193" s="887">
        <f>IF(N1193="zákl. prenesená",J1193,0)</f>
        <v>0</v>
      </c>
      <c r="BH1193" s="887">
        <f>IF(N1193="zníž. prenesená",J1193,0)</f>
        <v>0</v>
      </c>
      <c r="BI1193" s="887">
        <f>IF(N1193="nulová",J1193,0)</f>
        <v>0</v>
      </c>
      <c r="BJ1193" s="863" t="s">
        <v>177</v>
      </c>
      <c r="BK1193" s="887">
        <f>ROUND(I1193*H1193,2)</f>
        <v>0</v>
      </c>
      <c r="BL1193" s="863" t="s">
        <v>176</v>
      </c>
      <c r="BM1193" s="159" t="s">
        <v>858</v>
      </c>
    </row>
    <row r="1194" spans="2:65" s="888" customFormat="1">
      <c r="B1194" s="889"/>
      <c r="D1194" s="890" t="s">
        <v>3027</v>
      </c>
      <c r="E1194" s="891" t="s">
        <v>1</v>
      </c>
      <c r="F1194" s="892" t="s">
        <v>3422</v>
      </c>
      <c r="H1194" s="891" t="s">
        <v>1</v>
      </c>
      <c r="L1194" s="889"/>
      <c r="M1194" s="893"/>
      <c r="T1194" s="894"/>
      <c r="AT1194" s="891" t="s">
        <v>3027</v>
      </c>
      <c r="AU1194" s="891" t="s">
        <v>177</v>
      </c>
      <c r="AV1194" s="888" t="s">
        <v>78</v>
      </c>
      <c r="AW1194" s="888" t="s">
        <v>27</v>
      </c>
      <c r="AX1194" s="888" t="s">
        <v>70</v>
      </c>
      <c r="AY1194" s="891" t="s">
        <v>170</v>
      </c>
    </row>
    <row r="1195" spans="2:65" s="895" customFormat="1">
      <c r="B1195" s="896"/>
      <c r="D1195" s="890" t="s">
        <v>3027</v>
      </c>
      <c r="E1195" s="897" t="s">
        <v>1</v>
      </c>
      <c r="F1195" s="898" t="s">
        <v>3434</v>
      </c>
      <c r="H1195" s="899">
        <v>120.798</v>
      </c>
      <c r="L1195" s="896"/>
      <c r="M1195" s="900"/>
      <c r="T1195" s="901"/>
      <c r="AT1195" s="897" t="s">
        <v>3027</v>
      </c>
      <c r="AU1195" s="897" t="s">
        <v>177</v>
      </c>
      <c r="AV1195" s="895" t="s">
        <v>177</v>
      </c>
      <c r="AW1195" s="895" t="s">
        <v>27</v>
      </c>
      <c r="AX1195" s="895" t="s">
        <v>70</v>
      </c>
      <c r="AY1195" s="897" t="s">
        <v>170</v>
      </c>
    </row>
    <row r="1196" spans="2:65" s="902" customFormat="1">
      <c r="B1196" s="903"/>
      <c r="D1196" s="890" t="s">
        <v>3027</v>
      </c>
      <c r="E1196" s="904" t="s">
        <v>1</v>
      </c>
      <c r="F1196" s="905" t="s">
        <v>3030</v>
      </c>
      <c r="H1196" s="906">
        <v>120.798</v>
      </c>
      <c r="L1196" s="903"/>
      <c r="M1196" s="907"/>
      <c r="T1196" s="908"/>
      <c r="AT1196" s="904" t="s">
        <v>3027</v>
      </c>
      <c r="AU1196" s="904" t="s">
        <v>177</v>
      </c>
      <c r="AV1196" s="902" t="s">
        <v>176</v>
      </c>
      <c r="AW1196" s="902" t="s">
        <v>27</v>
      </c>
      <c r="AX1196" s="902" t="s">
        <v>78</v>
      </c>
      <c r="AY1196" s="904" t="s">
        <v>170</v>
      </c>
    </row>
    <row r="1197" spans="2:65" s="2" customFormat="1" ht="16.5" customHeight="1">
      <c r="B1197" s="883"/>
      <c r="C1197" s="148" t="s">
        <v>859</v>
      </c>
      <c r="D1197" s="148" t="s">
        <v>172</v>
      </c>
      <c r="E1197" s="149" t="s">
        <v>860</v>
      </c>
      <c r="F1197" s="150" t="s">
        <v>861</v>
      </c>
      <c r="G1197" s="151" t="s">
        <v>175</v>
      </c>
      <c r="H1197" s="152">
        <v>1367.78</v>
      </c>
      <c r="I1197" s="1091"/>
      <c r="J1197" s="153">
        <f>ROUND(I1197*H1197,2)</f>
        <v>0</v>
      </c>
      <c r="K1197" s="884"/>
      <c r="L1197" s="40"/>
      <c r="M1197" s="155" t="s">
        <v>1</v>
      </c>
      <c r="N1197" s="885" t="s">
        <v>38</v>
      </c>
      <c r="O1197" s="886">
        <v>0.32401000000000002</v>
      </c>
      <c r="P1197" s="886">
        <f>O1197*H1197</f>
        <v>443.17439780000001</v>
      </c>
      <c r="Q1197" s="886">
        <v>4.8999999999999998E-5</v>
      </c>
      <c r="R1197" s="886">
        <f>Q1197*H1197</f>
        <v>6.7021219999999992E-2</v>
      </c>
      <c r="S1197" s="886">
        <v>0</v>
      </c>
      <c r="T1197" s="158">
        <f>S1197*H1197</f>
        <v>0</v>
      </c>
      <c r="AR1197" s="159" t="s">
        <v>176</v>
      </c>
      <c r="AT1197" s="159" t="s">
        <v>172</v>
      </c>
      <c r="AU1197" s="159" t="s">
        <v>177</v>
      </c>
      <c r="AY1197" s="863" t="s">
        <v>170</v>
      </c>
      <c r="BE1197" s="887">
        <f>IF(N1197="základná",J1197,0)</f>
        <v>0</v>
      </c>
      <c r="BF1197" s="887">
        <f>IF(N1197="znížená",J1197,0)</f>
        <v>0</v>
      </c>
      <c r="BG1197" s="887">
        <f>IF(N1197="zákl. prenesená",J1197,0)</f>
        <v>0</v>
      </c>
      <c r="BH1197" s="887">
        <f>IF(N1197="zníž. prenesená",J1197,0)</f>
        <v>0</v>
      </c>
      <c r="BI1197" s="887">
        <f>IF(N1197="nulová",J1197,0)</f>
        <v>0</v>
      </c>
      <c r="BJ1197" s="863" t="s">
        <v>177</v>
      </c>
      <c r="BK1197" s="887">
        <f>ROUND(I1197*H1197,2)</f>
        <v>0</v>
      </c>
      <c r="BL1197" s="863" t="s">
        <v>176</v>
      </c>
      <c r="BM1197" s="159" t="s">
        <v>862</v>
      </c>
    </row>
    <row r="1198" spans="2:65" s="888" customFormat="1">
      <c r="B1198" s="889"/>
      <c r="D1198" s="890" t="s">
        <v>3027</v>
      </c>
      <c r="E1198" s="891" t="s">
        <v>1</v>
      </c>
      <c r="F1198" s="892" t="s">
        <v>3435</v>
      </c>
      <c r="H1198" s="891" t="s">
        <v>1</v>
      </c>
      <c r="L1198" s="889"/>
      <c r="M1198" s="893"/>
      <c r="T1198" s="894"/>
      <c r="AT1198" s="891" t="s">
        <v>3027</v>
      </c>
      <c r="AU1198" s="891" t="s">
        <v>177</v>
      </c>
      <c r="AV1198" s="888" t="s">
        <v>78</v>
      </c>
      <c r="AW1198" s="888" t="s">
        <v>27</v>
      </c>
      <c r="AX1198" s="888" t="s">
        <v>70</v>
      </c>
      <c r="AY1198" s="891" t="s">
        <v>170</v>
      </c>
    </row>
    <row r="1199" spans="2:65" s="895" customFormat="1">
      <c r="B1199" s="896"/>
      <c r="D1199" s="890" t="s">
        <v>3027</v>
      </c>
      <c r="E1199" s="897" t="s">
        <v>1</v>
      </c>
      <c r="F1199" s="898" t="s">
        <v>3436</v>
      </c>
      <c r="H1199" s="899">
        <v>529.19000000000005</v>
      </c>
      <c r="L1199" s="896"/>
      <c r="M1199" s="900"/>
      <c r="T1199" s="901"/>
      <c r="AT1199" s="897" t="s">
        <v>3027</v>
      </c>
      <c r="AU1199" s="897" t="s">
        <v>177</v>
      </c>
      <c r="AV1199" s="895" t="s">
        <v>177</v>
      </c>
      <c r="AW1199" s="895" t="s">
        <v>27</v>
      </c>
      <c r="AX1199" s="895" t="s">
        <v>70</v>
      </c>
      <c r="AY1199" s="897" t="s">
        <v>170</v>
      </c>
    </row>
    <row r="1200" spans="2:65" s="895" customFormat="1">
      <c r="B1200" s="896"/>
      <c r="D1200" s="890" t="s">
        <v>3027</v>
      </c>
      <c r="E1200" s="897" t="s">
        <v>1</v>
      </c>
      <c r="F1200" s="898" t="s">
        <v>3437</v>
      </c>
      <c r="H1200" s="899">
        <v>838.59</v>
      </c>
      <c r="L1200" s="896"/>
      <c r="M1200" s="900"/>
      <c r="T1200" s="901"/>
      <c r="AT1200" s="897" t="s">
        <v>3027</v>
      </c>
      <c r="AU1200" s="897" t="s">
        <v>177</v>
      </c>
      <c r="AV1200" s="895" t="s">
        <v>177</v>
      </c>
      <c r="AW1200" s="895" t="s">
        <v>27</v>
      </c>
      <c r="AX1200" s="895" t="s">
        <v>70</v>
      </c>
      <c r="AY1200" s="897" t="s">
        <v>170</v>
      </c>
    </row>
    <row r="1201" spans="2:65" s="902" customFormat="1">
      <c r="B1201" s="903"/>
      <c r="D1201" s="890" t="s">
        <v>3027</v>
      </c>
      <c r="E1201" s="904" t="s">
        <v>1</v>
      </c>
      <c r="F1201" s="905" t="s">
        <v>3030</v>
      </c>
      <c r="H1201" s="906">
        <v>1367.7800000000002</v>
      </c>
      <c r="L1201" s="903"/>
      <c r="M1201" s="907"/>
      <c r="T1201" s="908"/>
      <c r="AT1201" s="904" t="s">
        <v>3027</v>
      </c>
      <c r="AU1201" s="904" t="s">
        <v>177</v>
      </c>
      <c r="AV1201" s="902" t="s">
        <v>176</v>
      </c>
      <c r="AW1201" s="902" t="s">
        <v>27</v>
      </c>
      <c r="AX1201" s="902" t="s">
        <v>78</v>
      </c>
      <c r="AY1201" s="904" t="s">
        <v>170</v>
      </c>
    </row>
    <row r="1202" spans="2:65" s="2" customFormat="1" ht="16.5" customHeight="1">
      <c r="B1202" s="883"/>
      <c r="C1202" s="148" t="s">
        <v>863</v>
      </c>
      <c r="D1202" s="148" t="s">
        <v>172</v>
      </c>
      <c r="E1202" s="149" t="s">
        <v>864</v>
      </c>
      <c r="F1202" s="150" t="s">
        <v>865</v>
      </c>
      <c r="G1202" s="151" t="s">
        <v>175</v>
      </c>
      <c r="H1202" s="152">
        <v>340</v>
      </c>
      <c r="I1202" s="1091"/>
      <c r="J1202" s="153">
        <f>ROUND(I1202*H1202,2)</f>
        <v>0</v>
      </c>
      <c r="K1202" s="884"/>
      <c r="L1202" s="40"/>
      <c r="M1202" s="155" t="s">
        <v>1</v>
      </c>
      <c r="N1202" s="885" t="s">
        <v>38</v>
      </c>
      <c r="O1202" s="886">
        <v>0.14599999999999999</v>
      </c>
      <c r="P1202" s="886">
        <f>O1202*H1202</f>
        <v>49.639999999999993</v>
      </c>
      <c r="Q1202" s="886">
        <v>0</v>
      </c>
      <c r="R1202" s="886">
        <f>Q1202*H1202</f>
        <v>0</v>
      </c>
      <c r="S1202" s="886">
        <v>0</v>
      </c>
      <c r="T1202" s="158">
        <f>S1202*H1202</f>
        <v>0</v>
      </c>
      <c r="AR1202" s="159" t="s">
        <v>176</v>
      </c>
      <c r="AT1202" s="159" t="s">
        <v>172</v>
      </c>
      <c r="AU1202" s="159" t="s">
        <v>177</v>
      </c>
      <c r="AY1202" s="863" t="s">
        <v>170</v>
      </c>
      <c r="BE1202" s="887">
        <f>IF(N1202="základná",J1202,0)</f>
        <v>0</v>
      </c>
      <c r="BF1202" s="887">
        <f>IF(N1202="znížená",J1202,0)</f>
        <v>0</v>
      </c>
      <c r="BG1202" s="887">
        <f>IF(N1202="zákl. prenesená",J1202,0)</f>
        <v>0</v>
      </c>
      <c r="BH1202" s="887">
        <f>IF(N1202="zníž. prenesená",J1202,0)</f>
        <v>0</v>
      </c>
      <c r="BI1202" s="887">
        <f>IF(N1202="nulová",J1202,0)</f>
        <v>0</v>
      </c>
      <c r="BJ1202" s="863" t="s">
        <v>177</v>
      </c>
      <c r="BK1202" s="887">
        <f>ROUND(I1202*H1202,2)</f>
        <v>0</v>
      </c>
      <c r="BL1202" s="863" t="s">
        <v>176</v>
      </c>
      <c r="BM1202" s="159" t="s">
        <v>866</v>
      </c>
    </row>
    <row r="1203" spans="2:65" s="888" customFormat="1">
      <c r="B1203" s="889"/>
      <c r="D1203" s="890" t="s">
        <v>3027</v>
      </c>
      <c r="E1203" s="891" t="s">
        <v>1</v>
      </c>
      <c r="F1203" s="892" t="s">
        <v>3438</v>
      </c>
      <c r="H1203" s="891" t="s">
        <v>1</v>
      </c>
      <c r="L1203" s="889"/>
      <c r="M1203" s="893"/>
      <c r="T1203" s="894"/>
      <c r="AT1203" s="891" t="s">
        <v>3027</v>
      </c>
      <c r="AU1203" s="891" t="s">
        <v>177</v>
      </c>
      <c r="AV1203" s="888" t="s">
        <v>78</v>
      </c>
      <c r="AW1203" s="888" t="s">
        <v>27</v>
      </c>
      <c r="AX1203" s="888" t="s">
        <v>70</v>
      </c>
      <c r="AY1203" s="891" t="s">
        <v>170</v>
      </c>
    </row>
    <row r="1204" spans="2:65" s="895" customFormat="1">
      <c r="B1204" s="896"/>
      <c r="D1204" s="890" t="s">
        <v>3027</v>
      </c>
      <c r="E1204" s="897" t="s">
        <v>1</v>
      </c>
      <c r="F1204" s="898" t="s">
        <v>3439</v>
      </c>
      <c r="H1204" s="899">
        <v>340</v>
      </c>
      <c r="L1204" s="896"/>
      <c r="M1204" s="900"/>
      <c r="T1204" s="901"/>
      <c r="AT1204" s="897" t="s">
        <v>3027</v>
      </c>
      <c r="AU1204" s="897" t="s">
        <v>177</v>
      </c>
      <c r="AV1204" s="895" t="s">
        <v>177</v>
      </c>
      <c r="AW1204" s="895" t="s">
        <v>27</v>
      </c>
      <c r="AX1204" s="895" t="s">
        <v>70</v>
      </c>
      <c r="AY1204" s="897" t="s">
        <v>170</v>
      </c>
    </row>
    <row r="1205" spans="2:65" s="902" customFormat="1">
      <c r="B1205" s="903"/>
      <c r="D1205" s="890" t="s">
        <v>3027</v>
      </c>
      <c r="E1205" s="904" t="s">
        <v>1</v>
      </c>
      <c r="F1205" s="905" t="s">
        <v>3030</v>
      </c>
      <c r="H1205" s="906">
        <v>340</v>
      </c>
      <c r="L1205" s="903"/>
      <c r="M1205" s="907"/>
      <c r="T1205" s="908"/>
      <c r="AT1205" s="904" t="s">
        <v>3027</v>
      </c>
      <c r="AU1205" s="904" t="s">
        <v>177</v>
      </c>
      <c r="AV1205" s="902" t="s">
        <v>176</v>
      </c>
      <c r="AW1205" s="902" t="s">
        <v>27</v>
      </c>
      <c r="AX1205" s="902" t="s">
        <v>78</v>
      </c>
      <c r="AY1205" s="904" t="s">
        <v>170</v>
      </c>
    </row>
    <row r="1206" spans="2:65" s="2" customFormat="1" ht="24.25" customHeight="1">
      <c r="B1206" s="883"/>
      <c r="C1206" s="148" t="s">
        <v>867</v>
      </c>
      <c r="D1206" s="148" t="s">
        <v>172</v>
      </c>
      <c r="E1206" s="149" t="s">
        <v>868</v>
      </c>
      <c r="F1206" s="150" t="s">
        <v>869</v>
      </c>
      <c r="G1206" s="151" t="s">
        <v>175</v>
      </c>
      <c r="H1206" s="152">
        <v>22.550999999999998</v>
      </c>
      <c r="I1206" s="1091"/>
      <c r="J1206" s="153">
        <f>ROUND(I1206*H1206,2)</f>
        <v>0</v>
      </c>
      <c r="K1206" s="884"/>
      <c r="L1206" s="40"/>
      <c r="M1206" s="155" t="s">
        <v>1</v>
      </c>
      <c r="N1206" s="885" t="s">
        <v>38</v>
      </c>
      <c r="O1206" s="886">
        <v>0.45300000000000001</v>
      </c>
      <c r="P1206" s="886">
        <f>O1206*H1206</f>
        <v>10.215603</v>
      </c>
      <c r="Q1206" s="886">
        <v>4.1999999999999997E-3</v>
      </c>
      <c r="R1206" s="886">
        <f>Q1206*H1206</f>
        <v>9.4714199999999985E-2</v>
      </c>
      <c r="S1206" s="886">
        <v>0</v>
      </c>
      <c r="T1206" s="158">
        <f>S1206*H1206</f>
        <v>0</v>
      </c>
      <c r="AR1206" s="159" t="s">
        <v>176</v>
      </c>
      <c r="AT1206" s="159" t="s">
        <v>172</v>
      </c>
      <c r="AU1206" s="159" t="s">
        <v>177</v>
      </c>
      <c r="AY1206" s="863" t="s">
        <v>170</v>
      </c>
      <c r="BE1206" s="887">
        <f>IF(N1206="základná",J1206,0)</f>
        <v>0</v>
      </c>
      <c r="BF1206" s="887">
        <f>IF(N1206="znížená",J1206,0)</f>
        <v>0</v>
      </c>
      <c r="BG1206" s="887">
        <f>IF(N1206="zákl. prenesená",J1206,0)</f>
        <v>0</v>
      </c>
      <c r="BH1206" s="887">
        <f>IF(N1206="zníž. prenesená",J1206,0)</f>
        <v>0</v>
      </c>
      <c r="BI1206" s="887">
        <f>IF(N1206="nulová",J1206,0)</f>
        <v>0</v>
      </c>
      <c r="BJ1206" s="863" t="s">
        <v>177</v>
      </c>
      <c r="BK1206" s="887">
        <f>ROUND(I1206*H1206,2)</f>
        <v>0</v>
      </c>
      <c r="BL1206" s="863" t="s">
        <v>176</v>
      </c>
      <c r="BM1206" s="159" t="s">
        <v>870</v>
      </c>
    </row>
    <row r="1207" spans="2:65" s="888" customFormat="1">
      <c r="B1207" s="889"/>
      <c r="D1207" s="890" t="s">
        <v>3027</v>
      </c>
      <c r="E1207" s="891" t="s">
        <v>1</v>
      </c>
      <c r="F1207" s="892" t="s">
        <v>3440</v>
      </c>
      <c r="H1207" s="891" t="s">
        <v>1</v>
      </c>
      <c r="L1207" s="889"/>
      <c r="M1207" s="893"/>
      <c r="T1207" s="894"/>
      <c r="AT1207" s="891" t="s">
        <v>3027</v>
      </c>
      <c r="AU1207" s="891" t="s">
        <v>177</v>
      </c>
      <c r="AV1207" s="888" t="s">
        <v>78</v>
      </c>
      <c r="AW1207" s="888" t="s">
        <v>27</v>
      </c>
      <c r="AX1207" s="888" t="s">
        <v>70</v>
      </c>
      <c r="AY1207" s="891" t="s">
        <v>170</v>
      </c>
    </row>
    <row r="1208" spans="2:65" s="895" customFormat="1">
      <c r="B1208" s="896"/>
      <c r="D1208" s="890" t="s">
        <v>3027</v>
      </c>
      <c r="E1208" s="897" t="s">
        <v>1</v>
      </c>
      <c r="F1208" s="898" t="s">
        <v>3441</v>
      </c>
      <c r="H1208" s="899">
        <v>1.165</v>
      </c>
      <c r="L1208" s="896"/>
      <c r="M1208" s="900"/>
      <c r="T1208" s="901"/>
      <c r="AT1208" s="897" t="s">
        <v>3027</v>
      </c>
      <c r="AU1208" s="897" t="s">
        <v>177</v>
      </c>
      <c r="AV1208" s="895" t="s">
        <v>177</v>
      </c>
      <c r="AW1208" s="895" t="s">
        <v>27</v>
      </c>
      <c r="AX1208" s="895" t="s">
        <v>70</v>
      </c>
      <c r="AY1208" s="897" t="s">
        <v>170</v>
      </c>
    </row>
    <row r="1209" spans="2:65" s="895" customFormat="1">
      <c r="B1209" s="896"/>
      <c r="D1209" s="890" t="s">
        <v>3027</v>
      </c>
      <c r="E1209" s="897" t="s">
        <v>1</v>
      </c>
      <c r="F1209" s="898" t="s">
        <v>3442</v>
      </c>
      <c r="H1209" s="899">
        <v>1.3580000000000001</v>
      </c>
      <c r="L1209" s="896"/>
      <c r="M1209" s="900"/>
      <c r="T1209" s="901"/>
      <c r="AT1209" s="897" t="s">
        <v>3027</v>
      </c>
      <c r="AU1209" s="897" t="s">
        <v>177</v>
      </c>
      <c r="AV1209" s="895" t="s">
        <v>177</v>
      </c>
      <c r="AW1209" s="895" t="s">
        <v>27</v>
      </c>
      <c r="AX1209" s="895" t="s">
        <v>70</v>
      </c>
      <c r="AY1209" s="897" t="s">
        <v>170</v>
      </c>
    </row>
    <row r="1210" spans="2:65" s="895" customFormat="1">
      <c r="B1210" s="896"/>
      <c r="D1210" s="890" t="s">
        <v>3027</v>
      </c>
      <c r="E1210" s="897" t="s">
        <v>1</v>
      </c>
      <c r="F1210" s="898" t="s">
        <v>3443</v>
      </c>
      <c r="H1210" s="899">
        <v>1.5449999999999999</v>
      </c>
      <c r="L1210" s="896"/>
      <c r="M1210" s="900"/>
      <c r="T1210" s="901"/>
      <c r="AT1210" s="897" t="s">
        <v>3027</v>
      </c>
      <c r="AU1210" s="897" t="s">
        <v>177</v>
      </c>
      <c r="AV1210" s="895" t="s">
        <v>177</v>
      </c>
      <c r="AW1210" s="895" t="s">
        <v>27</v>
      </c>
      <c r="AX1210" s="895" t="s">
        <v>70</v>
      </c>
      <c r="AY1210" s="897" t="s">
        <v>170</v>
      </c>
    </row>
    <row r="1211" spans="2:65" s="895" customFormat="1">
      <c r="B1211" s="896"/>
      <c r="D1211" s="890" t="s">
        <v>3027</v>
      </c>
      <c r="E1211" s="897" t="s">
        <v>1</v>
      </c>
      <c r="F1211" s="898" t="s">
        <v>3444</v>
      </c>
      <c r="H1211" s="899">
        <v>1.7350000000000001</v>
      </c>
      <c r="L1211" s="896"/>
      <c r="M1211" s="900"/>
      <c r="T1211" s="901"/>
      <c r="AT1211" s="897" t="s">
        <v>3027</v>
      </c>
      <c r="AU1211" s="897" t="s">
        <v>177</v>
      </c>
      <c r="AV1211" s="895" t="s">
        <v>177</v>
      </c>
      <c r="AW1211" s="895" t="s">
        <v>27</v>
      </c>
      <c r="AX1211" s="895" t="s">
        <v>70</v>
      </c>
      <c r="AY1211" s="897" t="s">
        <v>170</v>
      </c>
    </row>
    <row r="1212" spans="2:65" s="895" customFormat="1">
      <c r="B1212" s="896"/>
      <c r="D1212" s="890" t="s">
        <v>3027</v>
      </c>
      <c r="E1212" s="897" t="s">
        <v>1</v>
      </c>
      <c r="F1212" s="898" t="s">
        <v>3445</v>
      </c>
      <c r="H1212" s="899">
        <v>1.923</v>
      </c>
      <c r="L1212" s="896"/>
      <c r="M1212" s="900"/>
      <c r="T1212" s="901"/>
      <c r="AT1212" s="897" t="s">
        <v>3027</v>
      </c>
      <c r="AU1212" s="897" t="s">
        <v>177</v>
      </c>
      <c r="AV1212" s="895" t="s">
        <v>177</v>
      </c>
      <c r="AW1212" s="895" t="s">
        <v>27</v>
      </c>
      <c r="AX1212" s="895" t="s">
        <v>70</v>
      </c>
      <c r="AY1212" s="897" t="s">
        <v>170</v>
      </c>
    </row>
    <row r="1213" spans="2:65" s="895" customFormat="1">
      <c r="B1213" s="896"/>
      <c r="D1213" s="890" t="s">
        <v>3027</v>
      </c>
      <c r="E1213" s="897" t="s">
        <v>1</v>
      </c>
      <c r="F1213" s="898" t="s">
        <v>3446</v>
      </c>
      <c r="H1213" s="899">
        <v>12</v>
      </c>
      <c r="L1213" s="896"/>
      <c r="M1213" s="900"/>
      <c r="T1213" s="901"/>
      <c r="AT1213" s="897" t="s">
        <v>3027</v>
      </c>
      <c r="AU1213" s="897" t="s">
        <v>177</v>
      </c>
      <c r="AV1213" s="895" t="s">
        <v>177</v>
      </c>
      <c r="AW1213" s="895" t="s">
        <v>27</v>
      </c>
      <c r="AX1213" s="895" t="s">
        <v>70</v>
      </c>
      <c r="AY1213" s="897" t="s">
        <v>170</v>
      </c>
    </row>
    <row r="1214" spans="2:65" s="888" customFormat="1">
      <c r="B1214" s="889"/>
      <c r="D1214" s="890" t="s">
        <v>3027</v>
      </c>
      <c r="E1214" s="891" t="s">
        <v>1</v>
      </c>
      <c r="F1214" s="892" t="s">
        <v>3447</v>
      </c>
      <c r="H1214" s="891" t="s">
        <v>1</v>
      </c>
      <c r="L1214" s="889"/>
      <c r="M1214" s="893"/>
      <c r="T1214" s="894"/>
      <c r="AT1214" s="891" t="s">
        <v>3027</v>
      </c>
      <c r="AU1214" s="891" t="s">
        <v>177</v>
      </c>
      <c r="AV1214" s="888" t="s">
        <v>78</v>
      </c>
      <c r="AW1214" s="888" t="s">
        <v>27</v>
      </c>
      <c r="AX1214" s="888" t="s">
        <v>70</v>
      </c>
      <c r="AY1214" s="891" t="s">
        <v>170</v>
      </c>
    </row>
    <row r="1215" spans="2:65" s="895" customFormat="1">
      <c r="B1215" s="896"/>
      <c r="D1215" s="890" t="s">
        <v>3027</v>
      </c>
      <c r="E1215" s="897" t="s">
        <v>1</v>
      </c>
      <c r="F1215" s="898" t="s">
        <v>3448</v>
      </c>
      <c r="H1215" s="899">
        <v>2.25</v>
      </c>
      <c r="L1215" s="896"/>
      <c r="M1215" s="900"/>
      <c r="T1215" s="901"/>
      <c r="AT1215" s="897" t="s">
        <v>3027</v>
      </c>
      <c r="AU1215" s="897" t="s">
        <v>177</v>
      </c>
      <c r="AV1215" s="895" t="s">
        <v>177</v>
      </c>
      <c r="AW1215" s="895" t="s">
        <v>27</v>
      </c>
      <c r="AX1215" s="895" t="s">
        <v>70</v>
      </c>
      <c r="AY1215" s="897" t="s">
        <v>170</v>
      </c>
    </row>
    <row r="1216" spans="2:65" s="895" customFormat="1">
      <c r="B1216" s="896"/>
      <c r="D1216" s="890" t="s">
        <v>3027</v>
      </c>
      <c r="E1216" s="897" t="s">
        <v>1</v>
      </c>
      <c r="F1216" s="898" t="s">
        <v>3449</v>
      </c>
      <c r="H1216" s="899">
        <v>0.57499999999999996</v>
      </c>
      <c r="L1216" s="896"/>
      <c r="M1216" s="900"/>
      <c r="T1216" s="901"/>
      <c r="AT1216" s="897" t="s">
        <v>3027</v>
      </c>
      <c r="AU1216" s="897" t="s">
        <v>177</v>
      </c>
      <c r="AV1216" s="895" t="s">
        <v>177</v>
      </c>
      <c r="AW1216" s="895" t="s">
        <v>27</v>
      </c>
      <c r="AX1216" s="895" t="s">
        <v>70</v>
      </c>
      <c r="AY1216" s="897" t="s">
        <v>170</v>
      </c>
    </row>
    <row r="1217" spans="2:65" s="902" customFormat="1">
      <c r="B1217" s="903"/>
      <c r="D1217" s="890" t="s">
        <v>3027</v>
      </c>
      <c r="E1217" s="904" t="s">
        <v>1</v>
      </c>
      <c r="F1217" s="905" t="s">
        <v>3030</v>
      </c>
      <c r="H1217" s="906">
        <v>22.550999999999998</v>
      </c>
      <c r="L1217" s="903"/>
      <c r="M1217" s="907"/>
      <c r="T1217" s="908"/>
      <c r="AT1217" s="904" t="s">
        <v>3027</v>
      </c>
      <c r="AU1217" s="904" t="s">
        <v>177</v>
      </c>
      <c r="AV1217" s="902" t="s">
        <v>176</v>
      </c>
      <c r="AW1217" s="902" t="s">
        <v>27</v>
      </c>
      <c r="AX1217" s="902" t="s">
        <v>78</v>
      </c>
      <c r="AY1217" s="904" t="s">
        <v>170</v>
      </c>
    </row>
    <row r="1218" spans="2:65" s="2" customFormat="1" ht="33" customHeight="1">
      <c r="B1218" s="883"/>
      <c r="C1218" s="161" t="s">
        <v>871</v>
      </c>
      <c r="D1218" s="161" t="s">
        <v>391</v>
      </c>
      <c r="E1218" s="162" t="s">
        <v>872</v>
      </c>
      <c r="F1218" s="163" t="s">
        <v>873</v>
      </c>
      <c r="G1218" s="164" t="s">
        <v>175</v>
      </c>
      <c r="H1218" s="165">
        <v>22.550999999999998</v>
      </c>
      <c r="I1218" s="1091"/>
      <c r="J1218" s="166">
        <f>ROUND(I1218*H1218,2)</f>
        <v>0</v>
      </c>
      <c r="K1218" s="167"/>
      <c r="L1218" s="168"/>
      <c r="M1218" s="169" t="s">
        <v>1</v>
      </c>
      <c r="N1218" s="922" t="s">
        <v>38</v>
      </c>
      <c r="O1218" s="886">
        <v>0</v>
      </c>
      <c r="P1218" s="886">
        <f>O1218*H1218</f>
        <v>0</v>
      </c>
      <c r="Q1218" s="886">
        <v>1E-4</v>
      </c>
      <c r="R1218" s="886">
        <f>Q1218*H1218</f>
        <v>2.2550999999999999E-3</v>
      </c>
      <c r="S1218" s="886">
        <v>0</v>
      </c>
      <c r="T1218" s="158">
        <f>S1218*H1218</f>
        <v>0</v>
      </c>
      <c r="AR1218" s="159" t="s">
        <v>202</v>
      </c>
      <c r="AT1218" s="159" t="s">
        <v>391</v>
      </c>
      <c r="AU1218" s="159" t="s">
        <v>177</v>
      </c>
      <c r="AY1218" s="863" t="s">
        <v>170</v>
      </c>
      <c r="BE1218" s="887">
        <f>IF(N1218="základná",J1218,0)</f>
        <v>0</v>
      </c>
      <c r="BF1218" s="887">
        <f>IF(N1218="znížená",J1218,0)</f>
        <v>0</v>
      </c>
      <c r="BG1218" s="887">
        <f>IF(N1218="zákl. prenesená",J1218,0)</f>
        <v>0</v>
      </c>
      <c r="BH1218" s="887">
        <f>IF(N1218="zníž. prenesená",J1218,0)</f>
        <v>0</v>
      </c>
      <c r="BI1218" s="887">
        <f>IF(N1218="nulová",J1218,0)</f>
        <v>0</v>
      </c>
      <c r="BJ1218" s="863" t="s">
        <v>177</v>
      </c>
      <c r="BK1218" s="887">
        <f>ROUND(I1218*H1218,2)</f>
        <v>0</v>
      </c>
      <c r="BL1218" s="863" t="s">
        <v>176</v>
      </c>
      <c r="BM1218" s="159" t="s">
        <v>874</v>
      </c>
    </row>
    <row r="1219" spans="2:65" s="888" customFormat="1">
      <c r="B1219" s="889"/>
      <c r="D1219" s="890" t="s">
        <v>3027</v>
      </c>
      <c r="E1219" s="891" t="s">
        <v>1</v>
      </c>
      <c r="F1219" s="892" t="s">
        <v>3440</v>
      </c>
      <c r="H1219" s="891" t="s">
        <v>1</v>
      </c>
      <c r="L1219" s="889"/>
      <c r="M1219" s="893"/>
      <c r="T1219" s="894"/>
      <c r="AT1219" s="891" t="s">
        <v>3027</v>
      </c>
      <c r="AU1219" s="891" t="s">
        <v>177</v>
      </c>
      <c r="AV1219" s="888" t="s">
        <v>78</v>
      </c>
      <c r="AW1219" s="888" t="s">
        <v>27</v>
      </c>
      <c r="AX1219" s="888" t="s">
        <v>70</v>
      </c>
      <c r="AY1219" s="891" t="s">
        <v>170</v>
      </c>
    </row>
    <row r="1220" spans="2:65" s="895" customFormat="1">
      <c r="B1220" s="896"/>
      <c r="D1220" s="890" t="s">
        <v>3027</v>
      </c>
      <c r="E1220" s="897" t="s">
        <v>1</v>
      </c>
      <c r="F1220" s="898" t="s">
        <v>3441</v>
      </c>
      <c r="H1220" s="899">
        <v>1.165</v>
      </c>
      <c r="L1220" s="896"/>
      <c r="M1220" s="900"/>
      <c r="T1220" s="901"/>
      <c r="AT1220" s="897" t="s">
        <v>3027</v>
      </c>
      <c r="AU1220" s="897" t="s">
        <v>177</v>
      </c>
      <c r="AV1220" s="895" t="s">
        <v>177</v>
      </c>
      <c r="AW1220" s="895" t="s">
        <v>27</v>
      </c>
      <c r="AX1220" s="895" t="s">
        <v>70</v>
      </c>
      <c r="AY1220" s="897" t="s">
        <v>170</v>
      </c>
    </row>
    <row r="1221" spans="2:65" s="895" customFormat="1">
      <c r="B1221" s="896"/>
      <c r="D1221" s="890" t="s">
        <v>3027</v>
      </c>
      <c r="E1221" s="897" t="s">
        <v>1</v>
      </c>
      <c r="F1221" s="898" t="s">
        <v>3442</v>
      </c>
      <c r="H1221" s="899">
        <v>1.3580000000000001</v>
      </c>
      <c r="L1221" s="896"/>
      <c r="M1221" s="900"/>
      <c r="T1221" s="901"/>
      <c r="AT1221" s="897" t="s">
        <v>3027</v>
      </c>
      <c r="AU1221" s="897" t="s">
        <v>177</v>
      </c>
      <c r="AV1221" s="895" t="s">
        <v>177</v>
      </c>
      <c r="AW1221" s="895" t="s">
        <v>27</v>
      </c>
      <c r="AX1221" s="895" t="s">
        <v>70</v>
      </c>
      <c r="AY1221" s="897" t="s">
        <v>170</v>
      </c>
    </row>
    <row r="1222" spans="2:65" s="895" customFormat="1">
      <c r="B1222" s="896"/>
      <c r="D1222" s="890" t="s">
        <v>3027</v>
      </c>
      <c r="E1222" s="897" t="s">
        <v>1</v>
      </c>
      <c r="F1222" s="898" t="s">
        <v>3443</v>
      </c>
      <c r="H1222" s="899">
        <v>1.5449999999999999</v>
      </c>
      <c r="L1222" s="896"/>
      <c r="M1222" s="900"/>
      <c r="T1222" s="901"/>
      <c r="AT1222" s="897" t="s">
        <v>3027</v>
      </c>
      <c r="AU1222" s="897" t="s">
        <v>177</v>
      </c>
      <c r="AV1222" s="895" t="s">
        <v>177</v>
      </c>
      <c r="AW1222" s="895" t="s">
        <v>27</v>
      </c>
      <c r="AX1222" s="895" t="s">
        <v>70</v>
      </c>
      <c r="AY1222" s="897" t="s">
        <v>170</v>
      </c>
    </row>
    <row r="1223" spans="2:65" s="895" customFormat="1">
      <c r="B1223" s="896"/>
      <c r="D1223" s="890" t="s">
        <v>3027</v>
      </c>
      <c r="E1223" s="897" t="s">
        <v>1</v>
      </c>
      <c r="F1223" s="898" t="s">
        <v>3444</v>
      </c>
      <c r="H1223" s="899">
        <v>1.7350000000000001</v>
      </c>
      <c r="L1223" s="896"/>
      <c r="M1223" s="900"/>
      <c r="T1223" s="901"/>
      <c r="AT1223" s="897" t="s">
        <v>3027</v>
      </c>
      <c r="AU1223" s="897" t="s">
        <v>177</v>
      </c>
      <c r="AV1223" s="895" t="s">
        <v>177</v>
      </c>
      <c r="AW1223" s="895" t="s">
        <v>27</v>
      </c>
      <c r="AX1223" s="895" t="s">
        <v>70</v>
      </c>
      <c r="AY1223" s="897" t="s">
        <v>170</v>
      </c>
    </row>
    <row r="1224" spans="2:65" s="895" customFormat="1">
      <c r="B1224" s="896"/>
      <c r="D1224" s="890" t="s">
        <v>3027</v>
      </c>
      <c r="E1224" s="897" t="s">
        <v>1</v>
      </c>
      <c r="F1224" s="898" t="s">
        <v>3445</v>
      </c>
      <c r="H1224" s="899">
        <v>1.923</v>
      </c>
      <c r="L1224" s="896"/>
      <c r="M1224" s="900"/>
      <c r="T1224" s="901"/>
      <c r="AT1224" s="897" t="s">
        <v>3027</v>
      </c>
      <c r="AU1224" s="897" t="s">
        <v>177</v>
      </c>
      <c r="AV1224" s="895" t="s">
        <v>177</v>
      </c>
      <c r="AW1224" s="895" t="s">
        <v>27</v>
      </c>
      <c r="AX1224" s="895" t="s">
        <v>70</v>
      </c>
      <c r="AY1224" s="897" t="s">
        <v>170</v>
      </c>
    </row>
    <row r="1225" spans="2:65" s="895" customFormat="1">
      <c r="B1225" s="896"/>
      <c r="D1225" s="890" t="s">
        <v>3027</v>
      </c>
      <c r="E1225" s="897" t="s">
        <v>1</v>
      </c>
      <c r="F1225" s="898" t="s">
        <v>3446</v>
      </c>
      <c r="H1225" s="899">
        <v>12</v>
      </c>
      <c r="L1225" s="896"/>
      <c r="M1225" s="900"/>
      <c r="T1225" s="901"/>
      <c r="AT1225" s="897" t="s">
        <v>3027</v>
      </c>
      <c r="AU1225" s="897" t="s">
        <v>177</v>
      </c>
      <c r="AV1225" s="895" t="s">
        <v>177</v>
      </c>
      <c r="AW1225" s="895" t="s">
        <v>27</v>
      </c>
      <c r="AX1225" s="895" t="s">
        <v>70</v>
      </c>
      <c r="AY1225" s="897" t="s">
        <v>170</v>
      </c>
    </row>
    <row r="1226" spans="2:65" s="888" customFormat="1">
      <c r="B1226" s="889"/>
      <c r="D1226" s="890" t="s">
        <v>3027</v>
      </c>
      <c r="E1226" s="891" t="s">
        <v>1</v>
      </c>
      <c r="F1226" s="892" t="s">
        <v>3447</v>
      </c>
      <c r="H1226" s="891" t="s">
        <v>1</v>
      </c>
      <c r="L1226" s="889"/>
      <c r="M1226" s="893"/>
      <c r="T1226" s="894"/>
      <c r="AT1226" s="891" t="s">
        <v>3027</v>
      </c>
      <c r="AU1226" s="891" t="s">
        <v>177</v>
      </c>
      <c r="AV1226" s="888" t="s">
        <v>78</v>
      </c>
      <c r="AW1226" s="888" t="s">
        <v>27</v>
      </c>
      <c r="AX1226" s="888" t="s">
        <v>70</v>
      </c>
      <c r="AY1226" s="891" t="s">
        <v>170</v>
      </c>
    </row>
    <row r="1227" spans="2:65" s="895" customFormat="1">
      <c r="B1227" s="896"/>
      <c r="D1227" s="890" t="s">
        <v>3027</v>
      </c>
      <c r="E1227" s="897" t="s">
        <v>1</v>
      </c>
      <c r="F1227" s="898" t="s">
        <v>3448</v>
      </c>
      <c r="H1227" s="899">
        <v>2.25</v>
      </c>
      <c r="L1227" s="896"/>
      <c r="M1227" s="900"/>
      <c r="T1227" s="901"/>
      <c r="AT1227" s="897" t="s">
        <v>3027</v>
      </c>
      <c r="AU1227" s="897" t="s">
        <v>177</v>
      </c>
      <c r="AV1227" s="895" t="s">
        <v>177</v>
      </c>
      <c r="AW1227" s="895" t="s">
        <v>27</v>
      </c>
      <c r="AX1227" s="895" t="s">
        <v>70</v>
      </c>
      <c r="AY1227" s="897" t="s">
        <v>170</v>
      </c>
    </row>
    <row r="1228" spans="2:65" s="895" customFormat="1">
      <c r="B1228" s="896"/>
      <c r="D1228" s="890" t="s">
        <v>3027</v>
      </c>
      <c r="E1228" s="897" t="s">
        <v>1</v>
      </c>
      <c r="F1228" s="898" t="s">
        <v>3449</v>
      </c>
      <c r="H1228" s="899">
        <v>0.57499999999999996</v>
      </c>
      <c r="L1228" s="896"/>
      <c r="M1228" s="900"/>
      <c r="T1228" s="901"/>
      <c r="AT1228" s="897" t="s">
        <v>3027</v>
      </c>
      <c r="AU1228" s="897" t="s">
        <v>177</v>
      </c>
      <c r="AV1228" s="895" t="s">
        <v>177</v>
      </c>
      <c r="AW1228" s="895" t="s">
        <v>27</v>
      </c>
      <c r="AX1228" s="895" t="s">
        <v>70</v>
      </c>
      <c r="AY1228" s="897" t="s">
        <v>170</v>
      </c>
    </row>
    <row r="1229" spans="2:65" s="902" customFormat="1">
      <c r="B1229" s="903"/>
      <c r="D1229" s="890" t="s">
        <v>3027</v>
      </c>
      <c r="E1229" s="904" t="s">
        <v>1</v>
      </c>
      <c r="F1229" s="905" t="s">
        <v>3030</v>
      </c>
      <c r="H1229" s="906">
        <v>22.550999999999998</v>
      </c>
      <c r="L1229" s="903"/>
      <c r="M1229" s="907"/>
      <c r="T1229" s="908"/>
      <c r="AT1229" s="904" t="s">
        <v>3027</v>
      </c>
      <c r="AU1229" s="904" t="s">
        <v>177</v>
      </c>
      <c r="AV1229" s="902" t="s">
        <v>176</v>
      </c>
      <c r="AW1229" s="902" t="s">
        <v>27</v>
      </c>
      <c r="AX1229" s="902" t="s">
        <v>78</v>
      </c>
      <c r="AY1229" s="904" t="s">
        <v>170</v>
      </c>
    </row>
    <row r="1230" spans="2:65" s="2" customFormat="1" ht="24.25" customHeight="1">
      <c r="B1230" s="883"/>
      <c r="C1230" s="148" t="s">
        <v>875</v>
      </c>
      <c r="D1230" s="148" t="s">
        <v>172</v>
      </c>
      <c r="E1230" s="149" t="s">
        <v>876</v>
      </c>
      <c r="F1230" s="150" t="s">
        <v>877</v>
      </c>
      <c r="G1230" s="151" t="s">
        <v>339</v>
      </c>
      <c r="H1230" s="152">
        <v>49</v>
      </c>
      <c r="I1230" s="1091"/>
      <c r="J1230" s="153">
        <f>ROUND(I1230*H1230,2)</f>
        <v>0</v>
      </c>
      <c r="K1230" s="884"/>
      <c r="L1230" s="40"/>
      <c r="M1230" s="155" t="s">
        <v>1</v>
      </c>
      <c r="N1230" s="885" t="s">
        <v>38</v>
      </c>
      <c r="O1230" s="886">
        <v>0.54900000000000004</v>
      </c>
      <c r="P1230" s="886">
        <f>O1230*H1230</f>
        <v>26.901000000000003</v>
      </c>
      <c r="Q1230" s="886">
        <v>2.5700000000000001E-2</v>
      </c>
      <c r="R1230" s="886">
        <f>Q1230*H1230</f>
        <v>1.2593000000000001</v>
      </c>
      <c r="S1230" s="886">
        <v>0</v>
      </c>
      <c r="T1230" s="158">
        <f>S1230*H1230</f>
        <v>0</v>
      </c>
      <c r="AR1230" s="159" t="s">
        <v>176</v>
      </c>
      <c r="AT1230" s="159" t="s">
        <v>172</v>
      </c>
      <c r="AU1230" s="159" t="s">
        <v>177</v>
      </c>
      <c r="AY1230" s="863" t="s">
        <v>170</v>
      </c>
      <c r="BE1230" s="887">
        <f>IF(N1230="základná",J1230,0)</f>
        <v>0</v>
      </c>
      <c r="BF1230" s="887">
        <f>IF(N1230="znížená",J1230,0)</f>
        <v>0</v>
      </c>
      <c r="BG1230" s="887">
        <f>IF(N1230="zákl. prenesená",J1230,0)</f>
        <v>0</v>
      </c>
      <c r="BH1230" s="887">
        <f>IF(N1230="zníž. prenesená",J1230,0)</f>
        <v>0</v>
      </c>
      <c r="BI1230" s="887">
        <f>IF(N1230="nulová",J1230,0)</f>
        <v>0</v>
      </c>
      <c r="BJ1230" s="863" t="s">
        <v>177</v>
      </c>
      <c r="BK1230" s="887">
        <f>ROUND(I1230*H1230,2)</f>
        <v>0</v>
      </c>
      <c r="BL1230" s="863" t="s">
        <v>176</v>
      </c>
      <c r="BM1230" s="159" t="s">
        <v>878</v>
      </c>
    </row>
    <row r="1231" spans="2:65" s="888" customFormat="1">
      <c r="B1231" s="889"/>
      <c r="D1231" s="890" t="s">
        <v>3027</v>
      </c>
      <c r="E1231" s="891" t="s">
        <v>1</v>
      </c>
      <c r="F1231" s="892" t="s">
        <v>3450</v>
      </c>
      <c r="H1231" s="891" t="s">
        <v>1</v>
      </c>
      <c r="L1231" s="889"/>
      <c r="M1231" s="893"/>
      <c r="T1231" s="894"/>
      <c r="AT1231" s="891" t="s">
        <v>3027</v>
      </c>
      <c r="AU1231" s="891" t="s">
        <v>177</v>
      </c>
      <c r="AV1231" s="888" t="s">
        <v>78</v>
      </c>
      <c r="AW1231" s="888" t="s">
        <v>27</v>
      </c>
      <c r="AX1231" s="888" t="s">
        <v>70</v>
      </c>
      <c r="AY1231" s="891" t="s">
        <v>170</v>
      </c>
    </row>
    <row r="1232" spans="2:65" s="895" customFormat="1">
      <c r="B1232" s="896"/>
      <c r="D1232" s="890" t="s">
        <v>3027</v>
      </c>
      <c r="E1232" s="897" t="s">
        <v>1</v>
      </c>
      <c r="F1232" s="898" t="s">
        <v>3451</v>
      </c>
      <c r="H1232" s="899">
        <v>49</v>
      </c>
      <c r="L1232" s="896"/>
      <c r="M1232" s="900"/>
      <c r="T1232" s="901"/>
      <c r="AT1232" s="897" t="s">
        <v>3027</v>
      </c>
      <c r="AU1232" s="897" t="s">
        <v>177</v>
      </c>
      <c r="AV1232" s="895" t="s">
        <v>177</v>
      </c>
      <c r="AW1232" s="895" t="s">
        <v>27</v>
      </c>
      <c r="AX1232" s="895" t="s">
        <v>70</v>
      </c>
      <c r="AY1232" s="897" t="s">
        <v>170</v>
      </c>
    </row>
    <row r="1233" spans="2:65" s="902" customFormat="1">
      <c r="B1233" s="903"/>
      <c r="D1233" s="890" t="s">
        <v>3027</v>
      </c>
      <c r="E1233" s="904" t="s">
        <v>1</v>
      </c>
      <c r="F1233" s="905" t="s">
        <v>3030</v>
      </c>
      <c r="H1233" s="906">
        <v>49</v>
      </c>
      <c r="L1233" s="903"/>
      <c r="M1233" s="907"/>
      <c r="T1233" s="908"/>
      <c r="AT1233" s="904" t="s">
        <v>3027</v>
      </c>
      <c r="AU1233" s="904" t="s">
        <v>177</v>
      </c>
      <c r="AV1233" s="902" t="s">
        <v>176</v>
      </c>
      <c r="AW1233" s="902" t="s">
        <v>27</v>
      </c>
      <c r="AX1233" s="902" t="s">
        <v>78</v>
      </c>
      <c r="AY1233" s="904" t="s">
        <v>170</v>
      </c>
    </row>
    <row r="1234" spans="2:65" s="2" customFormat="1" ht="24.25" customHeight="1">
      <c r="B1234" s="883"/>
      <c r="C1234" s="161" t="s">
        <v>879</v>
      </c>
      <c r="D1234" s="161" t="s">
        <v>391</v>
      </c>
      <c r="E1234" s="162" t="s">
        <v>880</v>
      </c>
      <c r="F1234" s="163" t="s">
        <v>881</v>
      </c>
      <c r="G1234" s="164" t="s">
        <v>339</v>
      </c>
      <c r="H1234" s="165">
        <v>41</v>
      </c>
      <c r="I1234" s="1091"/>
      <c r="J1234" s="166">
        <f>ROUND(I1234*H1234,2)</f>
        <v>0</v>
      </c>
      <c r="K1234" s="167"/>
      <c r="L1234" s="168"/>
      <c r="M1234" s="169" t="s">
        <v>1</v>
      </c>
      <c r="N1234" s="922" t="s">
        <v>38</v>
      </c>
      <c r="O1234" s="886">
        <v>0</v>
      </c>
      <c r="P1234" s="886">
        <f>O1234*H1234</f>
        <v>0</v>
      </c>
      <c r="Q1234" s="886">
        <v>3.0000000000000001E-3</v>
      </c>
      <c r="R1234" s="886">
        <f>Q1234*H1234</f>
        <v>0.123</v>
      </c>
      <c r="S1234" s="886">
        <v>0</v>
      </c>
      <c r="T1234" s="158">
        <f>S1234*H1234</f>
        <v>0</v>
      </c>
      <c r="AR1234" s="159" t="s">
        <v>299</v>
      </c>
      <c r="AT1234" s="159" t="s">
        <v>391</v>
      </c>
      <c r="AU1234" s="159" t="s">
        <v>177</v>
      </c>
      <c r="AY1234" s="863" t="s">
        <v>170</v>
      </c>
      <c r="BE1234" s="887">
        <f>IF(N1234="základná",J1234,0)</f>
        <v>0</v>
      </c>
      <c r="BF1234" s="887">
        <f>IF(N1234="znížená",J1234,0)</f>
        <v>0</v>
      </c>
      <c r="BG1234" s="887">
        <f>IF(N1234="zákl. prenesená",J1234,0)</f>
        <v>0</v>
      </c>
      <c r="BH1234" s="887">
        <f>IF(N1234="zníž. prenesená",J1234,0)</f>
        <v>0</v>
      </c>
      <c r="BI1234" s="887">
        <f>IF(N1234="nulová",J1234,0)</f>
        <v>0</v>
      </c>
      <c r="BJ1234" s="863" t="s">
        <v>177</v>
      </c>
      <c r="BK1234" s="887">
        <f>ROUND(I1234*H1234,2)</f>
        <v>0</v>
      </c>
      <c r="BL1234" s="863" t="s">
        <v>234</v>
      </c>
      <c r="BM1234" s="159" t="s">
        <v>882</v>
      </c>
    </row>
    <row r="1235" spans="2:65" s="888" customFormat="1">
      <c r="B1235" s="889"/>
      <c r="D1235" s="890" t="s">
        <v>3027</v>
      </c>
      <c r="E1235" s="891" t="s">
        <v>1</v>
      </c>
      <c r="F1235" s="892" t="s">
        <v>3450</v>
      </c>
      <c r="H1235" s="891" t="s">
        <v>1</v>
      </c>
      <c r="L1235" s="889"/>
      <c r="M1235" s="893"/>
      <c r="T1235" s="894"/>
      <c r="AT1235" s="891" t="s">
        <v>3027</v>
      </c>
      <c r="AU1235" s="891" t="s">
        <v>177</v>
      </c>
      <c r="AV1235" s="888" t="s">
        <v>78</v>
      </c>
      <c r="AW1235" s="888" t="s">
        <v>27</v>
      </c>
      <c r="AX1235" s="888" t="s">
        <v>70</v>
      </c>
      <c r="AY1235" s="891" t="s">
        <v>170</v>
      </c>
    </row>
    <row r="1236" spans="2:65" s="895" customFormat="1">
      <c r="B1236" s="896"/>
      <c r="D1236" s="890" t="s">
        <v>3027</v>
      </c>
      <c r="E1236" s="897" t="s">
        <v>1</v>
      </c>
      <c r="F1236" s="898" t="s">
        <v>3452</v>
      </c>
      <c r="H1236" s="899">
        <v>41</v>
      </c>
      <c r="L1236" s="896"/>
      <c r="M1236" s="900"/>
      <c r="T1236" s="901"/>
      <c r="AT1236" s="897" t="s">
        <v>3027</v>
      </c>
      <c r="AU1236" s="897" t="s">
        <v>177</v>
      </c>
      <c r="AV1236" s="895" t="s">
        <v>177</v>
      </c>
      <c r="AW1236" s="895" t="s">
        <v>27</v>
      </c>
      <c r="AX1236" s="895" t="s">
        <v>70</v>
      </c>
      <c r="AY1236" s="897" t="s">
        <v>170</v>
      </c>
    </row>
    <row r="1237" spans="2:65" s="902" customFormat="1">
      <c r="B1237" s="903"/>
      <c r="D1237" s="890" t="s">
        <v>3027</v>
      </c>
      <c r="E1237" s="904" t="s">
        <v>1</v>
      </c>
      <c r="F1237" s="905" t="s">
        <v>3030</v>
      </c>
      <c r="H1237" s="906">
        <v>41</v>
      </c>
      <c r="L1237" s="903"/>
      <c r="M1237" s="907"/>
      <c r="T1237" s="908"/>
      <c r="AT1237" s="904" t="s">
        <v>3027</v>
      </c>
      <c r="AU1237" s="904" t="s">
        <v>177</v>
      </c>
      <c r="AV1237" s="902" t="s">
        <v>176</v>
      </c>
      <c r="AW1237" s="902" t="s">
        <v>27</v>
      </c>
      <c r="AX1237" s="902" t="s">
        <v>78</v>
      </c>
      <c r="AY1237" s="904" t="s">
        <v>170</v>
      </c>
    </row>
    <row r="1238" spans="2:65" s="2" customFormat="1" ht="24.25" customHeight="1">
      <c r="B1238" s="883"/>
      <c r="C1238" s="161" t="s">
        <v>883</v>
      </c>
      <c r="D1238" s="161" t="s">
        <v>391</v>
      </c>
      <c r="E1238" s="162" t="s">
        <v>884</v>
      </c>
      <c r="F1238" s="163" t="s">
        <v>885</v>
      </c>
      <c r="G1238" s="164" t="s">
        <v>339</v>
      </c>
      <c r="H1238" s="165">
        <v>8</v>
      </c>
      <c r="I1238" s="1091"/>
      <c r="J1238" s="166">
        <f>ROUND(I1238*H1238,2)</f>
        <v>0</v>
      </c>
      <c r="K1238" s="167"/>
      <c r="L1238" s="168"/>
      <c r="M1238" s="169" t="s">
        <v>1</v>
      </c>
      <c r="N1238" s="922" t="s">
        <v>38</v>
      </c>
      <c r="O1238" s="886">
        <v>0</v>
      </c>
      <c r="P1238" s="886">
        <f>O1238*H1238</f>
        <v>0</v>
      </c>
      <c r="Q1238" s="886">
        <v>3.0000000000000001E-3</v>
      </c>
      <c r="R1238" s="886">
        <f>Q1238*H1238</f>
        <v>2.4E-2</v>
      </c>
      <c r="S1238" s="886">
        <v>0</v>
      </c>
      <c r="T1238" s="158">
        <f>S1238*H1238</f>
        <v>0</v>
      </c>
      <c r="AR1238" s="159" t="s">
        <v>299</v>
      </c>
      <c r="AT1238" s="159" t="s">
        <v>391</v>
      </c>
      <c r="AU1238" s="159" t="s">
        <v>177</v>
      </c>
      <c r="AY1238" s="863" t="s">
        <v>170</v>
      </c>
      <c r="BE1238" s="887">
        <f>IF(N1238="základná",J1238,0)</f>
        <v>0</v>
      </c>
      <c r="BF1238" s="887">
        <f>IF(N1238="znížená",J1238,0)</f>
        <v>0</v>
      </c>
      <c r="BG1238" s="887">
        <f>IF(N1238="zákl. prenesená",J1238,0)</f>
        <v>0</v>
      </c>
      <c r="BH1238" s="887">
        <f>IF(N1238="zníž. prenesená",J1238,0)</f>
        <v>0</v>
      </c>
      <c r="BI1238" s="887">
        <f>IF(N1238="nulová",J1238,0)</f>
        <v>0</v>
      </c>
      <c r="BJ1238" s="863" t="s">
        <v>177</v>
      </c>
      <c r="BK1238" s="887">
        <f>ROUND(I1238*H1238,2)</f>
        <v>0</v>
      </c>
      <c r="BL1238" s="863" t="s">
        <v>234</v>
      </c>
      <c r="BM1238" s="159" t="s">
        <v>886</v>
      </c>
    </row>
    <row r="1239" spans="2:65" s="888" customFormat="1">
      <c r="B1239" s="889"/>
      <c r="D1239" s="890" t="s">
        <v>3027</v>
      </c>
      <c r="E1239" s="891" t="s">
        <v>1</v>
      </c>
      <c r="F1239" s="892" t="s">
        <v>3450</v>
      </c>
      <c r="H1239" s="891" t="s">
        <v>1</v>
      </c>
      <c r="L1239" s="889"/>
      <c r="M1239" s="893"/>
      <c r="T1239" s="894"/>
      <c r="AT1239" s="891" t="s">
        <v>3027</v>
      </c>
      <c r="AU1239" s="891" t="s">
        <v>177</v>
      </c>
      <c r="AV1239" s="888" t="s">
        <v>78</v>
      </c>
      <c r="AW1239" s="888" t="s">
        <v>27</v>
      </c>
      <c r="AX1239" s="888" t="s">
        <v>70</v>
      </c>
      <c r="AY1239" s="891" t="s">
        <v>170</v>
      </c>
    </row>
    <row r="1240" spans="2:65" s="895" customFormat="1">
      <c r="B1240" s="896"/>
      <c r="D1240" s="890" t="s">
        <v>3027</v>
      </c>
      <c r="E1240" s="897" t="s">
        <v>1</v>
      </c>
      <c r="F1240" s="898" t="s">
        <v>202</v>
      </c>
      <c r="H1240" s="899">
        <v>8</v>
      </c>
      <c r="L1240" s="896"/>
      <c r="M1240" s="900"/>
      <c r="T1240" s="901"/>
      <c r="AT1240" s="897" t="s">
        <v>3027</v>
      </c>
      <c r="AU1240" s="897" t="s">
        <v>177</v>
      </c>
      <c r="AV1240" s="895" t="s">
        <v>177</v>
      </c>
      <c r="AW1240" s="895" t="s">
        <v>27</v>
      </c>
      <c r="AX1240" s="895" t="s">
        <v>70</v>
      </c>
      <c r="AY1240" s="897" t="s">
        <v>170</v>
      </c>
    </row>
    <row r="1241" spans="2:65" s="902" customFormat="1">
      <c r="B1241" s="903"/>
      <c r="D1241" s="890" t="s">
        <v>3027</v>
      </c>
      <c r="E1241" s="904" t="s">
        <v>1</v>
      </c>
      <c r="F1241" s="905" t="s">
        <v>3030</v>
      </c>
      <c r="H1241" s="906">
        <v>8</v>
      </c>
      <c r="L1241" s="903"/>
      <c r="M1241" s="907"/>
      <c r="T1241" s="908"/>
      <c r="AT1241" s="904" t="s">
        <v>3027</v>
      </c>
      <c r="AU1241" s="904" t="s">
        <v>177</v>
      </c>
      <c r="AV1241" s="902" t="s">
        <v>176</v>
      </c>
      <c r="AW1241" s="902" t="s">
        <v>27</v>
      </c>
      <c r="AX1241" s="902" t="s">
        <v>78</v>
      </c>
      <c r="AY1241" s="904" t="s">
        <v>170</v>
      </c>
    </row>
    <row r="1242" spans="2:65" s="2" customFormat="1" ht="37.9" customHeight="1">
      <c r="B1242" s="883"/>
      <c r="C1242" s="148" t="s">
        <v>887</v>
      </c>
      <c r="D1242" s="148" t="s">
        <v>172</v>
      </c>
      <c r="E1242" s="149" t="s">
        <v>888</v>
      </c>
      <c r="F1242" s="150" t="s">
        <v>889</v>
      </c>
      <c r="G1242" s="151" t="s">
        <v>175</v>
      </c>
      <c r="H1242" s="152">
        <v>479.92500000000001</v>
      </c>
      <c r="I1242" s="1091"/>
      <c r="J1242" s="153">
        <f>ROUND(I1242*H1242,2)</f>
        <v>0</v>
      </c>
      <c r="K1242" s="884"/>
      <c r="L1242" s="40"/>
      <c r="M1242" s="155" t="s">
        <v>1</v>
      </c>
      <c r="N1242" s="885" t="s">
        <v>38</v>
      </c>
      <c r="O1242" s="886">
        <v>0.16400000000000001</v>
      </c>
      <c r="P1242" s="886">
        <f>O1242*H1242</f>
        <v>78.707700000000003</v>
      </c>
      <c r="Q1242" s="886">
        <v>0</v>
      </c>
      <c r="R1242" s="886">
        <f>Q1242*H1242</f>
        <v>0</v>
      </c>
      <c r="S1242" s="886">
        <v>0.19600000000000001</v>
      </c>
      <c r="T1242" s="158">
        <f>S1242*H1242</f>
        <v>94.065300000000008</v>
      </c>
      <c r="AR1242" s="159" t="s">
        <v>176</v>
      </c>
      <c r="AT1242" s="159" t="s">
        <v>172</v>
      </c>
      <c r="AU1242" s="159" t="s">
        <v>177</v>
      </c>
      <c r="AY1242" s="863" t="s">
        <v>170</v>
      </c>
      <c r="BE1242" s="887">
        <f>IF(N1242="základná",J1242,0)</f>
        <v>0</v>
      </c>
      <c r="BF1242" s="887">
        <f>IF(N1242="znížená",J1242,0)</f>
        <v>0</v>
      </c>
      <c r="BG1242" s="887">
        <f>IF(N1242="zákl. prenesená",J1242,0)</f>
        <v>0</v>
      </c>
      <c r="BH1242" s="887">
        <f>IF(N1242="zníž. prenesená",J1242,0)</f>
        <v>0</v>
      </c>
      <c r="BI1242" s="887">
        <f>IF(N1242="nulová",J1242,0)</f>
        <v>0</v>
      </c>
      <c r="BJ1242" s="863" t="s">
        <v>177</v>
      </c>
      <c r="BK1242" s="887">
        <f>ROUND(I1242*H1242,2)</f>
        <v>0</v>
      </c>
      <c r="BL1242" s="863" t="s">
        <v>176</v>
      </c>
      <c r="BM1242" s="159" t="s">
        <v>890</v>
      </c>
    </row>
    <row r="1243" spans="2:65" s="888" customFormat="1">
      <c r="B1243" s="889"/>
      <c r="D1243" s="890" t="s">
        <v>3027</v>
      </c>
      <c r="E1243" s="891" t="s">
        <v>1</v>
      </c>
      <c r="F1243" s="892" t="s">
        <v>3453</v>
      </c>
      <c r="H1243" s="891" t="s">
        <v>1</v>
      </c>
      <c r="L1243" s="889"/>
      <c r="M1243" s="893"/>
      <c r="T1243" s="894"/>
      <c r="AT1243" s="891" t="s">
        <v>3027</v>
      </c>
      <c r="AU1243" s="891" t="s">
        <v>177</v>
      </c>
      <c r="AV1243" s="888" t="s">
        <v>78</v>
      </c>
      <c r="AW1243" s="888" t="s">
        <v>27</v>
      </c>
      <c r="AX1243" s="888" t="s">
        <v>70</v>
      </c>
      <c r="AY1243" s="891" t="s">
        <v>170</v>
      </c>
    </row>
    <row r="1244" spans="2:65" s="888" customFormat="1">
      <c r="B1244" s="889"/>
      <c r="D1244" s="890" t="s">
        <v>3027</v>
      </c>
      <c r="E1244" s="891" t="s">
        <v>1</v>
      </c>
      <c r="F1244" s="892" t="s">
        <v>3346</v>
      </c>
      <c r="H1244" s="891" t="s">
        <v>1</v>
      </c>
      <c r="L1244" s="889"/>
      <c r="M1244" s="893"/>
      <c r="T1244" s="894"/>
      <c r="AT1244" s="891" t="s">
        <v>3027</v>
      </c>
      <c r="AU1244" s="891" t="s">
        <v>177</v>
      </c>
      <c r="AV1244" s="888" t="s">
        <v>78</v>
      </c>
      <c r="AW1244" s="888" t="s">
        <v>27</v>
      </c>
      <c r="AX1244" s="888" t="s">
        <v>70</v>
      </c>
      <c r="AY1244" s="891" t="s">
        <v>170</v>
      </c>
    </row>
    <row r="1245" spans="2:65" s="895" customFormat="1">
      <c r="B1245" s="896"/>
      <c r="D1245" s="890" t="s">
        <v>3027</v>
      </c>
      <c r="E1245" s="897" t="s">
        <v>1</v>
      </c>
      <c r="F1245" s="898" t="s">
        <v>3454</v>
      </c>
      <c r="H1245" s="899">
        <v>46.064999999999998</v>
      </c>
      <c r="L1245" s="896"/>
      <c r="M1245" s="900"/>
      <c r="T1245" s="901"/>
      <c r="AT1245" s="897" t="s">
        <v>3027</v>
      </c>
      <c r="AU1245" s="897" t="s">
        <v>177</v>
      </c>
      <c r="AV1245" s="895" t="s">
        <v>177</v>
      </c>
      <c r="AW1245" s="895" t="s">
        <v>27</v>
      </c>
      <c r="AX1245" s="895" t="s">
        <v>70</v>
      </c>
      <c r="AY1245" s="897" t="s">
        <v>170</v>
      </c>
    </row>
    <row r="1246" spans="2:65" s="895" customFormat="1">
      <c r="B1246" s="896"/>
      <c r="D1246" s="890" t="s">
        <v>3027</v>
      </c>
      <c r="E1246" s="897" t="s">
        <v>1</v>
      </c>
      <c r="F1246" s="898" t="s">
        <v>3455</v>
      </c>
      <c r="H1246" s="899">
        <v>33.465000000000003</v>
      </c>
      <c r="L1246" s="896"/>
      <c r="M1246" s="900"/>
      <c r="T1246" s="901"/>
      <c r="AT1246" s="897" t="s">
        <v>3027</v>
      </c>
      <c r="AU1246" s="897" t="s">
        <v>177</v>
      </c>
      <c r="AV1246" s="895" t="s">
        <v>177</v>
      </c>
      <c r="AW1246" s="895" t="s">
        <v>27</v>
      </c>
      <c r="AX1246" s="895" t="s">
        <v>70</v>
      </c>
      <c r="AY1246" s="897" t="s">
        <v>170</v>
      </c>
    </row>
    <row r="1247" spans="2:65" s="895" customFormat="1">
      <c r="B1247" s="896"/>
      <c r="D1247" s="890" t="s">
        <v>3027</v>
      </c>
      <c r="E1247" s="897" t="s">
        <v>1</v>
      </c>
      <c r="F1247" s="898" t="s">
        <v>3456</v>
      </c>
      <c r="H1247" s="899">
        <v>45.42</v>
      </c>
      <c r="L1247" s="896"/>
      <c r="M1247" s="900"/>
      <c r="T1247" s="901"/>
      <c r="AT1247" s="897" t="s">
        <v>3027</v>
      </c>
      <c r="AU1247" s="897" t="s">
        <v>177</v>
      </c>
      <c r="AV1247" s="895" t="s">
        <v>177</v>
      </c>
      <c r="AW1247" s="895" t="s">
        <v>27</v>
      </c>
      <c r="AX1247" s="895" t="s">
        <v>70</v>
      </c>
      <c r="AY1247" s="897" t="s">
        <v>170</v>
      </c>
    </row>
    <row r="1248" spans="2:65" s="895" customFormat="1">
      <c r="B1248" s="896"/>
      <c r="D1248" s="890" t="s">
        <v>3027</v>
      </c>
      <c r="E1248" s="897" t="s">
        <v>1</v>
      </c>
      <c r="F1248" s="898" t="s">
        <v>3457</v>
      </c>
      <c r="H1248" s="899">
        <v>61.5</v>
      </c>
      <c r="L1248" s="896"/>
      <c r="M1248" s="900"/>
      <c r="T1248" s="901"/>
      <c r="AT1248" s="897" t="s">
        <v>3027</v>
      </c>
      <c r="AU1248" s="897" t="s">
        <v>177</v>
      </c>
      <c r="AV1248" s="895" t="s">
        <v>177</v>
      </c>
      <c r="AW1248" s="895" t="s">
        <v>27</v>
      </c>
      <c r="AX1248" s="895" t="s">
        <v>70</v>
      </c>
      <c r="AY1248" s="897" t="s">
        <v>170</v>
      </c>
    </row>
    <row r="1249" spans="2:65" s="895" customFormat="1">
      <c r="B1249" s="896"/>
      <c r="D1249" s="890" t="s">
        <v>3027</v>
      </c>
      <c r="E1249" s="897" t="s">
        <v>1</v>
      </c>
      <c r="F1249" s="898" t="s">
        <v>3458</v>
      </c>
      <c r="H1249" s="899">
        <v>67.694999999999993</v>
      </c>
      <c r="L1249" s="896"/>
      <c r="M1249" s="900"/>
      <c r="T1249" s="901"/>
      <c r="AT1249" s="897" t="s">
        <v>3027</v>
      </c>
      <c r="AU1249" s="897" t="s">
        <v>177</v>
      </c>
      <c r="AV1249" s="895" t="s">
        <v>177</v>
      </c>
      <c r="AW1249" s="895" t="s">
        <v>27</v>
      </c>
      <c r="AX1249" s="895" t="s">
        <v>70</v>
      </c>
      <c r="AY1249" s="897" t="s">
        <v>170</v>
      </c>
    </row>
    <row r="1250" spans="2:65" s="895" customFormat="1">
      <c r="B1250" s="896"/>
      <c r="D1250" s="890" t="s">
        <v>3027</v>
      </c>
      <c r="E1250" s="897" t="s">
        <v>1</v>
      </c>
      <c r="F1250" s="898" t="s">
        <v>3459</v>
      </c>
      <c r="H1250" s="899">
        <v>8.0250000000000004</v>
      </c>
      <c r="L1250" s="896"/>
      <c r="M1250" s="900"/>
      <c r="T1250" s="901"/>
      <c r="AT1250" s="897" t="s">
        <v>3027</v>
      </c>
      <c r="AU1250" s="897" t="s">
        <v>177</v>
      </c>
      <c r="AV1250" s="895" t="s">
        <v>177</v>
      </c>
      <c r="AW1250" s="895" t="s">
        <v>27</v>
      </c>
      <c r="AX1250" s="895" t="s">
        <v>70</v>
      </c>
      <c r="AY1250" s="897" t="s">
        <v>170</v>
      </c>
    </row>
    <row r="1251" spans="2:65" s="888" customFormat="1">
      <c r="B1251" s="889"/>
      <c r="D1251" s="890" t="s">
        <v>3027</v>
      </c>
      <c r="E1251" s="891" t="s">
        <v>1</v>
      </c>
      <c r="F1251" s="892" t="s">
        <v>3348</v>
      </c>
      <c r="H1251" s="891" t="s">
        <v>1</v>
      </c>
      <c r="L1251" s="889"/>
      <c r="M1251" s="893"/>
      <c r="T1251" s="894"/>
      <c r="AT1251" s="891" t="s">
        <v>3027</v>
      </c>
      <c r="AU1251" s="891" t="s">
        <v>177</v>
      </c>
      <c r="AV1251" s="888" t="s">
        <v>78</v>
      </c>
      <c r="AW1251" s="888" t="s">
        <v>27</v>
      </c>
      <c r="AX1251" s="888" t="s">
        <v>70</v>
      </c>
      <c r="AY1251" s="891" t="s">
        <v>170</v>
      </c>
    </row>
    <row r="1252" spans="2:65" s="895" customFormat="1">
      <c r="B1252" s="896"/>
      <c r="D1252" s="890" t="s">
        <v>3027</v>
      </c>
      <c r="E1252" s="897" t="s">
        <v>1</v>
      </c>
      <c r="F1252" s="898" t="s">
        <v>3460</v>
      </c>
      <c r="H1252" s="899">
        <v>84.314999999999998</v>
      </c>
      <c r="L1252" s="896"/>
      <c r="M1252" s="900"/>
      <c r="T1252" s="901"/>
      <c r="AT1252" s="897" t="s">
        <v>3027</v>
      </c>
      <c r="AU1252" s="897" t="s">
        <v>177</v>
      </c>
      <c r="AV1252" s="895" t="s">
        <v>177</v>
      </c>
      <c r="AW1252" s="895" t="s">
        <v>27</v>
      </c>
      <c r="AX1252" s="895" t="s">
        <v>70</v>
      </c>
      <c r="AY1252" s="897" t="s">
        <v>170</v>
      </c>
    </row>
    <row r="1253" spans="2:65" s="895" customFormat="1">
      <c r="B1253" s="896"/>
      <c r="D1253" s="890" t="s">
        <v>3027</v>
      </c>
      <c r="E1253" s="897" t="s">
        <v>1</v>
      </c>
      <c r="F1253" s="898" t="s">
        <v>3461</v>
      </c>
      <c r="H1253" s="899">
        <v>99.974999999999994</v>
      </c>
      <c r="L1253" s="896"/>
      <c r="M1253" s="900"/>
      <c r="T1253" s="901"/>
      <c r="AT1253" s="897" t="s">
        <v>3027</v>
      </c>
      <c r="AU1253" s="897" t="s">
        <v>177</v>
      </c>
      <c r="AV1253" s="895" t="s">
        <v>177</v>
      </c>
      <c r="AW1253" s="895" t="s">
        <v>27</v>
      </c>
      <c r="AX1253" s="895" t="s">
        <v>70</v>
      </c>
      <c r="AY1253" s="897" t="s">
        <v>170</v>
      </c>
    </row>
    <row r="1254" spans="2:65" s="895" customFormat="1">
      <c r="B1254" s="896"/>
      <c r="D1254" s="890" t="s">
        <v>3027</v>
      </c>
      <c r="E1254" s="897" t="s">
        <v>1</v>
      </c>
      <c r="F1254" s="898" t="s">
        <v>3462</v>
      </c>
      <c r="H1254" s="899">
        <v>33.465000000000003</v>
      </c>
      <c r="L1254" s="896"/>
      <c r="M1254" s="900"/>
      <c r="T1254" s="901"/>
      <c r="AT1254" s="897" t="s">
        <v>3027</v>
      </c>
      <c r="AU1254" s="897" t="s">
        <v>177</v>
      </c>
      <c r="AV1254" s="895" t="s">
        <v>177</v>
      </c>
      <c r="AW1254" s="895" t="s">
        <v>27</v>
      </c>
      <c r="AX1254" s="895" t="s">
        <v>70</v>
      </c>
      <c r="AY1254" s="897" t="s">
        <v>170</v>
      </c>
    </row>
    <row r="1255" spans="2:65" s="902" customFormat="1">
      <c r="B1255" s="903"/>
      <c r="D1255" s="890" t="s">
        <v>3027</v>
      </c>
      <c r="E1255" s="904" t="s">
        <v>1</v>
      </c>
      <c r="F1255" s="905" t="s">
        <v>3030</v>
      </c>
      <c r="H1255" s="906">
        <v>479.92499999999995</v>
      </c>
      <c r="L1255" s="903"/>
      <c r="M1255" s="907"/>
      <c r="T1255" s="908"/>
      <c r="AT1255" s="904" t="s">
        <v>3027</v>
      </c>
      <c r="AU1255" s="904" t="s">
        <v>177</v>
      </c>
      <c r="AV1255" s="902" t="s">
        <v>176</v>
      </c>
      <c r="AW1255" s="902" t="s">
        <v>27</v>
      </c>
      <c r="AX1255" s="902" t="s">
        <v>78</v>
      </c>
      <c r="AY1255" s="904" t="s">
        <v>170</v>
      </c>
    </row>
    <row r="1256" spans="2:65" s="2" customFormat="1" ht="44.25" customHeight="1">
      <c r="B1256" s="883"/>
      <c r="C1256" s="148" t="s">
        <v>891</v>
      </c>
      <c r="D1256" s="148" t="s">
        <v>172</v>
      </c>
      <c r="E1256" s="149" t="s">
        <v>892</v>
      </c>
      <c r="F1256" s="150" t="s">
        <v>893</v>
      </c>
      <c r="G1256" s="151" t="s">
        <v>192</v>
      </c>
      <c r="H1256" s="152">
        <v>62.59</v>
      </c>
      <c r="I1256" s="1091"/>
      <c r="J1256" s="153">
        <f>ROUND(I1256*H1256,2)</f>
        <v>0</v>
      </c>
      <c r="K1256" s="884"/>
      <c r="L1256" s="40"/>
      <c r="M1256" s="155" t="s">
        <v>1</v>
      </c>
      <c r="N1256" s="885" t="s">
        <v>38</v>
      </c>
      <c r="O1256" s="886">
        <v>1.4550000000000001</v>
      </c>
      <c r="P1256" s="886">
        <f>O1256*H1256</f>
        <v>91.068450000000013</v>
      </c>
      <c r="Q1256" s="886">
        <v>0</v>
      </c>
      <c r="R1256" s="886">
        <f>Q1256*H1256</f>
        <v>0</v>
      </c>
      <c r="S1256" s="886">
        <v>1.905</v>
      </c>
      <c r="T1256" s="158">
        <f>S1256*H1256</f>
        <v>119.23395000000001</v>
      </c>
      <c r="AR1256" s="159" t="s">
        <v>176</v>
      </c>
      <c r="AT1256" s="159" t="s">
        <v>172</v>
      </c>
      <c r="AU1256" s="159" t="s">
        <v>177</v>
      </c>
      <c r="AY1256" s="863" t="s">
        <v>170</v>
      </c>
      <c r="BE1256" s="887">
        <f>IF(N1256="základná",J1256,0)</f>
        <v>0</v>
      </c>
      <c r="BF1256" s="887">
        <f>IF(N1256="znížená",J1256,0)</f>
        <v>0</v>
      </c>
      <c r="BG1256" s="887">
        <f>IF(N1256="zákl. prenesená",J1256,0)</f>
        <v>0</v>
      </c>
      <c r="BH1256" s="887">
        <f>IF(N1256="zníž. prenesená",J1256,0)</f>
        <v>0</v>
      </c>
      <c r="BI1256" s="887">
        <f>IF(N1256="nulová",J1256,0)</f>
        <v>0</v>
      </c>
      <c r="BJ1256" s="863" t="s">
        <v>177</v>
      </c>
      <c r="BK1256" s="887">
        <f>ROUND(I1256*H1256,2)</f>
        <v>0</v>
      </c>
      <c r="BL1256" s="863" t="s">
        <v>176</v>
      </c>
      <c r="BM1256" s="159" t="s">
        <v>894</v>
      </c>
    </row>
    <row r="1257" spans="2:65" s="888" customFormat="1">
      <c r="B1257" s="889"/>
      <c r="D1257" s="890" t="s">
        <v>3027</v>
      </c>
      <c r="E1257" s="891" t="s">
        <v>1</v>
      </c>
      <c r="F1257" s="892" t="s">
        <v>3463</v>
      </c>
      <c r="H1257" s="891" t="s">
        <v>1</v>
      </c>
      <c r="L1257" s="889"/>
      <c r="M1257" s="893"/>
      <c r="T1257" s="894"/>
      <c r="AT1257" s="891" t="s">
        <v>3027</v>
      </c>
      <c r="AU1257" s="891" t="s">
        <v>177</v>
      </c>
      <c r="AV1257" s="888" t="s">
        <v>78</v>
      </c>
      <c r="AW1257" s="888" t="s">
        <v>27</v>
      </c>
      <c r="AX1257" s="888" t="s">
        <v>70</v>
      </c>
      <c r="AY1257" s="891" t="s">
        <v>170</v>
      </c>
    </row>
    <row r="1258" spans="2:65" s="888" customFormat="1">
      <c r="B1258" s="889"/>
      <c r="D1258" s="890" t="s">
        <v>3027</v>
      </c>
      <c r="E1258" s="891" t="s">
        <v>1</v>
      </c>
      <c r="F1258" s="892" t="s">
        <v>3346</v>
      </c>
      <c r="H1258" s="891" t="s">
        <v>1</v>
      </c>
      <c r="L1258" s="889"/>
      <c r="M1258" s="893"/>
      <c r="T1258" s="894"/>
      <c r="AT1258" s="891" t="s">
        <v>3027</v>
      </c>
      <c r="AU1258" s="891" t="s">
        <v>177</v>
      </c>
      <c r="AV1258" s="888" t="s">
        <v>78</v>
      </c>
      <c r="AW1258" s="888" t="s">
        <v>27</v>
      </c>
      <c r="AX1258" s="888" t="s">
        <v>70</v>
      </c>
      <c r="AY1258" s="891" t="s">
        <v>170</v>
      </c>
    </row>
    <row r="1259" spans="2:65" s="895" customFormat="1">
      <c r="B1259" s="896"/>
      <c r="D1259" s="890" t="s">
        <v>3027</v>
      </c>
      <c r="E1259" s="897" t="s">
        <v>1</v>
      </c>
      <c r="F1259" s="898" t="s">
        <v>3464</v>
      </c>
      <c r="H1259" s="899">
        <v>20.890999999999998</v>
      </c>
      <c r="L1259" s="896"/>
      <c r="M1259" s="900"/>
      <c r="T1259" s="901"/>
      <c r="AT1259" s="897" t="s">
        <v>3027</v>
      </c>
      <c r="AU1259" s="897" t="s">
        <v>177</v>
      </c>
      <c r="AV1259" s="895" t="s">
        <v>177</v>
      </c>
      <c r="AW1259" s="895" t="s">
        <v>27</v>
      </c>
      <c r="AX1259" s="895" t="s">
        <v>70</v>
      </c>
      <c r="AY1259" s="897" t="s">
        <v>170</v>
      </c>
    </row>
    <row r="1260" spans="2:65" s="895" customFormat="1">
      <c r="B1260" s="896"/>
      <c r="D1260" s="890" t="s">
        <v>3027</v>
      </c>
      <c r="E1260" s="897" t="s">
        <v>1</v>
      </c>
      <c r="F1260" s="898" t="s">
        <v>3465</v>
      </c>
      <c r="H1260" s="899">
        <v>1.7569999999999999</v>
      </c>
      <c r="L1260" s="896"/>
      <c r="M1260" s="900"/>
      <c r="T1260" s="901"/>
      <c r="AT1260" s="897" t="s">
        <v>3027</v>
      </c>
      <c r="AU1260" s="897" t="s">
        <v>177</v>
      </c>
      <c r="AV1260" s="895" t="s">
        <v>177</v>
      </c>
      <c r="AW1260" s="895" t="s">
        <v>27</v>
      </c>
      <c r="AX1260" s="895" t="s">
        <v>70</v>
      </c>
      <c r="AY1260" s="897" t="s">
        <v>170</v>
      </c>
    </row>
    <row r="1261" spans="2:65" s="895" customFormat="1">
      <c r="B1261" s="896"/>
      <c r="D1261" s="890" t="s">
        <v>3027</v>
      </c>
      <c r="E1261" s="897" t="s">
        <v>1</v>
      </c>
      <c r="F1261" s="898" t="s">
        <v>3466</v>
      </c>
      <c r="H1261" s="899">
        <v>1.4370000000000001</v>
      </c>
      <c r="L1261" s="896"/>
      <c r="M1261" s="900"/>
      <c r="T1261" s="901"/>
      <c r="AT1261" s="897" t="s">
        <v>3027</v>
      </c>
      <c r="AU1261" s="897" t="s">
        <v>177</v>
      </c>
      <c r="AV1261" s="895" t="s">
        <v>177</v>
      </c>
      <c r="AW1261" s="895" t="s">
        <v>27</v>
      </c>
      <c r="AX1261" s="895" t="s">
        <v>70</v>
      </c>
      <c r="AY1261" s="897" t="s">
        <v>170</v>
      </c>
    </row>
    <row r="1262" spans="2:65" s="895" customFormat="1">
      <c r="B1262" s="896"/>
      <c r="D1262" s="890" t="s">
        <v>3027</v>
      </c>
      <c r="E1262" s="897" t="s">
        <v>1</v>
      </c>
      <c r="F1262" s="898" t="s">
        <v>3467</v>
      </c>
      <c r="H1262" s="899">
        <v>2.972</v>
      </c>
      <c r="L1262" s="896"/>
      <c r="M1262" s="900"/>
      <c r="T1262" s="901"/>
      <c r="AT1262" s="897" t="s">
        <v>3027</v>
      </c>
      <c r="AU1262" s="897" t="s">
        <v>177</v>
      </c>
      <c r="AV1262" s="895" t="s">
        <v>177</v>
      </c>
      <c r="AW1262" s="895" t="s">
        <v>27</v>
      </c>
      <c r="AX1262" s="895" t="s">
        <v>70</v>
      </c>
      <c r="AY1262" s="897" t="s">
        <v>170</v>
      </c>
    </row>
    <row r="1263" spans="2:65" s="888" customFormat="1">
      <c r="B1263" s="889"/>
      <c r="D1263" s="890" t="s">
        <v>3027</v>
      </c>
      <c r="E1263" s="891" t="s">
        <v>1</v>
      </c>
      <c r="F1263" s="892" t="s">
        <v>3348</v>
      </c>
      <c r="H1263" s="891" t="s">
        <v>1</v>
      </c>
      <c r="L1263" s="889"/>
      <c r="M1263" s="893"/>
      <c r="T1263" s="894"/>
      <c r="AT1263" s="891" t="s">
        <v>3027</v>
      </c>
      <c r="AU1263" s="891" t="s">
        <v>177</v>
      </c>
      <c r="AV1263" s="888" t="s">
        <v>78</v>
      </c>
      <c r="AW1263" s="888" t="s">
        <v>27</v>
      </c>
      <c r="AX1263" s="888" t="s">
        <v>70</v>
      </c>
      <c r="AY1263" s="891" t="s">
        <v>170</v>
      </c>
    </row>
    <row r="1264" spans="2:65" s="895" customFormat="1">
      <c r="B1264" s="896"/>
      <c r="D1264" s="890" t="s">
        <v>3027</v>
      </c>
      <c r="E1264" s="897" t="s">
        <v>1</v>
      </c>
      <c r="F1264" s="898" t="s">
        <v>3468</v>
      </c>
      <c r="H1264" s="899">
        <v>8.3079999999999998</v>
      </c>
      <c r="L1264" s="896"/>
      <c r="M1264" s="900"/>
      <c r="T1264" s="901"/>
      <c r="AT1264" s="897" t="s">
        <v>3027</v>
      </c>
      <c r="AU1264" s="897" t="s">
        <v>177</v>
      </c>
      <c r="AV1264" s="895" t="s">
        <v>177</v>
      </c>
      <c r="AW1264" s="895" t="s">
        <v>27</v>
      </c>
      <c r="AX1264" s="895" t="s">
        <v>70</v>
      </c>
      <c r="AY1264" s="897" t="s">
        <v>170</v>
      </c>
    </row>
    <row r="1265" spans="2:65" s="895" customFormat="1">
      <c r="B1265" s="896"/>
      <c r="D1265" s="890" t="s">
        <v>3027</v>
      </c>
      <c r="E1265" s="897" t="s">
        <v>1</v>
      </c>
      <c r="F1265" s="898" t="s">
        <v>3469</v>
      </c>
      <c r="H1265" s="899">
        <v>13.285</v>
      </c>
      <c r="L1265" s="896"/>
      <c r="M1265" s="900"/>
      <c r="T1265" s="901"/>
      <c r="AT1265" s="897" t="s">
        <v>3027</v>
      </c>
      <c r="AU1265" s="897" t="s">
        <v>177</v>
      </c>
      <c r="AV1265" s="895" t="s">
        <v>177</v>
      </c>
      <c r="AW1265" s="895" t="s">
        <v>27</v>
      </c>
      <c r="AX1265" s="895" t="s">
        <v>70</v>
      </c>
      <c r="AY1265" s="897" t="s">
        <v>170</v>
      </c>
    </row>
    <row r="1266" spans="2:65" s="888" customFormat="1">
      <c r="B1266" s="889"/>
      <c r="D1266" s="890" t="s">
        <v>3027</v>
      </c>
      <c r="E1266" s="891" t="s">
        <v>1</v>
      </c>
      <c r="F1266" s="892" t="s">
        <v>3470</v>
      </c>
      <c r="H1266" s="891" t="s">
        <v>1</v>
      </c>
      <c r="L1266" s="889"/>
      <c r="M1266" s="893"/>
      <c r="T1266" s="894"/>
      <c r="AT1266" s="891" t="s">
        <v>3027</v>
      </c>
      <c r="AU1266" s="891" t="s">
        <v>177</v>
      </c>
      <c r="AV1266" s="888" t="s">
        <v>78</v>
      </c>
      <c r="AW1266" s="888" t="s">
        <v>27</v>
      </c>
      <c r="AX1266" s="888" t="s">
        <v>70</v>
      </c>
      <c r="AY1266" s="891" t="s">
        <v>170</v>
      </c>
    </row>
    <row r="1267" spans="2:65" s="895" customFormat="1">
      <c r="B1267" s="896"/>
      <c r="D1267" s="890" t="s">
        <v>3027</v>
      </c>
      <c r="E1267" s="897" t="s">
        <v>1</v>
      </c>
      <c r="F1267" s="898" t="s">
        <v>3471</v>
      </c>
      <c r="H1267" s="899">
        <v>9.7029999999999994</v>
      </c>
      <c r="L1267" s="896"/>
      <c r="M1267" s="900"/>
      <c r="T1267" s="901"/>
      <c r="AT1267" s="897" t="s">
        <v>3027</v>
      </c>
      <c r="AU1267" s="897" t="s">
        <v>177</v>
      </c>
      <c r="AV1267" s="895" t="s">
        <v>177</v>
      </c>
      <c r="AW1267" s="895" t="s">
        <v>27</v>
      </c>
      <c r="AX1267" s="895" t="s">
        <v>70</v>
      </c>
      <c r="AY1267" s="897" t="s">
        <v>170</v>
      </c>
    </row>
    <row r="1268" spans="2:65" s="895" customFormat="1">
      <c r="B1268" s="896"/>
      <c r="D1268" s="890" t="s">
        <v>3027</v>
      </c>
      <c r="E1268" s="897" t="s">
        <v>1</v>
      </c>
      <c r="F1268" s="898" t="s">
        <v>3472</v>
      </c>
      <c r="H1268" s="899">
        <v>3.5089999999999999</v>
      </c>
      <c r="L1268" s="896"/>
      <c r="M1268" s="900"/>
      <c r="T1268" s="901"/>
      <c r="AT1268" s="897" t="s">
        <v>3027</v>
      </c>
      <c r="AU1268" s="897" t="s">
        <v>177</v>
      </c>
      <c r="AV1268" s="895" t="s">
        <v>177</v>
      </c>
      <c r="AW1268" s="895" t="s">
        <v>27</v>
      </c>
      <c r="AX1268" s="895" t="s">
        <v>70</v>
      </c>
      <c r="AY1268" s="897" t="s">
        <v>170</v>
      </c>
    </row>
    <row r="1269" spans="2:65" s="888" customFormat="1">
      <c r="B1269" s="889"/>
      <c r="D1269" s="890" t="s">
        <v>3027</v>
      </c>
      <c r="E1269" s="891" t="s">
        <v>1</v>
      </c>
      <c r="F1269" s="892" t="s">
        <v>3473</v>
      </c>
      <c r="H1269" s="891" t="s">
        <v>1</v>
      </c>
      <c r="L1269" s="889"/>
      <c r="M1269" s="893"/>
      <c r="T1269" s="894"/>
      <c r="AT1269" s="891" t="s">
        <v>3027</v>
      </c>
      <c r="AU1269" s="891" t="s">
        <v>177</v>
      </c>
      <c r="AV1269" s="888" t="s">
        <v>78</v>
      </c>
      <c r="AW1269" s="888" t="s">
        <v>27</v>
      </c>
      <c r="AX1269" s="888" t="s">
        <v>70</v>
      </c>
      <c r="AY1269" s="891" t="s">
        <v>170</v>
      </c>
    </row>
    <row r="1270" spans="2:65" s="895" customFormat="1">
      <c r="B1270" s="896"/>
      <c r="D1270" s="890" t="s">
        <v>3027</v>
      </c>
      <c r="E1270" s="897" t="s">
        <v>1</v>
      </c>
      <c r="F1270" s="898" t="s">
        <v>3474</v>
      </c>
      <c r="H1270" s="899">
        <v>0.72799999999999998</v>
      </c>
      <c r="L1270" s="896"/>
      <c r="M1270" s="900"/>
      <c r="T1270" s="901"/>
      <c r="AT1270" s="897" t="s">
        <v>3027</v>
      </c>
      <c r="AU1270" s="897" t="s">
        <v>177</v>
      </c>
      <c r="AV1270" s="895" t="s">
        <v>177</v>
      </c>
      <c r="AW1270" s="895" t="s">
        <v>27</v>
      </c>
      <c r="AX1270" s="895" t="s">
        <v>70</v>
      </c>
      <c r="AY1270" s="897" t="s">
        <v>170</v>
      </c>
    </row>
    <row r="1271" spans="2:65" s="902" customFormat="1">
      <c r="B1271" s="903"/>
      <c r="D1271" s="890" t="s">
        <v>3027</v>
      </c>
      <c r="E1271" s="904" t="s">
        <v>1</v>
      </c>
      <c r="F1271" s="905" t="s">
        <v>3030</v>
      </c>
      <c r="H1271" s="906">
        <v>62.59</v>
      </c>
      <c r="L1271" s="903"/>
      <c r="M1271" s="907"/>
      <c r="T1271" s="908"/>
      <c r="AT1271" s="904" t="s">
        <v>3027</v>
      </c>
      <c r="AU1271" s="904" t="s">
        <v>177</v>
      </c>
      <c r="AV1271" s="902" t="s">
        <v>176</v>
      </c>
      <c r="AW1271" s="902" t="s">
        <v>27</v>
      </c>
      <c r="AX1271" s="902" t="s">
        <v>78</v>
      </c>
      <c r="AY1271" s="904" t="s">
        <v>170</v>
      </c>
    </row>
    <row r="1272" spans="2:65" s="2" customFormat="1" ht="24.25" customHeight="1">
      <c r="B1272" s="883"/>
      <c r="C1272" s="148" t="s">
        <v>895</v>
      </c>
      <c r="D1272" s="148" t="s">
        <v>172</v>
      </c>
      <c r="E1272" s="149" t="s">
        <v>896</v>
      </c>
      <c r="F1272" s="150" t="s">
        <v>897</v>
      </c>
      <c r="G1272" s="151" t="s">
        <v>192</v>
      </c>
      <c r="H1272" s="152">
        <v>8.6649999999999991</v>
      </c>
      <c r="I1272" s="1091"/>
      <c r="J1272" s="153">
        <f>ROUND(I1272*H1272,2)</f>
        <v>0</v>
      </c>
      <c r="K1272" s="884"/>
      <c r="L1272" s="40"/>
      <c r="M1272" s="155" t="s">
        <v>1</v>
      </c>
      <c r="N1272" s="885" t="s">
        <v>38</v>
      </c>
      <c r="O1272" s="886">
        <v>2.464</v>
      </c>
      <c r="P1272" s="886">
        <f>O1272*H1272</f>
        <v>21.350559999999998</v>
      </c>
      <c r="Q1272" s="886">
        <v>0</v>
      </c>
      <c r="R1272" s="886">
        <f>Q1272*H1272</f>
        <v>0</v>
      </c>
      <c r="S1272" s="886">
        <v>1.633</v>
      </c>
      <c r="T1272" s="158">
        <f>S1272*H1272</f>
        <v>14.149944999999999</v>
      </c>
      <c r="AR1272" s="159" t="s">
        <v>176</v>
      </c>
      <c r="AT1272" s="159" t="s">
        <v>172</v>
      </c>
      <c r="AU1272" s="159" t="s">
        <v>177</v>
      </c>
      <c r="AY1272" s="863" t="s">
        <v>170</v>
      </c>
      <c r="BE1272" s="887">
        <f>IF(N1272="základná",J1272,0)</f>
        <v>0</v>
      </c>
      <c r="BF1272" s="887">
        <f>IF(N1272="znížená",J1272,0)</f>
        <v>0</v>
      </c>
      <c r="BG1272" s="887">
        <f>IF(N1272="zákl. prenesená",J1272,0)</f>
        <v>0</v>
      </c>
      <c r="BH1272" s="887">
        <f>IF(N1272="zníž. prenesená",J1272,0)</f>
        <v>0</v>
      </c>
      <c r="BI1272" s="887">
        <f>IF(N1272="nulová",J1272,0)</f>
        <v>0</v>
      </c>
      <c r="BJ1272" s="863" t="s">
        <v>177</v>
      </c>
      <c r="BK1272" s="887">
        <f>ROUND(I1272*H1272,2)</f>
        <v>0</v>
      </c>
      <c r="BL1272" s="863" t="s">
        <v>176</v>
      </c>
      <c r="BM1272" s="159" t="s">
        <v>898</v>
      </c>
    </row>
    <row r="1273" spans="2:65" s="888" customFormat="1">
      <c r="B1273" s="889"/>
      <c r="D1273" s="890" t="s">
        <v>3027</v>
      </c>
      <c r="E1273" s="891" t="s">
        <v>1</v>
      </c>
      <c r="F1273" s="892" t="s">
        <v>3475</v>
      </c>
      <c r="H1273" s="891" t="s">
        <v>1</v>
      </c>
      <c r="L1273" s="889"/>
      <c r="M1273" s="893"/>
      <c r="T1273" s="894"/>
      <c r="AT1273" s="891" t="s">
        <v>3027</v>
      </c>
      <c r="AU1273" s="891" t="s">
        <v>177</v>
      </c>
      <c r="AV1273" s="888" t="s">
        <v>78</v>
      </c>
      <c r="AW1273" s="888" t="s">
        <v>27</v>
      </c>
      <c r="AX1273" s="888" t="s">
        <v>70</v>
      </c>
      <c r="AY1273" s="891" t="s">
        <v>170</v>
      </c>
    </row>
    <row r="1274" spans="2:65" s="895" customFormat="1">
      <c r="B1274" s="896"/>
      <c r="D1274" s="890" t="s">
        <v>3027</v>
      </c>
      <c r="E1274" s="897" t="s">
        <v>1</v>
      </c>
      <c r="F1274" s="898" t="s">
        <v>3476</v>
      </c>
      <c r="H1274" s="899">
        <v>3.29</v>
      </c>
      <c r="L1274" s="896"/>
      <c r="M1274" s="900"/>
      <c r="T1274" s="901"/>
      <c r="AT1274" s="897" t="s">
        <v>3027</v>
      </c>
      <c r="AU1274" s="897" t="s">
        <v>177</v>
      </c>
      <c r="AV1274" s="895" t="s">
        <v>177</v>
      </c>
      <c r="AW1274" s="895" t="s">
        <v>27</v>
      </c>
      <c r="AX1274" s="895" t="s">
        <v>70</v>
      </c>
      <c r="AY1274" s="897" t="s">
        <v>170</v>
      </c>
    </row>
    <row r="1275" spans="2:65" s="895" customFormat="1">
      <c r="B1275" s="896"/>
      <c r="D1275" s="890" t="s">
        <v>3027</v>
      </c>
      <c r="E1275" s="897" t="s">
        <v>1</v>
      </c>
      <c r="F1275" s="898" t="s">
        <v>3477</v>
      </c>
      <c r="H1275" s="899">
        <v>3.2250000000000001</v>
      </c>
      <c r="L1275" s="896"/>
      <c r="M1275" s="900"/>
      <c r="T1275" s="901"/>
      <c r="AT1275" s="897" t="s">
        <v>3027</v>
      </c>
      <c r="AU1275" s="897" t="s">
        <v>177</v>
      </c>
      <c r="AV1275" s="895" t="s">
        <v>177</v>
      </c>
      <c r="AW1275" s="895" t="s">
        <v>27</v>
      </c>
      <c r="AX1275" s="895" t="s">
        <v>70</v>
      </c>
      <c r="AY1275" s="897" t="s">
        <v>170</v>
      </c>
    </row>
    <row r="1276" spans="2:65" s="895" customFormat="1">
      <c r="B1276" s="896"/>
      <c r="D1276" s="890" t="s">
        <v>3027</v>
      </c>
      <c r="E1276" s="897" t="s">
        <v>1</v>
      </c>
      <c r="F1276" s="898" t="s">
        <v>3478</v>
      </c>
      <c r="H1276" s="899">
        <v>2.15</v>
      </c>
      <c r="L1276" s="896"/>
      <c r="M1276" s="900"/>
      <c r="T1276" s="901"/>
      <c r="AT1276" s="897" t="s">
        <v>3027</v>
      </c>
      <c r="AU1276" s="897" t="s">
        <v>177</v>
      </c>
      <c r="AV1276" s="895" t="s">
        <v>177</v>
      </c>
      <c r="AW1276" s="895" t="s">
        <v>27</v>
      </c>
      <c r="AX1276" s="895" t="s">
        <v>70</v>
      </c>
      <c r="AY1276" s="897" t="s">
        <v>170</v>
      </c>
    </row>
    <row r="1277" spans="2:65" s="902" customFormat="1">
      <c r="B1277" s="903"/>
      <c r="D1277" s="890" t="s">
        <v>3027</v>
      </c>
      <c r="E1277" s="904" t="s">
        <v>1</v>
      </c>
      <c r="F1277" s="905" t="s">
        <v>3030</v>
      </c>
      <c r="H1277" s="906">
        <v>8.6649999999999991</v>
      </c>
      <c r="L1277" s="903"/>
      <c r="M1277" s="907"/>
      <c r="T1277" s="908"/>
      <c r="AT1277" s="904" t="s">
        <v>3027</v>
      </c>
      <c r="AU1277" s="904" t="s">
        <v>177</v>
      </c>
      <c r="AV1277" s="902" t="s">
        <v>176</v>
      </c>
      <c r="AW1277" s="902" t="s">
        <v>27</v>
      </c>
      <c r="AX1277" s="902" t="s">
        <v>78</v>
      </c>
      <c r="AY1277" s="904" t="s">
        <v>170</v>
      </c>
    </row>
    <row r="1278" spans="2:65" s="2" customFormat="1" ht="24.25" customHeight="1">
      <c r="B1278" s="883"/>
      <c r="C1278" s="148" t="s">
        <v>899</v>
      </c>
      <c r="D1278" s="148" t="s">
        <v>172</v>
      </c>
      <c r="E1278" s="149" t="s">
        <v>900</v>
      </c>
      <c r="F1278" s="150" t="s">
        <v>901</v>
      </c>
      <c r="G1278" s="151" t="s">
        <v>192</v>
      </c>
      <c r="H1278" s="152">
        <v>2.0089999999999999</v>
      </c>
      <c r="I1278" s="1091"/>
      <c r="J1278" s="153">
        <f>ROUND(I1278*H1278,2)</f>
        <v>0</v>
      </c>
      <c r="K1278" s="884"/>
      <c r="L1278" s="40"/>
      <c r="M1278" s="155" t="s">
        <v>1</v>
      </c>
      <c r="N1278" s="885" t="s">
        <v>38</v>
      </c>
      <c r="O1278" s="886">
        <v>7.391</v>
      </c>
      <c r="P1278" s="886">
        <f>O1278*H1278</f>
        <v>14.848519</v>
      </c>
      <c r="Q1278" s="886">
        <v>0</v>
      </c>
      <c r="R1278" s="886">
        <f>Q1278*H1278</f>
        <v>0</v>
      </c>
      <c r="S1278" s="886">
        <v>2.4</v>
      </c>
      <c r="T1278" s="158">
        <f>S1278*H1278</f>
        <v>4.8215999999999992</v>
      </c>
      <c r="AR1278" s="159" t="s">
        <v>176</v>
      </c>
      <c r="AT1278" s="159" t="s">
        <v>172</v>
      </c>
      <c r="AU1278" s="159" t="s">
        <v>177</v>
      </c>
      <c r="AY1278" s="863" t="s">
        <v>170</v>
      </c>
      <c r="BE1278" s="887">
        <f>IF(N1278="základná",J1278,0)</f>
        <v>0</v>
      </c>
      <c r="BF1278" s="887">
        <f>IF(N1278="znížená",J1278,0)</f>
        <v>0</v>
      </c>
      <c r="BG1278" s="887">
        <f>IF(N1278="zákl. prenesená",J1278,0)</f>
        <v>0</v>
      </c>
      <c r="BH1278" s="887">
        <f>IF(N1278="zníž. prenesená",J1278,0)</f>
        <v>0</v>
      </c>
      <c r="BI1278" s="887">
        <f>IF(N1278="nulová",J1278,0)</f>
        <v>0</v>
      </c>
      <c r="BJ1278" s="863" t="s">
        <v>177</v>
      </c>
      <c r="BK1278" s="887">
        <f>ROUND(I1278*H1278,2)</f>
        <v>0</v>
      </c>
      <c r="BL1278" s="863" t="s">
        <v>176</v>
      </c>
      <c r="BM1278" s="159" t="s">
        <v>902</v>
      </c>
    </row>
    <row r="1279" spans="2:65" s="888" customFormat="1">
      <c r="B1279" s="889"/>
      <c r="D1279" s="890" t="s">
        <v>3027</v>
      </c>
      <c r="E1279" s="891" t="s">
        <v>1</v>
      </c>
      <c r="F1279" s="892" t="s">
        <v>3479</v>
      </c>
      <c r="H1279" s="891" t="s">
        <v>1</v>
      </c>
      <c r="L1279" s="889"/>
      <c r="M1279" s="893"/>
      <c r="T1279" s="894"/>
      <c r="AT1279" s="891" t="s">
        <v>3027</v>
      </c>
      <c r="AU1279" s="891" t="s">
        <v>177</v>
      </c>
      <c r="AV1279" s="888" t="s">
        <v>78</v>
      </c>
      <c r="AW1279" s="888" t="s">
        <v>27</v>
      </c>
      <c r="AX1279" s="888" t="s">
        <v>70</v>
      </c>
      <c r="AY1279" s="891" t="s">
        <v>170</v>
      </c>
    </row>
    <row r="1280" spans="2:65" s="888" customFormat="1">
      <c r="B1280" s="889"/>
      <c r="D1280" s="890" t="s">
        <v>3027</v>
      </c>
      <c r="E1280" s="891" t="s">
        <v>1</v>
      </c>
      <c r="F1280" s="892" t="s">
        <v>3346</v>
      </c>
      <c r="H1280" s="891" t="s">
        <v>1</v>
      </c>
      <c r="L1280" s="889"/>
      <c r="M1280" s="893"/>
      <c r="T1280" s="894"/>
      <c r="AT1280" s="891" t="s">
        <v>3027</v>
      </c>
      <c r="AU1280" s="891" t="s">
        <v>177</v>
      </c>
      <c r="AV1280" s="888" t="s">
        <v>78</v>
      </c>
      <c r="AW1280" s="888" t="s">
        <v>27</v>
      </c>
      <c r="AX1280" s="888" t="s">
        <v>70</v>
      </c>
      <c r="AY1280" s="891" t="s">
        <v>170</v>
      </c>
    </row>
    <row r="1281" spans="2:65" s="895" customFormat="1">
      <c r="B1281" s="896"/>
      <c r="D1281" s="890" t="s">
        <v>3027</v>
      </c>
      <c r="E1281" s="897" t="s">
        <v>1</v>
      </c>
      <c r="F1281" s="898" t="s">
        <v>3480</v>
      </c>
      <c r="H1281" s="899">
        <v>2.0089999999999999</v>
      </c>
      <c r="L1281" s="896"/>
      <c r="M1281" s="900"/>
      <c r="T1281" s="901"/>
      <c r="AT1281" s="897" t="s">
        <v>3027</v>
      </c>
      <c r="AU1281" s="897" t="s">
        <v>177</v>
      </c>
      <c r="AV1281" s="895" t="s">
        <v>177</v>
      </c>
      <c r="AW1281" s="895" t="s">
        <v>27</v>
      </c>
      <c r="AX1281" s="895" t="s">
        <v>70</v>
      </c>
      <c r="AY1281" s="897" t="s">
        <v>170</v>
      </c>
    </row>
    <row r="1282" spans="2:65" s="902" customFormat="1">
      <c r="B1282" s="903"/>
      <c r="D1282" s="890" t="s">
        <v>3027</v>
      </c>
      <c r="E1282" s="904" t="s">
        <v>1</v>
      </c>
      <c r="F1282" s="905" t="s">
        <v>3030</v>
      </c>
      <c r="H1282" s="906">
        <v>2.0089999999999999</v>
      </c>
      <c r="L1282" s="903"/>
      <c r="M1282" s="907"/>
      <c r="T1282" s="908"/>
      <c r="AT1282" s="904" t="s">
        <v>3027</v>
      </c>
      <c r="AU1282" s="904" t="s">
        <v>177</v>
      </c>
      <c r="AV1282" s="902" t="s">
        <v>176</v>
      </c>
      <c r="AW1282" s="902" t="s">
        <v>27</v>
      </c>
      <c r="AX1282" s="902" t="s">
        <v>78</v>
      </c>
      <c r="AY1282" s="904" t="s">
        <v>170</v>
      </c>
    </row>
    <row r="1283" spans="2:65" s="2" customFormat="1" ht="24.25" customHeight="1">
      <c r="B1283" s="883"/>
      <c r="C1283" s="148" t="s">
        <v>903</v>
      </c>
      <c r="D1283" s="148" t="s">
        <v>172</v>
      </c>
      <c r="E1283" s="149" t="s">
        <v>904</v>
      </c>
      <c r="F1283" s="150" t="s">
        <v>905</v>
      </c>
      <c r="G1283" s="151" t="s">
        <v>249</v>
      </c>
      <c r="H1283" s="152">
        <v>0.58799999999999997</v>
      </c>
      <c r="I1283" s="1091"/>
      <c r="J1283" s="153">
        <f>ROUND(I1283*H1283,2)</f>
        <v>0</v>
      </c>
      <c r="K1283" s="884"/>
      <c r="L1283" s="40"/>
      <c r="M1283" s="155" t="s">
        <v>1</v>
      </c>
      <c r="N1283" s="885" t="s">
        <v>38</v>
      </c>
      <c r="O1283" s="886">
        <v>4.18</v>
      </c>
      <c r="P1283" s="886">
        <f>O1283*H1283</f>
        <v>2.4578399999999996</v>
      </c>
      <c r="Q1283" s="886">
        <v>0</v>
      </c>
      <c r="R1283" s="886">
        <f>Q1283*H1283</f>
        <v>0</v>
      </c>
      <c r="S1283" s="886">
        <v>1</v>
      </c>
      <c r="T1283" s="158">
        <f>S1283*H1283</f>
        <v>0.58799999999999997</v>
      </c>
      <c r="AR1283" s="159" t="s">
        <v>176</v>
      </c>
      <c r="AT1283" s="159" t="s">
        <v>172</v>
      </c>
      <c r="AU1283" s="159" t="s">
        <v>177</v>
      </c>
      <c r="AY1283" s="863" t="s">
        <v>170</v>
      </c>
      <c r="BE1283" s="887">
        <f>IF(N1283="základná",J1283,0)</f>
        <v>0</v>
      </c>
      <c r="BF1283" s="887">
        <f>IF(N1283="znížená",J1283,0)</f>
        <v>0</v>
      </c>
      <c r="BG1283" s="887">
        <f>IF(N1283="zákl. prenesená",J1283,0)</f>
        <v>0</v>
      </c>
      <c r="BH1283" s="887">
        <f>IF(N1283="zníž. prenesená",J1283,0)</f>
        <v>0</v>
      </c>
      <c r="BI1283" s="887">
        <f>IF(N1283="nulová",J1283,0)</f>
        <v>0</v>
      </c>
      <c r="BJ1283" s="863" t="s">
        <v>177</v>
      </c>
      <c r="BK1283" s="887">
        <f>ROUND(I1283*H1283,2)</f>
        <v>0</v>
      </c>
      <c r="BL1283" s="863" t="s">
        <v>176</v>
      </c>
      <c r="BM1283" s="159" t="s">
        <v>906</v>
      </c>
    </row>
    <row r="1284" spans="2:65" s="888" customFormat="1">
      <c r="B1284" s="889"/>
      <c r="D1284" s="890" t="s">
        <v>3027</v>
      </c>
      <c r="E1284" s="891" t="s">
        <v>1</v>
      </c>
      <c r="F1284" s="892" t="s">
        <v>3481</v>
      </c>
      <c r="H1284" s="891" t="s">
        <v>1</v>
      </c>
      <c r="L1284" s="889"/>
      <c r="M1284" s="893"/>
      <c r="T1284" s="894"/>
      <c r="AT1284" s="891" t="s">
        <v>3027</v>
      </c>
      <c r="AU1284" s="891" t="s">
        <v>177</v>
      </c>
      <c r="AV1284" s="888" t="s">
        <v>78</v>
      </c>
      <c r="AW1284" s="888" t="s">
        <v>27</v>
      </c>
      <c r="AX1284" s="888" t="s">
        <v>70</v>
      </c>
      <c r="AY1284" s="891" t="s">
        <v>170</v>
      </c>
    </row>
    <row r="1285" spans="2:65" s="895" customFormat="1">
      <c r="B1285" s="896"/>
      <c r="D1285" s="890" t="s">
        <v>3027</v>
      </c>
      <c r="E1285" s="897" t="s">
        <v>1</v>
      </c>
      <c r="F1285" s="898" t="s">
        <v>3482</v>
      </c>
      <c r="H1285" s="899">
        <v>0.58799999999999997</v>
      </c>
      <c r="L1285" s="896"/>
      <c r="M1285" s="900"/>
      <c r="T1285" s="901"/>
      <c r="AT1285" s="897" t="s">
        <v>3027</v>
      </c>
      <c r="AU1285" s="897" t="s">
        <v>177</v>
      </c>
      <c r="AV1285" s="895" t="s">
        <v>177</v>
      </c>
      <c r="AW1285" s="895" t="s">
        <v>27</v>
      </c>
      <c r="AX1285" s="895" t="s">
        <v>70</v>
      </c>
      <c r="AY1285" s="897" t="s">
        <v>170</v>
      </c>
    </row>
    <row r="1286" spans="2:65" s="902" customFormat="1">
      <c r="B1286" s="903"/>
      <c r="D1286" s="890" t="s">
        <v>3027</v>
      </c>
      <c r="E1286" s="904" t="s">
        <v>1</v>
      </c>
      <c r="F1286" s="905" t="s">
        <v>3030</v>
      </c>
      <c r="H1286" s="906">
        <v>0.58799999999999997</v>
      </c>
      <c r="L1286" s="903"/>
      <c r="M1286" s="907"/>
      <c r="T1286" s="908"/>
      <c r="AT1286" s="904" t="s">
        <v>3027</v>
      </c>
      <c r="AU1286" s="904" t="s">
        <v>177</v>
      </c>
      <c r="AV1286" s="902" t="s">
        <v>176</v>
      </c>
      <c r="AW1286" s="902" t="s">
        <v>27</v>
      </c>
      <c r="AX1286" s="902" t="s">
        <v>78</v>
      </c>
      <c r="AY1286" s="904" t="s">
        <v>170</v>
      </c>
    </row>
    <row r="1287" spans="2:65" s="2" customFormat="1" ht="24.25" customHeight="1">
      <c r="B1287" s="883"/>
      <c r="C1287" s="148" t="s">
        <v>907</v>
      </c>
      <c r="D1287" s="148" t="s">
        <v>172</v>
      </c>
      <c r="E1287" s="149" t="s">
        <v>908</v>
      </c>
      <c r="F1287" s="150" t="s">
        <v>909</v>
      </c>
      <c r="G1287" s="151" t="s">
        <v>175</v>
      </c>
      <c r="H1287" s="152">
        <v>15.81</v>
      </c>
      <c r="I1287" s="1091"/>
      <c r="J1287" s="153">
        <f>ROUND(I1287*H1287,2)</f>
        <v>0</v>
      </c>
      <c r="K1287" s="884"/>
      <c r="L1287" s="40"/>
      <c r="M1287" s="155" t="s">
        <v>1</v>
      </c>
      <c r="N1287" s="885" t="s">
        <v>38</v>
      </c>
      <c r="O1287" s="886">
        <v>0.51</v>
      </c>
      <c r="P1287" s="886">
        <f>O1287*H1287</f>
        <v>8.0631000000000004</v>
      </c>
      <c r="Q1287" s="886">
        <v>0</v>
      </c>
      <c r="R1287" s="886">
        <f>Q1287*H1287</f>
        <v>0</v>
      </c>
      <c r="S1287" s="886">
        <v>8.2000000000000003E-2</v>
      </c>
      <c r="T1287" s="158">
        <f>S1287*H1287</f>
        <v>1.2964200000000001</v>
      </c>
      <c r="AR1287" s="159" t="s">
        <v>176</v>
      </c>
      <c r="AT1287" s="159" t="s">
        <v>172</v>
      </c>
      <c r="AU1287" s="159" t="s">
        <v>177</v>
      </c>
      <c r="AY1287" s="863" t="s">
        <v>170</v>
      </c>
      <c r="BE1287" s="887">
        <f>IF(N1287="základná",J1287,0)</f>
        <v>0</v>
      </c>
      <c r="BF1287" s="887">
        <f>IF(N1287="znížená",J1287,0)</f>
        <v>0</v>
      </c>
      <c r="BG1287" s="887">
        <f>IF(N1287="zákl. prenesená",J1287,0)</f>
        <v>0</v>
      </c>
      <c r="BH1287" s="887">
        <f>IF(N1287="zníž. prenesená",J1287,0)</f>
        <v>0</v>
      </c>
      <c r="BI1287" s="887">
        <f>IF(N1287="nulová",J1287,0)</f>
        <v>0</v>
      </c>
      <c r="BJ1287" s="863" t="s">
        <v>177</v>
      </c>
      <c r="BK1287" s="887">
        <f>ROUND(I1287*H1287,2)</f>
        <v>0</v>
      </c>
      <c r="BL1287" s="863" t="s">
        <v>176</v>
      </c>
      <c r="BM1287" s="159" t="s">
        <v>910</v>
      </c>
    </row>
    <row r="1288" spans="2:65" s="888" customFormat="1">
      <c r="B1288" s="889"/>
      <c r="D1288" s="890" t="s">
        <v>3027</v>
      </c>
      <c r="E1288" s="891" t="s">
        <v>1</v>
      </c>
      <c r="F1288" s="892" t="s">
        <v>3483</v>
      </c>
      <c r="H1288" s="891" t="s">
        <v>1</v>
      </c>
      <c r="L1288" s="889"/>
      <c r="M1288" s="893"/>
      <c r="T1288" s="894"/>
      <c r="AT1288" s="891" t="s">
        <v>3027</v>
      </c>
      <c r="AU1288" s="891" t="s">
        <v>177</v>
      </c>
      <c r="AV1288" s="888" t="s">
        <v>78</v>
      </c>
      <c r="AW1288" s="888" t="s">
        <v>27</v>
      </c>
      <c r="AX1288" s="888" t="s">
        <v>70</v>
      </c>
      <c r="AY1288" s="891" t="s">
        <v>170</v>
      </c>
    </row>
    <row r="1289" spans="2:65" s="895" customFormat="1">
      <c r="B1289" s="896"/>
      <c r="D1289" s="890" t="s">
        <v>3027</v>
      </c>
      <c r="E1289" s="897" t="s">
        <v>1</v>
      </c>
      <c r="F1289" s="898" t="s">
        <v>3484</v>
      </c>
      <c r="H1289" s="899">
        <v>12.73</v>
      </c>
      <c r="L1289" s="896"/>
      <c r="M1289" s="900"/>
      <c r="T1289" s="901"/>
      <c r="AT1289" s="897" t="s">
        <v>3027</v>
      </c>
      <c r="AU1289" s="897" t="s">
        <v>177</v>
      </c>
      <c r="AV1289" s="895" t="s">
        <v>177</v>
      </c>
      <c r="AW1289" s="895" t="s">
        <v>27</v>
      </c>
      <c r="AX1289" s="895" t="s">
        <v>70</v>
      </c>
      <c r="AY1289" s="897" t="s">
        <v>170</v>
      </c>
    </row>
    <row r="1290" spans="2:65" s="888" customFormat="1">
      <c r="B1290" s="889"/>
      <c r="D1290" s="890" t="s">
        <v>3027</v>
      </c>
      <c r="E1290" s="891" t="s">
        <v>1</v>
      </c>
      <c r="F1290" s="892" t="s">
        <v>3485</v>
      </c>
      <c r="H1290" s="891" t="s">
        <v>1</v>
      </c>
      <c r="L1290" s="889"/>
      <c r="M1290" s="893"/>
      <c r="T1290" s="894"/>
      <c r="AT1290" s="891" t="s">
        <v>3027</v>
      </c>
      <c r="AU1290" s="891" t="s">
        <v>177</v>
      </c>
      <c r="AV1290" s="888" t="s">
        <v>78</v>
      </c>
      <c r="AW1290" s="888" t="s">
        <v>27</v>
      </c>
      <c r="AX1290" s="888" t="s">
        <v>70</v>
      </c>
      <c r="AY1290" s="891" t="s">
        <v>170</v>
      </c>
    </row>
    <row r="1291" spans="2:65" s="895" customFormat="1">
      <c r="B1291" s="896"/>
      <c r="D1291" s="890" t="s">
        <v>3027</v>
      </c>
      <c r="E1291" s="897" t="s">
        <v>1</v>
      </c>
      <c r="F1291" s="898" t="s">
        <v>3486</v>
      </c>
      <c r="H1291" s="899">
        <v>3.08</v>
      </c>
      <c r="L1291" s="896"/>
      <c r="M1291" s="900"/>
      <c r="T1291" s="901"/>
      <c r="AT1291" s="897" t="s">
        <v>3027</v>
      </c>
      <c r="AU1291" s="897" t="s">
        <v>177</v>
      </c>
      <c r="AV1291" s="895" t="s">
        <v>177</v>
      </c>
      <c r="AW1291" s="895" t="s">
        <v>27</v>
      </c>
      <c r="AX1291" s="895" t="s">
        <v>70</v>
      </c>
      <c r="AY1291" s="897" t="s">
        <v>170</v>
      </c>
    </row>
    <row r="1292" spans="2:65" s="902" customFormat="1">
      <c r="B1292" s="903"/>
      <c r="D1292" s="890" t="s">
        <v>3027</v>
      </c>
      <c r="E1292" s="904" t="s">
        <v>1</v>
      </c>
      <c r="F1292" s="905" t="s">
        <v>3030</v>
      </c>
      <c r="H1292" s="906">
        <v>15.81</v>
      </c>
      <c r="L1292" s="903"/>
      <c r="M1292" s="907"/>
      <c r="T1292" s="908"/>
      <c r="AT1292" s="904" t="s">
        <v>3027</v>
      </c>
      <c r="AU1292" s="904" t="s">
        <v>177</v>
      </c>
      <c r="AV1292" s="902" t="s">
        <v>176</v>
      </c>
      <c r="AW1292" s="902" t="s">
        <v>27</v>
      </c>
      <c r="AX1292" s="902" t="s">
        <v>78</v>
      </c>
      <c r="AY1292" s="904" t="s">
        <v>170</v>
      </c>
    </row>
    <row r="1293" spans="2:65" s="2" customFormat="1" ht="24.25" customHeight="1">
      <c r="B1293" s="883"/>
      <c r="C1293" s="148" t="s">
        <v>911</v>
      </c>
      <c r="D1293" s="148" t="s">
        <v>172</v>
      </c>
      <c r="E1293" s="149" t="s">
        <v>912</v>
      </c>
      <c r="F1293" s="150" t="s">
        <v>913</v>
      </c>
      <c r="G1293" s="151" t="s">
        <v>364</v>
      </c>
      <c r="H1293" s="152">
        <v>10.5</v>
      </c>
      <c r="I1293" s="1091"/>
      <c r="J1293" s="153">
        <f>ROUND(I1293*H1293,2)</f>
        <v>0</v>
      </c>
      <c r="K1293" s="884"/>
      <c r="L1293" s="40"/>
      <c r="M1293" s="155" t="s">
        <v>1</v>
      </c>
      <c r="N1293" s="885" t="s">
        <v>38</v>
      </c>
      <c r="O1293" s="886">
        <v>0.60599999999999998</v>
      </c>
      <c r="P1293" s="886">
        <f>O1293*H1293</f>
        <v>6.3629999999999995</v>
      </c>
      <c r="Q1293" s="886">
        <v>0</v>
      </c>
      <c r="R1293" s="886">
        <f>Q1293*H1293</f>
        <v>0</v>
      </c>
      <c r="S1293" s="886">
        <v>7.0000000000000007E-2</v>
      </c>
      <c r="T1293" s="158">
        <f>S1293*H1293</f>
        <v>0.7350000000000001</v>
      </c>
      <c r="AR1293" s="159" t="s">
        <v>176</v>
      </c>
      <c r="AT1293" s="159" t="s">
        <v>172</v>
      </c>
      <c r="AU1293" s="159" t="s">
        <v>177</v>
      </c>
      <c r="AY1293" s="863" t="s">
        <v>170</v>
      </c>
      <c r="BE1293" s="887">
        <f>IF(N1293="základná",J1293,0)</f>
        <v>0</v>
      </c>
      <c r="BF1293" s="887">
        <f>IF(N1293="znížená",J1293,0)</f>
        <v>0</v>
      </c>
      <c r="BG1293" s="887">
        <f>IF(N1293="zákl. prenesená",J1293,0)</f>
        <v>0</v>
      </c>
      <c r="BH1293" s="887">
        <f>IF(N1293="zníž. prenesená",J1293,0)</f>
        <v>0</v>
      </c>
      <c r="BI1293" s="887">
        <f>IF(N1293="nulová",J1293,0)</f>
        <v>0</v>
      </c>
      <c r="BJ1293" s="863" t="s">
        <v>177</v>
      </c>
      <c r="BK1293" s="887">
        <f>ROUND(I1293*H1293,2)</f>
        <v>0</v>
      </c>
      <c r="BL1293" s="863" t="s">
        <v>176</v>
      </c>
      <c r="BM1293" s="159" t="s">
        <v>914</v>
      </c>
    </row>
    <row r="1294" spans="2:65" s="888" customFormat="1">
      <c r="B1294" s="889"/>
      <c r="D1294" s="890" t="s">
        <v>3027</v>
      </c>
      <c r="E1294" s="891" t="s">
        <v>1</v>
      </c>
      <c r="F1294" s="892" t="s">
        <v>3487</v>
      </c>
      <c r="H1294" s="891" t="s">
        <v>1</v>
      </c>
      <c r="L1294" s="889"/>
      <c r="M1294" s="893"/>
      <c r="T1294" s="894"/>
      <c r="AT1294" s="891" t="s">
        <v>3027</v>
      </c>
      <c r="AU1294" s="891" t="s">
        <v>177</v>
      </c>
      <c r="AV1294" s="888" t="s">
        <v>78</v>
      </c>
      <c r="AW1294" s="888" t="s">
        <v>27</v>
      </c>
      <c r="AX1294" s="888" t="s">
        <v>70</v>
      </c>
      <c r="AY1294" s="891" t="s">
        <v>170</v>
      </c>
    </row>
    <row r="1295" spans="2:65" s="895" customFormat="1">
      <c r="B1295" s="896"/>
      <c r="D1295" s="890" t="s">
        <v>3027</v>
      </c>
      <c r="E1295" s="897" t="s">
        <v>1</v>
      </c>
      <c r="F1295" s="898" t="s">
        <v>3488</v>
      </c>
      <c r="H1295" s="899">
        <v>10.5</v>
      </c>
      <c r="L1295" s="896"/>
      <c r="M1295" s="900"/>
      <c r="T1295" s="901"/>
      <c r="AT1295" s="897" t="s">
        <v>3027</v>
      </c>
      <c r="AU1295" s="897" t="s">
        <v>177</v>
      </c>
      <c r="AV1295" s="895" t="s">
        <v>177</v>
      </c>
      <c r="AW1295" s="895" t="s">
        <v>27</v>
      </c>
      <c r="AX1295" s="895" t="s">
        <v>70</v>
      </c>
      <c r="AY1295" s="897" t="s">
        <v>170</v>
      </c>
    </row>
    <row r="1296" spans="2:65" s="902" customFormat="1">
      <c r="B1296" s="903"/>
      <c r="D1296" s="890" t="s">
        <v>3027</v>
      </c>
      <c r="E1296" s="904" t="s">
        <v>1</v>
      </c>
      <c r="F1296" s="905" t="s">
        <v>3030</v>
      </c>
      <c r="H1296" s="906">
        <v>10.5</v>
      </c>
      <c r="L1296" s="903"/>
      <c r="M1296" s="907"/>
      <c r="T1296" s="908"/>
      <c r="AT1296" s="904" t="s">
        <v>3027</v>
      </c>
      <c r="AU1296" s="904" t="s">
        <v>177</v>
      </c>
      <c r="AV1296" s="902" t="s">
        <v>176</v>
      </c>
      <c r="AW1296" s="902" t="s">
        <v>27</v>
      </c>
      <c r="AX1296" s="902" t="s">
        <v>78</v>
      </c>
      <c r="AY1296" s="904" t="s">
        <v>170</v>
      </c>
    </row>
    <row r="1297" spans="2:65" s="2" customFormat="1" ht="24.25" customHeight="1">
      <c r="B1297" s="883"/>
      <c r="C1297" s="148" t="s">
        <v>915</v>
      </c>
      <c r="D1297" s="148" t="s">
        <v>172</v>
      </c>
      <c r="E1297" s="149" t="s">
        <v>916</v>
      </c>
      <c r="F1297" s="150" t="s">
        <v>917</v>
      </c>
      <c r="G1297" s="151" t="s">
        <v>192</v>
      </c>
      <c r="H1297" s="152">
        <v>92.287999999999997</v>
      </c>
      <c r="I1297" s="1091"/>
      <c r="J1297" s="153">
        <f>ROUND(I1297*H1297,2)</f>
        <v>0</v>
      </c>
      <c r="K1297" s="884"/>
      <c r="L1297" s="40"/>
      <c r="M1297" s="155" t="s">
        <v>1</v>
      </c>
      <c r="N1297" s="885" t="s">
        <v>38</v>
      </c>
      <c r="O1297" s="886">
        <v>5.7830000000000004</v>
      </c>
      <c r="P1297" s="886">
        <f>O1297*H1297</f>
        <v>533.701504</v>
      </c>
      <c r="Q1297" s="886">
        <v>0</v>
      </c>
      <c r="R1297" s="886">
        <f>Q1297*H1297</f>
        <v>0</v>
      </c>
      <c r="S1297" s="886">
        <v>2.4</v>
      </c>
      <c r="T1297" s="158">
        <f>S1297*H1297</f>
        <v>221.49119999999999</v>
      </c>
      <c r="AR1297" s="159" t="s">
        <v>176</v>
      </c>
      <c r="AT1297" s="159" t="s">
        <v>172</v>
      </c>
      <c r="AU1297" s="159" t="s">
        <v>177</v>
      </c>
      <c r="AY1297" s="863" t="s">
        <v>170</v>
      </c>
      <c r="BE1297" s="887">
        <f>IF(N1297="základná",J1297,0)</f>
        <v>0</v>
      </c>
      <c r="BF1297" s="887">
        <f>IF(N1297="znížená",J1297,0)</f>
        <v>0</v>
      </c>
      <c r="BG1297" s="887">
        <f>IF(N1297="zákl. prenesená",J1297,0)</f>
        <v>0</v>
      </c>
      <c r="BH1297" s="887">
        <f>IF(N1297="zníž. prenesená",J1297,0)</f>
        <v>0</v>
      </c>
      <c r="BI1297" s="887">
        <f>IF(N1297="nulová",J1297,0)</f>
        <v>0</v>
      </c>
      <c r="BJ1297" s="863" t="s">
        <v>177</v>
      </c>
      <c r="BK1297" s="887">
        <f>ROUND(I1297*H1297,2)</f>
        <v>0</v>
      </c>
      <c r="BL1297" s="863" t="s">
        <v>176</v>
      </c>
      <c r="BM1297" s="159" t="s">
        <v>918</v>
      </c>
    </row>
    <row r="1298" spans="2:65" s="888" customFormat="1">
      <c r="B1298" s="889"/>
      <c r="D1298" s="890" t="s">
        <v>3027</v>
      </c>
      <c r="E1298" s="891" t="s">
        <v>1</v>
      </c>
      <c r="F1298" s="892" t="s">
        <v>3489</v>
      </c>
      <c r="H1298" s="891" t="s">
        <v>1</v>
      </c>
      <c r="L1298" s="889"/>
      <c r="M1298" s="893"/>
      <c r="T1298" s="894"/>
      <c r="AT1298" s="891" t="s">
        <v>3027</v>
      </c>
      <c r="AU1298" s="891" t="s">
        <v>177</v>
      </c>
      <c r="AV1298" s="888" t="s">
        <v>78</v>
      </c>
      <c r="AW1298" s="888" t="s">
        <v>27</v>
      </c>
      <c r="AX1298" s="888" t="s">
        <v>70</v>
      </c>
      <c r="AY1298" s="891" t="s">
        <v>170</v>
      </c>
    </row>
    <row r="1299" spans="2:65" s="895" customFormat="1">
      <c r="B1299" s="896"/>
      <c r="D1299" s="890" t="s">
        <v>3027</v>
      </c>
      <c r="E1299" s="897" t="s">
        <v>1</v>
      </c>
      <c r="F1299" s="898" t="s">
        <v>3490</v>
      </c>
      <c r="H1299" s="899">
        <v>92.287999999999997</v>
      </c>
      <c r="L1299" s="896"/>
      <c r="M1299" s="900"/>
      <c r="T1299" s="901"/>
      <c r="AT1299" s="897" t="s">
        <v>3027</v>
      </c>
      <c r="AU1299" s="897" t="s">
        <v>177</v>
      </c>
      <c r="AV1299" s="895" t="s">
        <v>177</v>
      </c>
      <c r="AW1299" s="895" t="s">
        <v>27</v>
      </c>
      <c r="AX1299" s="895" t="s">
        <v>70</v>
      </c>
      <c r="AY1299" s="897" t="s">
        <v>170</v>
      </c>
    </row>
    <row r="1300" spans="2:65" s="902" customFormat="1">
      <c r="B1300" s="903"/>
      <c r="D1300" s="890" t="s">
        <v>3027</v>
      </c>
      <c r="E1300" s="904" t="s">
        <v>1</v>
      </c>
      <c r="F1300" s="905" t="s">
        <v>3030</v>
      </c>
      <c r="H1300" s="906">
        <v>92.287999999999997</v>
      </c>
      <c r="L1300" s="903"/>
      <c r="M1300" s="907"/>
      <c r="T1300" s="908"/>
      <c r="AT1300" s="904" t="s">
        <v>3027</v>
      </c>
      <c r="AU1300" s="904" t="s">
        <v>177</v>
      </c>
      <c r="AV1300" s="902" t="s">
        <v>176</v>
      </c>
      <c r="AW1300" s="902" t="s">
        <v>27</v>
      </c>
      <c r="AX1300" s="902" t="s">
        <v>78</v>
      </c>
      <c r="AY1300" s="904" t="s">
        <v>170</v>
      </c>
    </row>
    <row r="1301" spans="2:65" s="2" customFormat="1" ht="24.25" customHeight="1">
      <c r="B1301" s="883"/>
      <c r="C1301" s="148" t="s">
        <v>919</v>
      </c>
      <c r="D1301" s="148" t="s">
        <v>172</v>
      </c>
      <c r="E1301" s="149" t="s">
        <v>920</v>
      </c>
      <c r="F1301" s="150" t="s">
        <v>921</v>
      </c>
      <c r="G1301" s="151" t="s">
        <v>175</v>
      </c>
      <c r="H1301" s="152">
        <v>7.218</v>
      </c>
      <c r="I1301" s="1091"/>
      <c r="J1301" s="153">
        <f>ROUND(I1301*H1301,2)</f>
        <v>0</v>
      </c>
      <c r="K1301" s="884"/>
      <c r="L1301" s="40"/>
      <c r="M1301" s="155" t="s">
        <v>1</v>
      </c>
      <c r="N1301" s="885" t="s">
        <v>38</v>
      </c>
      <c r="O1301" s="886">
        <v>2.9889999999999999</v>
      </c>
      <c r="P1301" s="886">
        <f>O1301*H1301</f>
        <v>21.574601999999999</v>
      </c>
      <c r="Q1301" s="886">
        <v>0</v>
      </c>
      <c r="R1301" s="886">
        <f>Q1301*H1301</f>
        <v>0</v>
      </c>
      <c r="S1301" s="886">
        <v>0.39200000000000002</v>
      </c>
      <c r="T1301" s="158">
        <f>S1301*H1301</f>
        <v>2.829456</v>
      </c>
      <c r="AR1301" s="159" t="s">
        <v>176</v>
      </c>
      <c r="AT1301" s="159" t="s">
        <v>172</v>
      </c>
      <c r="AU1301" s="159" t="s">
        <v>177</v>
      </c>
      <c r="AY1301" s="863" t="s">
        <v>170</v>
      </c>
      <c r="BE1301" s="887">
        <f>IF(N1301="základná",J1301,0)</f>
        <v>0</v>
      </c>
      <c r="BF1301" s="887">
        <f>IF(N1301="znížená",J1301,0)</f>
        <v>0</v>
      </c>
      <c r="BG1301" s="887">
        <f>IF(N1301="zákl. prenesená",J1301,0)</f>
        <v>0</v>
      </c>
      <c r="BH1301" s="887">
        <f>IF(N1301="zníž. prenesená",J1301,0)</f>
        <v>0</v>
      </c>
      <c r="BI1301" s="887">
        <f>IF(N1301="nulová",J1301,0)</f>
        <v>0</v>
      </c>
      <c r="BJ1301" s="863" t="s">
        <v>177</v>
      </c>
      <c r="BK1301" s="887">
        <f>ROUND(I1301*H1301,2)</f>
        <v>0</v>
      </c>
      <c r="BL1301" s="863" t="s">
        <v>176</v>
      </c>
      <c r="BM1301" s="159" t="s">
        <v>922</v>
      </c>
    </row>
    <row r="1302" spans="2:65" s="888" customFormat="1">
      <c r="B1302" s="889"/>
      <c r="D1302" s="890" t="s">
        <v>3027</v>
      </c>
      <c r="E1302" s="891" t="s">
        <v>1</v>
      </c>
      <c r="F1302" s="892" t="s">
        <v>3487</v>
      </c>
      <c r="H1302" s="891" t="s">
        <v>1</v>
      </c>
      <c r="L1302" s="889"/>
      <c r="M1302" s="893"/>
      <c r="T1302" s="894"/>
      <c r="AT1302" s="891" t="s">
        <v>3027</v>
      </c>
      <c r="AU1302" s="891" t="s">
        <v>177</v>
      </c>
      <c r="AV1302" s="888" t="s">
        <v>78</v>
      </c>
      <c r="AW1302" s="888" t="s">
        <v>27</v>
      </c>
      <c r="AX1302" s="888" t="s">
        <v>70</v>
      </c>
      <c r="AY1302" s="891" t="s">
        <v>170</v>
      </c>
    </row>
    <row r="1303" spans="2:65" s="895" customFormat="1">
      <c r="B1303" s="896"/>
      <c r="D1303" s="890" t="s">
        <v>3027</v>
      </c>
      <c r="E1303" s="897" t="s">
        <v>1</v>
      </c>
      <c r="F1303" s="898" t="s">
        <v>3491</v>
      </c>
      <c r="H1303" s="899">
        <v>7.218</v>
      </c>
      <c r="L1303" s="896"/>
      <c r="M1303" s="900"/>
      <c r="T1303" s="901"/>
      <c r="AT1303" s="897" t="s">
        <v>3027</v>
      </c>
      <c r="AU1303" s="897" t="s">
        <v>177</v>
      </c>
      <c r="AV1303" s="895" t="s">
        <v>177</v>
      </c>
      <c r="AW1303" s="895" t="s">
        <v>27</v>
      </c>
      <c r="AX1303" s="895" t="s">
        <v>70</v>
      </c>
      <c r="AY1303" s="897" t="s">
        <v>170</v>
      </c>
    </row>
    <row r="1304" spans="2:65" s="902" customFormat="1">
      <c r="B1304" s="903"/>
      <c r="D1304" s="890" t="s">
        <v>3027</v>
      </c>
      <c r="E1304" s="904" t="s">
        <v>1</v>
      </c>
      <c r="F1304" s="905" t="s">
        <v>3030</v>
      </c>
      <c r="H1304" s="906">
        <v>7.218</v>
      </c>
      <c r="L1304" s="903"/>
      <c r="M1304" s="907"/>
      <c r="T1304" s="908"/>
      <c r="AT1304" s="904" t="s">
        <v>3027</v>
      </c>
      <c r="AU1304" s="904" t="s">
        <v>177</v>
      </c>
      <c r="AV1304" s="902" t="s">
        <v>176</v>
      </c>
      <c r="AW1304" s="902" t="s">
        <v>27</v>
      </c>
      <c r="AX1304" s="902" t="s">
        <v>78</v>
      </c>
      <c r="AY1304" s="904" t="s">
        <v>170</v>
      </c>
    </row>
    <row r="1305" spans="2:65" s="2" customFormat="1" ht="37.9" customHeight="1">
      <c r="B1305" s="883"/>
      <c r="C1305" s="148" t="s">
        <v>923</v>
      </c>
      <c r="D1305" s="148" t="s">
        <v>172</v>
      </c>
      <c r="E1305" s="149" t="s">
        <v>924</v>
      </c>
      <c r="F1305" s="150" t="s">
        <v>925</v>
      </c>
      <c r="G1305" s="151" t="s">
        <v>192</v>
      </c>
      <c r="H1305" s="152">
        <v>44.298000000000002</v>
      </c>
      <c r="I1305" s="1091"/>
      <c r="J1305" s="153">
        <f>ROUND(I1305*H1305,2)</f>
        <v>0</v>
      </c>
      <c r="K1305" s="884"/>
      <c r="L1305" s="40"/>
      <c r="M1305" s="155" t="s">
        <v>1</v>
      </c>
      <c r="N1305" s="885" t="s">
        <v>38</v>
      </c>
      <c r="O1305" s="886">
        <v>3.2914599999999998</v>
      </c>
      <c r="P1305" s="886">
        <f>O1305*H1305</f>
        <v>145.80509508</v>
      </c>
      <c r="Q1305" s="886">
        <v>0</v>
      </c>
      <c r="R1305" s="886">
        <f>Q1305*H1305</f>
        <v>0</v>
      </c>
      <c r="S1305" s="886">
        <v>1.6</v>
      </c>
      <c r="T1305" s="158">
        <f>S1305*H1305</f>
        <v>70.876800000000003</v>
      </c>
      <c r="AR1305" s="159" t="s">
        <v>176</v>
      </c>
      <c r="AT1305" s="159" t="s">
        <v>172</v>
      </c>
      <c r="AU1305" s="159" t="s">
        <v>177</v>
      </c>
      <c r="AY1305" s="863" t="s">
        <v>170</v>
      </c>
      <c r="BE1305" s="887">
        <f>IF(N1305="základná",J1305,0)</f>
        <v>0</v>
      </c>
      <c r="BF1305" s="887">
        <f>IF(N1305="znížená",J1305,0)</f>
        <v>0</v>
      </c>
      <c r="BG1305" s="887">
        <f>IF(N1305="zákl. prenesená",J1305,0)</f>
        <v>0</v>
      </c>
      <c r="BH1305" s="887">
        <f>IF(N1305="zníž. prenesená",J1305,0)</f>
        <v>0</v>
      </c>
      <c r="BI1305" s="887">
        <f>IF(N1305="nulová",J1305,0)</f>
        <v>0</v>
      </c>
      <c r="BJ1305" s="863" t="s">
        <v>177</v>
      </c>
      <c r="BK1305" s="887">
        <f>ROUND(I1305*H1305,2)</f>
        <v>0</v>
      </c>
      <c r="BL1305" s="863" t="s">
        <v>176</v>
      </c>
      <c r="BM1305" s="159" t="s">
        <v>926</v>
      </c>
    </row>
    <row r="1306" spans="2:65" s="888" customFormat="1">
      <c r="B1306" s="889"/>
      <c r="D1306" s="890" t="s">
        <v>3027</v>
      </c>
      <c r="E1306" s="891" t="s">
        <v>1</v>
      </c>
      <c r="F1306" s="892" t="s">
        <v>3489</v>
      </c>
      <c r="H1306" s="891" t="s">
        <v>1</v>
      </c>
      <c r="L1306" s="889"/>
      <c r="M1306" s="893"/>
      <c r="T1306" s="894"/>
      <c r="AT1306" s="891" t="s">
        <v>3027</v>
      </c>
      <c r="AU1306" s="891" t="s">
        <v>177</v>
      </c>
      <c r="AV1306" s="888" t="s">
        <v>78</v>
      </c>
      <c r="AW1306" s="888" t="s">
        <v>27</v>
      </c>
      <c r="AX1306" s="888" t="s">
        <v>70</v>
      </c>
      <c r="AY1306" s="891" t="s">
        <v>170</v>
      </c>
    </row>
    <row r="1307" spans="2:65" s="895" customFormat="1">
      <c r="B1307" s="896"/>
      <c r="D1307" s="890" t="s">
        <v>3027</v>
      </c>
      <c r="E1307" s="897" t="s">
        <v>1</v>
      </c>
      <c r="F1307" s="898" t="s">
        <v>3492</v>
      </c>
      <c r="H1307" s="899">
        <v>44.298000000000002</v>
      </c>
      <c r="L1307" s="896"/>
      <c r="M1307" s="900"/>
      <c r="T1307" s="901"/>
      <c r="AT1307" s="897" t="s">
        <v>3027</v>
      </c>
      <c r="AU1307" s="897" t="s">
        <v>177</v>
      </c>
      <c r="AV1307" s="895" t="s">
        <v>177</v>
      </c>
      <c r="AW1307" s="895" t="s">
        <v>27</v>
      </c>
      <c r="AX1307" s="895" t="s">
        <v>70</v>
      </c>
      <c r="AY1307" s="897" t="s">
        <v>170</v>
      </c>
    </row>
    <row r="1308" spans="2:65" s="902" customFormat="1">
      <c r="B1308" s="903"/>
      <c r="D1308" s="890" t="s">
        <v>3027</v>
      </c>
      <c r="E1308" s="904" t="s">
        <v>1</v>
      </c>
      <c r="F1308" s="905" t="s">
        <v>3030</v>
      </c>
      <c r="H1308" s="906">
        <v>44.298000000000002</v>
      </c>
      <c r="L1308" s="903"/>
      <c r="M1308" s="907"/>
      <c r="T1308" s="908"/>
      <c r="AT1308" s="904" t="s">
        <v>3027</v>
      </c>
      <c r="AU1308" s="904" t="s">
        <v>177</v>
      </c>
      <c r="AV1308" s="902" t="s">
        <v>176</v>
      </c>
      <c r="AW1308" s="902" t="s">
        <v>27</v>
      </c>
      <c r="AX1308" s="902" t="s">
        <v>78</v>
      </c>
      <c r="AY1308" s="904" t="s">
        <v>170</v>
      </c>
    </row>
    <row r="1309" spans="2:65" s="2" customFormat="1" ht="37.9" customHeight="1">
      <c r="B1309" s="883"/>
      <c r="C1309" s="148" t="s">
        <v>927</v>
      </c>
      <c r="D1309" s="148" t="s">
        <v>172</v>
      </c>
      <c r="E1309" s="149" t="s">
        <v>928</v>
      </c>
      <c r="F1309" s="150" t="s">
        <v>929</v>
      </c>
      <c r="G1309" s="151" t="s">
        <v>192</v>
      </c>
      <c r="H1309" s="152">
        <v>54.179000000000002</v>
      </c>
      <c r="I1309" s="1091"/>
      <c r="J1309" s="153">
        <f>ROUND(I1309*H1309,2)</f>
        <v>0</v>
      </c>
      <c r="K1309" s="884"/>
      <c r="L1309" s="40"/>
      <c r="M1309" s="155" t="s">
        <v>1</v>
      </c>
      <c r="N1309" s="885" t="s">
        <v>38</v>
      </c>
      <c r="O1309" s="886">
        <v>6.6262100000000004</v>
      </c>
      <c r="P1309" s="886">
        <f>O1309*H1309</f>
        <v>359.00143159000004</v>
      </c>
      <c r="Q1309" s="886">
        <v>0</v>
      </c>
      <c r="R1309" s="886">
        <f>Q1309*H1309</f>
        <v>0</v>
      </c>
      <c r="S1309" s="886">
        <v>2.2000000000000002</v>
      </c>
      <c r="T1309" s="158">
        <f>S1309*H1309</f>
        <v>119.19380000000001</v>
      </c>
      <c r="AR1309" s="159" t="s">
        <v>176</v>
      </c>
      <c r="AT1309" s="159" t="s">
        <v>172</v>
      </c>
      <c r="AU1309" s="159" t="s">
        <v>177</v>
      </c>
      <c r="AY1309" s="863" t="s">
        <v>170</v>
      </c>
      <c r="BE1309" s="887">
        <f>IF(N1309="základná",J1309,0)</f>
        <v>0</v>
      </c>
      <c r="BF1309" s="887">
        <f>IF(N1309="znížená",J1309,0)</f>
        <v>0</v>
      </c>
      <c r="BG1309" s="887">
        <f>IF(N1309="zákl. prenesená",J1309,0)</f>
        <v>0</v>
      </c>
      <c r="BH1309" s="887">
        <f>IF(N1309="zníž. prenesená",J1309,0)</f>
        <v>0</v>
      </c>
      <c r="BI1309" s="887">
        <f>IF(N1309="nulová",J1309,0)</f>
        <v>0</v>
      </c>
      <c r="BJ1309" s="863" t="s">
        <v>177</v>
      </c>
      <c r="BK1309" s="887">
        <f>ROUND(I1309*H1309,2)</f>
        <v>0</v>
      </c>
      <c r="BL1309" s="863" t="s">
        <v>176</v>
      </c>
      <c r="BM1309" s="159" t="s">
        <v>930</v>
      </c>
    </row>
    <row r="1310" spans="2:65" s="888" customFormat="1">
      <c r="B1310" s="889"/>
      <c r="D1310" s="890" t="s">
        <v>3027</v>
      </c>
      <c r="E1310" s="891" t="s">
        <v>1</v>
      </c>
      <c r="F1310" s="892" t="s">
        <v>3493</v>
      </c>
      <c r="H1310" s="891" t="s">
        <v>1</v>
      </c>
      <c r="L1310" s="889"/>
      <c r="M1310" s="893"/>
      <c r="T1310" s="894"/>
      <c r="AT1310" s="891" t="s">
        <v>3027</v>
      </c>
      <c r="AU1310" s="891" t="s">
        <v>177</v>
      </c>
      <c r="AV1310" s="888" t="s">
        <v>78</v>
      </c>
      <c r="AW1310" s="888" t="s">
        <v>27</v>
      </c>
      <c r="AX1310" s="888" t="s">
        <v>70</v>
      </c>
      <c r="AY1310" s="891" t="s">
        <v>170</v>
      </c>
    </row>
    <row r="1311" spans="2:65" s="888" customFormat="1">
      <c r="B1311" s="889"/>
      <c r="D1311" s="890" t="s">
        <v>3027</v>
      </c>
      <c r="E1311" s="891" t="s">
        <v>1</v>
      </c>
      <c r="F1311" s="892" t="s">
        <v>3346</v>
      </c>
      <c r="H1311" s="891" t="s">
        <v>1</v>
      </c>
      <c r="L1311" s="889"/>
      <c r="M1311" s="893"/>
      <c r="T1311" s="894"/>
      <c r="AT1311" s="891" t="s">
        <v>3027</v>
      </c>
      <c r="AU1311" s="891" t="s">
        <v>177</v>
      </c>
      <c r="AV1311" s="888" t="s">
        <v>78</v>
      </c>
      <c r="AW1311" s="888" t="s">
        <v>27</v>
      </c>
      <c r="AX1311" s="888" t="s">
        <v>70</v>
      </c>
      <c r="AY1311" s="891" t="s">
        <v>170</v>
      </c>
    </row>
    <row r="1312" spans="2:65" s="895" customFormat="1">
      <c r="B1312" s="896"/>
      <c r="D1312" s="890" t="s">
        <v>3027</v>
      </c>
      <c r="E1312" s="897" t="s">
        <v>1</v>
      </c>
      <c r="F1312" s="898" t="s">
        <v>3494</v>
      </c>
      <c r="H1312" s="899">
        <v>27.538</v>
      </c>
      <c r="L1312" s="896"/>
      <c r="M1312" s="900"/>
      <c r="T1312" s="901"/>
      <c r="AT1312" s="897" t="s">
        <v>3027</v>
      </c>
      <c r="AU1312" s="897" t="s">
        <v>177</v>
      </c>
      <c r="AV1312" s="895" t="s">
        <v>177</v>
      </c>
      <c r="AW1312" s="895" t="s">
        <v>27</v>
      </c>
      <c r="AX1312" s="895" t="s">
        <v>70</v>
      </c>
      <c r="AY1312" s="897" t="s">
        <v>170</v>
      </c>
    </row>
    <row r="1313" spans="2:65" s="888" customFormat="1">
      <c r="B1313" s="889"/>
      <c r="D1313" s="890" t="s">
        <v>3027</v>
      </c>
      <c r="E1313" s="891" t="s">
        <v>1</v>
      </c>
      <c r="F1313" s="892" t="s">
        <v>3348</v>
      </c>
      <c r="H1313" s="891" t="s">
        <v>1</v>
      </c>
      <c r="L1313" s="889"/>
      <c r="M1313" s="893"/>
      <c r="T1313" s="894"/>
      <c r="AT1313" s="891" t="s">
        <v>3027</v>
      </c>
      <c r="AU1313" s="891" t="s">
        <v>177</v>
      </c>
      <c r="AV1313" s="888" t="s">
        <v>78</v>
      </c>
      <c r="AW1313" s="888" t="s">
        <v>27</v>
      </c>
      <c r="AX1313" s="888" t="s">
        <v>70</v>
      </c>
      <c r="AY1313" s="891" t="s">
        <v>170</v>
      </c>
    </row>
    <row r="1314" spans="2:65" s="895" customFormat="1">
      <c r="B1314" s="896"/>
      <c r="D1314" s="890" t="s">
        <v>3027</v>
      </c>
      <c r="E1314" s="897" t="s">
        <v>1</v>
      </c>
      <c r="F1314" s="898" t="s">
        <v>3495</v>
      </c>
      <c r="H1314" s="899">
        <v>26.640999999999998</v>
      </c>
      <c r="L1314" s="896"/>
      <c r="M1314" s="900"/>
      <c r="T1314" s="901"/>
      <c r="AT1314" s="897" t="s">
        <v>3027</v>
      </c>
      <c r="AU1314" s="897" t="s">
        <v>177</v>
      </c>
      <c r="AV1314" s="895" t="s">
        <v>177</v>
      </c>
      <c r="AW1314" s="895" t="s">
        <v>27</v>
      </c>
      <c r="AX1314" s="895" t="s">
        <v>70</v>
      </c>
      <c r="AY1314" s="897" t="s">
        <v>170</v>
      </c>
    </row>
    <row r="1315" spans="2:65" s="902" customFormat="1">
      <c r="B1315" s="903"/>
      <c r="D1315" s="890" t="s">
        <v>3027</v>
      </c>
      <c r="E1315" s="904" t="s">
        <v>1</v>
      </c>
      <c r="F1315" s="905" t="s">
        <v>3030</v>
      </c>
      <c r="H1315" s="906">
        <v>54.179000000000002</v>
      </c>
      <c r="L1315" s="903"/>
      <c r="M1315" s="907"/>
      <c r="T1315" s="908"/>
      <c r="AT1315" s="904" t="s">
        <v>3027</v>
      </c>
      <c r="AU1315" s="904" t="s">
        <v>177</v>
      </c>
      <c r="AV1315" s="902" t="s">
        <v>176</v>
      </c>
      <c r="AW1315" s="902" t="s">
        <v>27</v>
      </c>
      <c r="AX1315" s="902" t="s">
        <v>78</v>
      </c>
      <c r="AY1315" s="904" t="s">
        <v>170</v>
      </c>
    </row>
    <row r="1316" spans="2:65" s="2" customFormat="1" ht="37.9" customHeight="1">
      <c r="B1316" s="883"/>
      <c r="C1316" s="148" t="s">
        <v>931</v>
      </c>
      <c r="D1316" s="148" t="s">
        <v>172</v>
      </c>
      <c r="E1316" s="149" t="s">
        <v>932</v>
      </c>
      <c r="F1316" s="150" t="s">
        <v>933</v>
      </c>
      <c r="G1316" s="151" t="s">
        <v>192</v>
      </c>
      <c r="H1316" s="152">
        <v>3.64</v>
      </c>
      <c r="I1316" s="1091"/>
      <c r="J1316" s="153">
        <f>ROUND(I1316*H1316,2)</f>
        <v>0</v>
      </c>
      <c r="K1316" s="884"/>
      <c r="L1316" s="40"/>
      <c r="M1316" s="155" t="s">
        <v>1</v>
      </c>
      <c r="N1316" s="885" t="s">
        <v>38</v>
      </c>
      <c r="O1316" s="886">
        <v>5.8433999999999999</v>
      </c>
      <c r="P1316" s="886">
        <f>O1316*H1316</f>
        <v>21.269976</v>
      </c>
      <c r="Q1316" s="886">
        <v>0</v>
      </c>
      <c r="R1316" s="886">
        <f>Q1316*H1316</f>
        <v>0</v>
      </c>
      <c r="S1316" s="886">
        <v>2.2000000000000002</v>
      </c>
      <c r="T1316" s="158">
        <f>S1316*H1316</f>
        <v>8.0080000000000009</v>
      </c>
      <c r="AR1316" s="159" t="s">
        <v>176</v>
      </c>
      <c r="AT1316" s="159" t="s">
        <v>172</v>
      </c>
      <c r="AU1316" s="159" t="s">
        <v>177</v>
      </c>
      <c r="AY1316" s="863" t="s">
        <v>170</v>
      </c>
      <c r="BE1316" s="887">
        <f>IF(N1316="základná",J1316,0)</f>
        <v>0</v>
      </c>
      <c r="BF1316" s="887">
        <f>IF(N1316="znížená",J1316,0)</f>
        <v>0</v>
      </c>
      <c r="BG1316" s="887">
        <f>IF(N1316="zákl. prenesená",J1316,0)</f>
        <v>0</v>
      </c>
      <c r="BH1316" s="887">
        <f>IF(N1316="zníž. prenesená",J1316,0)</f>
        <v>0</v>
      </c>
      <c r="BI1316" s="887">
        <f>IF(N1316="nulová",J1316,0)</f>
        <v>0</v>
      </c>
      <c r="BJ1316" s="863" t="s">
        <v>177</v>
      </c>
      <c r="BK1316" s="887">
        <f>ROUND(I1316*H1316,2)</f>
        <v>0</v>
      </c>
      <c r="BL1316" s="863" t="s">
        <v>176</v>
      </c>
      <c r="BM1316" s="159" t="s">
        <v>934</v>
      </c>
    </row>
    <row r="1317" spans="2:65" s="888" customFormat="1">
      <c r="B1317" s="889"/>
      <c r="D1317" s="890" t="s">
        <v>3027</v>
      </c>
      <c r="E1317" s="891" t="s">
        <v>1</v>
      </c>
      <c r="F1317" s="892" t="s">
        <v>3496</v>
      </c>
      <c r="H1317" s="891" t="s">
        <v>1</v>
      </c>
      <c r="L1317" s="889"/>
      <c r="M1317" s="893"/>
      <c r="T1317" s="894"/>
      <c r="AT1317" s="891" t="s">
        <v>3027</v>
      </c>
      <c r="AU1317" s="891" t="s">
        <v>177</v>
      </c>
      <c r="AV1317" s="888" t="s">
        <v>78</v>
      </c>
      <c r="AW1317" s="888" t="s">
        <v>27</v>
      </c>
      <c r="AX1317" s="888" t="s">
        <v>70</v>
      </c>
      <c r="AY1317" s="891" t="s">
        <v>170</v>
      </c>
    </row>
    <row r="1318" spans="2:65" s="888" customFormat="1">
      <c r="B1318" s="889"/>
      <c r="D1318" s="890" t="s">
        <v>3027</v>
      </c>
      <c r="E1318" s="891" t="s">
        <v>1</v>
      </c>
      <c r="F1318" s="892" t="s">
        <v>3346</v>
      </c>
      <c r="H1318" s="891" t="s">
        <v>1</v>
      </c>
      <c r="L1318" s="889"/>
      <c r="M1318" s="893"/>
      <c r="T1318" s="894"/>
      <c r="AT1318" s="891" t="s">
        <v>3027</v>
      </c>
      <c r="AU1318" s="891" t="s">
        <v>177</v>
      </c>
      <c r="AV1318" s="888" t="s">
        <v>78</v>
      </c>
      <c r="AW1318" s="888" t="s">
        <v>27</v>
      </c>
      <c r="AX1318" s="888" t="s">
        <v>70</v>
      </c>
      <c r="AY1318" s="891" t="s">
        <v>170</v>
      </c>
    </row>
    <row r="1319" spans="2:65" s="895" customFormat="1">
      <c r="B1319" s="896"/>
      <c r="D1319" s="890" t="s">
        <v>3027</v>
      </c>
      <c r="E1319" s="897" t="s">
        <v>1</v>
      </c>
      <c r="F1319" s="898" t="s">
        <v>3497</v>
      </c>
      <c r="H1319" s="899">
        <v>3.64</v>
      </c>
      <c r="L1319" s="896"/>
      <c r="M1319" s="900"/>
      <c r="T1319" s="901"/>
      <c r="AT1319" s="897" t="s">
        <v>3027</v>
      </c>
      <c r="AU1319" s="897" t="s">
        <v>177</v>
      </c>
      <c r="AV1319" s="895" t="s">
        <v>177</v>
      </c>
      <c r="AW1319" s="895" t="s">
        <v>27</v>
      </c>
      <c r="AX1319" s="895" t="s">
        <v>70</v>
      </c>
      <c r="AY1319" s="897" t="s">
        <v>170</v>
      </c>
    </row>
    <row r="1320" spans="2:65" s="902" customFormat="1">
      <c r="B1320" s="903"/>
      <c r="D1320" s="890" t="s">
        <v>3027</v>
      </c>
      <c r="E1320" s="904" t="s">
        <v>1</v>
      </c>
      <c r="F1320" s="905" t="s">
        <v>3030</v>
      </c>
      <c r="H1320" s="906">
        <v>3.64</v>
      </c>
      <c r="L1320" s="903"/>
      <c r="M1320" s="907"/>
      <c r="T1320" s="908"/>
      <c r="AT1320" s="904" t="s">
        <v>3027</v>
      </c>
      <c r="AU1320" s="904" t="s">
        <v>177</v>
      </c>
      <c r="AV1320" s="902" t="s">
        <v>176</v>
      </c>
      <c r="AW1320" s="902" t="s">
        <v>27</v>
      </c>
      <c r="AX1320" s="902" t="s">
        <v>78</v>
      </c>
      <c r="AY1320" s="904" t="s">
        <v>170</v>
      </c>
    </row>
    <row r="1321" spans="2:65" s="2" customFormat="1" ht="24.25" customHeight="1">
      <c r="B1321" s="883"/>
      <c r="C1321" s="148" t="s">
        <v>935</v>
      </c>
      <c r="D1321" s="148" t="s">
        <v>172</v>
      </c>
      <c r="E1321" s="149" t="s">
        <v>936</v>
      </c>
      <c r="F1321" s="150" t="s">
        <v>937</v>
      </c>
      <c r="G1321" s="151" t="s">
        <v>175</v>
      </c>
      <c r="H1321" s="152">
        <v>36.4</v>
      </c>
      <c r="I1321" s="1091"/>
      <c r="J1321" s="153">
        <f>ROUND(I1321*H1321,2)</f>
        <v>0</v>
      </c>
      <c r="K1321" s="884"/>
      <c r="L1321" s="40"/>
      <c r="M1321" s="155" t="s">
        <v>1</v>
      </c>
      <c r="N1321" s="885" t="s">
        <v>38</v>
      </c>
      <c r="O1321" s="886">
        <v>0.307</v>
      </c>
      <c r="P1321" s="886">
        <f>O1321*H1321</f>
        <v>11.174799999999999</v>
      </c>
      <c r="Q1321" s="886">
        <v>1.1025E-5</v>
      </c>
      <c r="R1321" s="886">
        <f>Q1321*H1321</f>
        <v>4.0130999999999999E-4</v>
      </c>
      <c r="S1321" s="886">
        <v>6.0000000000000001E-3</v>
      </c>
      <c r="T1321" s="158">
        <f>S1321*H1321</f>
        <v>0.21839999999999998</v>
      </c>
      <c r="AR1321" s="159" t="s">
        <v>176</v>
      </c>
      <c r="AT1321" s="159" t="s">
        <v>172</v>
      </c>
      <c r="AU1321" s="159" t="s">
        <v>177</v>
      </c>
      <c r="AY1321" s="863" t="s">
        <v>170</v>
      </c>
      <c r="BE1321" s="887">
        <f>IF(N1321="základná",J1321,0)</f>
        <v>0</v>
      </c>
      <c r="BF1321" s="887">
        <f>IF(N1321="znížená",J1321,0)</f>
        <v>0</v>
      </c>
      <c r="BG1321" s="887">
        <f>IF(N1321="zákl. prenesená",J1321,0)</f>
        <v>0</v>
      </c>
      <c r="BH1321" s="887">
        <f>IF(N1321="zníž. prenesená",J1321,0)</f>
        <v>0</v>
      </c>
      <c r="BI1321" s="887">
        <f>IF(N1321="nulová",J1321,0)</f>
        <v>0</v>
      </c>
      <c r="BJ1321" s="863" t="s">
        <v>177</v>
      </c>
      <c r="BK1321" s="887">
        <f>ROUND(I1321*H1321,2)</f>
        <v>0</v>
      </c>
      <c r="BL1321" s="863" t="s">
        <v>176</v>
      </c>
      <c r="BM1321" s="159" t="s">
        <v>938</v>
      </c>
    </row>
    <row r="1322" spans="2:65" s="888" customFormat="1">
      <c r="B1322" s="889"/>
      <c r="D1322" s="890" t="s">
        <v>3027</v>
      </c>
      <c r="E1322" s="891" t="s">
        <v>1</v>
      </c>
      <c r="F1322" s="892" t="s">
        <v>3496</v>
      </c>
      <c r="H1322" s="891" t="s">
        <v>1</v>
      </c>
      <c r="L1322" s="889"/>
      <c r="M1322" s="893"/>
      <c r="T1322" s="894"/>
      <c r="AT1322" s="891" t="s">
        <v>3027</v>
      </c>
      <c r="AU1322" s="891" t="s">
        <v>177</v>
      </c>
      <c r="AV1322" s="888" t="s">
        <v>78</v>
      </c>
      <c r="AW1322" s="888" t="s">
        <v>27</v>
      </c>
      <c r="AX1322" s="888" t="s">
        <v>70</v>
      </c>
      <c r="AY1322" s="891" t="s">
        <v>170</v>
      </c>
    </row>
    <row r="1323" spans="2:65" s="888" customFormat="1">
      <c r="B1323" s="889"/>
      <c r="D1323" s="890" t="s">
        <v>3027</v>
      </c>
      <c r="E1323" s="891" t="s">
        <v>1</v>
      </c>
      <c r="F1323" s="892" t="s">
        <v>3346</v>
      </c>
      <c r="H1323" s="891" t="s">
        <v>1</v>
      </c>
      <c r="L1323" s="889"/>
      <c r="M1323" s="893"/>
      <c r="T1323" s="894"/>
      <c r="AT1323" s="891" t="s">
        <v>3027</v>
      </c>
      <c r="AU1323" s="891" t="s">
        <v>177</v>
      </c>
      <c r="AV1323" s="888" t="s">
        <v>78</v>
      </c>
      <c r="AW1323" s="888" t="s">
        <v>27</v>
      </c>
      <c r="AX1323" s="888" t="s">
        <v>70</v>
      </c>
      <c r="AY1323" s="891" t="s">
        <v>170</v>
      </c>
    </row>
    <row r="1324" spans="2:65" s="895" customFormat="1">
      <c r="B1324" s="896"/>
      <c r="D1324" s="890" t="s">
        <v>3027</v>
      </c>
      <c r="E1324" s="897" t="s">
        <v>1</v>
      </c>
      <c r="F1324" s="898" t="s">
        <v>3498</v>
      </c>
      <c r="H1324" s="899">
        <v>36.4</v>
      </c>
      <c r="L1324" s="896"/>
      <c r="M1324" s="900"/>
      <c r="T1324" s="901"/>
      <c r="AT1324" s="897" t="s">
        <v>3027</v>
      </c>
      <c r="AU1324" s="897" t="s">
        <v>177</v>
      </c>
      <c r="AV1324" s="895" t="s">
        <v>177</v>
      </c>
      <c r="AW1324" s="895" t="s">
        <v>27</v>
      </c>
      <c r="AX1324" s="895" t="s">
        <v>70</v>
      </c>
      <c r="AY1324" s="897" t="s">
        <v>170</v>
      </c>
    </row>
    <row r="1325" spans="2:65" s="902" customFormat="1">
      <c r="B1325" s="903"/>
      <c r="D1325" s="890" t="s">
        <v>3027</v>
      </c>
      <c r="E1325" s="904" t="s">
        <v>1</v>
      </c>
      <c r="F1325" s="905" t="s">
        <v>3030</v>
      </c>
      <c r="H1325" s="906">
        <v>36.4</v>
      </c>
      <c r="L1325" s="903"/>
      <c r="M1325" s="907"/>
      <c r="T1325" s="908"/>
      <c r="AT1325" s="904" t="s">
        <v>3027</v>
      </c>
      <c r="AU1325" s="904" t="s">
        <v>177</v>
      </c>
      <c r="AV1325" s="902" t="s">
        <v>176</v>
      </c>
      <c r="AW1325" s="902" t="s">
        <v>27</v>
      </c>
      <c r="AX1325" s="902" t="s">
        <v>78</v>
      </c>
      <c r="AY1325" s="904" t="s">
        <v>170</v>
      </c>
    </row>
    <row r="1326" spans="2:65" s="2" customFormat="1" ht="24.25" customHeight="1">
      <c r="B1326" s="883"/>
      <c r="C1326" s="148" t="s">
        <v>939</v>
      </c>
      <c r="D1326" s="148" t="s">
        <v>172</v>
      </c>
      <c r="E1326" s="149" t="s">
        <v>940</v>
      </c>
      <c r="F1326" s="150" t="s">
        <v>941</v>
      </c>
      <c r="G1326" s="151" t="s">
        <v>175</v>
      </c>
      <c r="H1326" s="152">
        <v>72.8</v>
      </c>
      <c r="I1326" s="1091"/>
      <c r="J1326" s="153">
        <f>ROUND(I1326*H1326,2)</f>
        <v>0</v>
      </c>
      <c r="K1326" s="884"/>
      <c r="L1326" s="40"/>
      <c r="M1326" s="155" t="s">
        <v>1</v>
      </c>
      <c r="N1326" s="885" t="s">
        <v>38</v>
      </c>
      <c r="O1326" s="886">
        <v>0.14859</v>
      </c>
      <c r="P1326" s="886">
        <f>O1326*H1326</f>
        <v>10.817352</v>
      </c>
      <c r="Q1326" s="886">
        <v>4.3499999999999999E-6</v>
      </c>
      <c r="R1326" s="886">
        <f>Q1326*H1326</f>
        <v>3.1667999999999996E-4</v>
      </c>
      <c r="S1326" s="886">
        <v>2E-3</v>
      </c>
      <c r="T1326" s="158">
        <f>S1326*H1326</f>
        <v>0.14560000000000001</v>
      </c>
      <c r="AR1326" s="159" t="s">
        <v>176</v>
      </c>
      <c r="AT1326" s="159" t="s">
        <v>172</v>
      </c>
      <c r="AU1326" s="159" t="s">
        <v>177</v>
      </c>
      <c r="AY1326" s="863" t="s">
        <v>170</v>
      </c>
      <c r="BE1326" s="887">
        <f>IF(N1326="základná",J1326,0)</f>
        <v>0</v>
      </c>
      <c r="BF1326" s="887">
        <f>IF(N1326="znížená",J1326,0)</f>
        <v>0</v>
      </c>
      <c r="BG1326" s="887">
        <f>IF(N1326="zákl. prenesená",J1326,0)</f>
        <v>0</v>
      </c>
      <c r="BH1326" s="887">
        <f>IF(N1326="zníž. prenesená",J1326,0)</f>
        <v>0</v>
      </c>
      <c r="BI1326" s="887">
        <f>IF(N1326="nulová",J1326,0)</f>
        <v>0</v>
      </c>
      <c r="BJ1326" s="863" t="s">
        <v>177</v>
      </c>
      <c r="BK1326" s="887">
        <f>ROUND(I1326*H1326,2)</f>
        <v>0</v>
      </c>
      <c r="BL1326" s="863" t="s">
        <v>176</v>
      </c>
      <c r="BM1326" s="159" t="s">
        <v>942</v>
      </c>
    </row>
    <row r="1327" spans="2:65" s="888" customFormat="1">
      <c r="B1327" s="889"/>
      <c r="D1327" s="890" t="s">
        <v>3027</v>
      </c>
      <c r="E1327" s="891" t="s">
        <v>1</v>
      </c>
      <c r="F1327" s="892" t="s">
        <v>3496</v>
      </c>
      <c r="H1327" s="891" t="s">
        <v>1</v>
      </c>
      <c r="L1327" s="889"/>
      <c r="M1327" s="893"/>
      <c r="T1327" s="894"/>
      <c r="AT1327" s="891" t="s">
        <v>3027</v>
      </c>
      <c r="AU1327" s="891" t="s">
        <v>177</v>
      </c>
      <c r="AV1327" s="888" t="s">
        <v>78</v>
      </c>
      <c r="AW1327" s="888" t="s">
        <v>27</v>
      </c>
      <c r="AX1327" s="888" t="s">
        <v>70</v>
      </c>
      <c r="AY1327" s="891" t="s">
        <v>170</v>
      </c>
    </row>
    <row r="1328" spans="2:65" s="888" customFormat="1">
      <c r="B1328" s="889"/>
      <c r="D1328" s="890" t="s">
        <v>3027</v>
      </c>
      <c r="E1328" s="891" t="s">
        <v>1</v>
      </c>
      <c r="F1328" s="892" t="s">
        <v>3346</v>
      </c>
      <c r="H1328" s="891" t="s">
        <v>1</v>
      </c>
      <c r="L1328" s="889"/>
      <c r="M1328" s="893"/>
      <c r="T1328" s="894"/>
      <c r="AT1328" s="891" t="s">
        <v>3027</v>
      </c>
      <c r="AU1328" s="891" t="s">
        <v>177</v>
      </c>
      <c r="AV1328" s="888" t="s">
        <v>78</v>
      </c>
      <c r="AW1328" s="888" t="s">
        <v>27</v>
      </c>
      <c r="AX1328" s="888" t="s">
        <v>70</v>
      </c>
      <c r="AY1328" s="891" t="s">
        <v>170</v>
      </c>
    </row>
    <row r="1329" spans="2:65" s="895" customFormat="1">
      <c r="B1329" s="896"/>
      <c r="D1329" s="890" t="s">
        <v>3027</v>
      </c>
      <c r="E1329" s="897" t="s">
        <v>1</v>
      </c>
      <c r="F1329" s="898" t="s">
        <v>3499</v>
      </c>
      <c r="H1329" s="899">
        <v>72.8</v>
      </c>
      <c r="L1329" s="896"/>
      <c r="M1329" s="900"/>
      <c r="T1329" s="901"/>
      <c r="AT1329" s="897" t="s">
        <v>3027</v>
      </c>
      <c r="AU1329" s="897" t="s">
        <v>177</v>
      </c>
      <c r="AV1329" s="895" t="s">
        <v>177</v>
      </c>
      <c r="AW1329" s="895" t="s">
        <v>27</v>
      </c>
      <c r="AX1329" s="895" t="s">
        <v>70</v>
      </c>
      <c r="AY1329" s="897" t="s">
        <v>170</v>
      </c>
    </row>
    <row r="1330" spans="2:65" s="902" customFormat="1">
      <c r="B1330" s="903"/>
      <c r="D1330" s="890" t="s">
        <v>3027</v>
      </c>
      <c r="E1330" s="904" t="s">
        <v>1</v>
      </c>
      <c r="F1330" s="905" t="s">
        <v>3030</v>
      </c>
      <c r="H1330" s="906">
        <v>72.8</v>
      </c>
      <c r="L1330" s="903"/>
      <c r="M1330" s="907"/>
      <c r="T1330" s="908"/>
      <c r="AT1330" s="904" t="s">
        <v>3027</v>
      </c>
      <c r="AU1330" s="904" t="s">
        <v>177</v>
      </c>
      <c r="AV1330" s="902" t="s">
        <v>176</v>
      </c>
      <c r="AW1330" s="902" t="s">
        <v>27</v>
      </c>
      <c r="AX1330" s="902" t="s">
        <v>78</v>
      </c>
      <c r="AY1330" s="904" t="s">
        <v>170</v>
      </c>
    </row>
    <row r="1331" spans="2:65" s="2" customFormat="1" ht="24.25" customHeight="1">
      <c r="B1331" s="883"/>
      <c r="C1331" s="148" t="s">
        <v>943</v>
      </c>
      <c r="D1331" s="148" t="s">
        <v>172</v>
      </c>
      <c r="E1331" s="149" t="s">
        <v>944</v>
      </c>
      <c r="F1331" s="150" t="s">
        <v>945</v>
      </c>
      <c r="G1331" s="151" t="s">
        <v>175</v>
      </c>
      <c r="H1331" s="152">
        <v>12.61</v>
      </c>
      <c r="I1331" s="1091"/>
      <c r="J1331" s="153">
        <f>ROUND(I1331*H1331,2)</f>
        <v>0</v>
      </c>
      <c r="K1331" s="884"/>
      <c r="L1331" s="40"/>
      <c r="M1331" s="155" t="s">
        <v>1</v>
      </c>
      <c r="N1331" s="885" t="s">
        <v>38</v>
      </c>
      <c r="O1331" s="886">
        <v>0.97899999999999998</v>
      </c>
      <c r="P1331" s="886">
        <f>O1331*H1331</f>
        <v>12.345189999999999</v>
      </c>
      <c r="Q1331" s="886">
        <v>0</v>
      </c>
      <c r="R1331" s="886">
        <f>Q1331*H1331</f>
        <v>0</v>
      </c>
      <c r="S1331" s="886">
        <v>3.9E-2</v>
      </c>
      <c r="T1331" s="158">
        <f>S1331*H1331</f>
        <v>0.49178999999999995</v>
      </c>
      <c r="AR1331" s="159" t="s">
        <v>176</v>
      </c>
      <c r="AT1331" s="159" t="s">
        <v>172</v>
      </c>
      <c r="AU1331" s="159" t="s">
        <v>177</v>
      </c>
      <c r="AY1331" s="863" t="s">
        <v>170</v>
      </c>
      <c r="BE1331" s="887">
        <f>IF(N1331="základná",J1331,0)</f>
        <v>0</v>
      </c>
      <c r="BF1331" s="887">
        <f>IF(N1331="znížená",J1331,0)</f>
        <v>0</v>
      </c>
      <c r="BG1331" s="887">
        <f>IF(N1331="zákl. prenesená",J1331,0)</f>
        <v>0</v>
      </c>
      <c r="BH1331" s="887">
        <f>IF(N1331="zníž. prenesená",J1331,0)</f>
        <v>0</v>
      </c>
      <c r="BI1331" s="887">
        <f>IF(N1331="nulová",J1331,0)</f>
        <v>0</v>
      </c>
      <c r="BJ1331" s="863" t="s">
        <v>177</v>
      </c>
      <c r="BK1331" s="887">
        <f>ROUND(I1331*H1331,2)</f>
        <v>0</v>
      </c>
      <c r="BL1331" s="863" t="s">
        <v>176</v>
      </c>
      <c r="BM1331" s="159" t="s">
        <v>946</v>
      </c>
    </row>
    <row r="1332" spans="2:65" s="888" customFormat="1">
      <c r="B1332" s="889"/>
      <c r="D1332" s="890" t="s">
        <v>3027</v>
      </c>
      <c r="E1332" s="891" t="s">
        <v>1</v>
      </c>
      <c r="F1332" s="892" t="s">
        <v>3500</v>
      </c>
      <c r="H1332" s="891" t="s">
        <v>1</v>
      </c>
      <c r="L1332" s="889"/>
      <c r="M1332" s="893"/>
      <c r="T1332" s="894"/>
      <c r="AT1332" s="891" t="s">
        <v>3027</v>
      </c>
      <c r="AU1332" s="891" t="s">
        <v>177</v>
      </c>
      <c r="AV1332" s="888" t="s">
        <v>78</v>
      </c>
      <c r="AW1332" s="888" t="s">
        <v>27</v>
      </c>
      <c r="AX1332" s="888" t="s">
        <v>70</v>
      </c>
      <c r="AY1332" s="891" t="s">
        <v>170</v>
      </c>
    </row>
    <row r="1333" spans="2:65" s="888" customFormat="1">
      <c r="B1333" s="889"/>
      <c r="D1333" s="890" t="s">
        <v>3027</v>
      </c>
      <c r="E1333" s="891" t="s">
        <v>1</v>
      </c>
      <c r="F1333" s="892" t="s">
        <v>3346</v>
      </c>
      <c r="H1333" s="891" t="s">
        <v>1</v>
      </c>
      <c r="L1333" s="889"/>
      <c r="M1333" s="893"/>
      <c r="T1333" s="894"/>
      <c r="AT1333" s="891" t="s">
        <v>3027</v>
      </c>
      <c r="AU1333" s="891" t="s">
        <v>177</v>
      </c>
      <c r="AV1333" s="888" t="s">
        <v>78</v>
      </c>
      <c r="AW1333" s="888" t="s">
        <v>27</v>
      </c>
      <c r="AX1333" s="888" t="s">
        <v>70</v>
      </c>
      <c r="AY1333" s="891" t="s">
        <v>170</v>
      </c>
    </row>
    <row r="1334" spans="2:65" s="895" customFormat="1">
      <c r="B1334" s="896"/>
      <c r="D1334" s="890" t="s">
        <v>3027</v>
      </c>
      <c r="E1334" s="897" t="s">
        <v>1</v>
      </c>
      <c r="F1334" s="898" t="s">
        <v>3501</v>
      </c>
      <c r="H1334" s="899">
        <v>5.05</v>
      </c>
      <c r="L1334" s="896"/>
      <c r="M1334" s="900"/>
      <c r="T1334" s="901"/>
      <c r="AT1334" s="897" t="s">
        <v>3027</v>
      </c>
      <c r="AU1334" s="897" t="s">
        <v>177</v>
      </c>
      <c r="AV1334" s="895" t="s">
        <v>177</v>
      </c>
      <c r="AW1334" s="895" t="s">
        <v>27</v>
      </c>
      <c r="AX1334" s="895" t="s">
        <v>70</v>
      </c>
      <c r="AY1334" s="897" t="s">
        <v>170</v>
      </c>
    </row>
    <row r="1335" spans="2:65" s="888" customFormat="1">
      <c r="B1335" s="889"/>
      <c r="D1335" s="890" t="s">
        <v>3027</v>
      </c>
      <c r="E1335" s="891" t="s">
        <v>1</v>
      </c>
      <c r="F1335" s="892" t="s">
        <v>3348</v>
      </c>
      <c r="H1335" s="891" t="s">
        <v>1</v>
      </c>
      <c r="L1335" s="889"/>
      <c r="M1335" s="893"/>
      <c r="T1335" s="894"/>
      <c r="AT1335" s="891" t="s">
        <v>3027</v>
      </c>
      <c r="AU1335" s="891" t="s">
        <v>177</v>
      </c>
      <c r="AV1335" s="888" t="s">
        <v>78</v>
      </c>
      <c r="AW1335" s="888" t="s">
        <v>27</v>
      </c>
      <c r="AX1335" s="888" t="s">
        <v>70</v>
      </c>
      <c r="AY1335" s="891" t="s">
        <v>170</v>
      </c>
    </row>
    <row r="1336" spans="2:65" s="895" customFormat="1">
      <c r="B1336" s="896"/>
      <c r="D1336" s="890" t="s">
        <v>3027</v>
      </c>
      <c r="E1336" s="897" t="s">
        <v>1</v>
      </c>
      <c r="F1336" s="898" t="s">
        <v>3502</v>
      </c>
      <c r="H1336" s="899">
        <v>7.56</v>
      </c>
      <c r="L1336" s="896"/>
      <c r="M1336" s="900"/>
      <c r="T1336" s="901"/>
      <c r="AT1336" s="897" t="s">
        <v>3027</v>
      </c>
      <c r="AU1336" s="897" t="s">
        <v>177</v>
      </c>
      <c r="AV1336" s="895" t="s">
        <v>177</v>
      </c>
      <c r="AW1336" s="895" t="s">
        <v>27</v>
      </c>
      <c r="AX1336" s="895" t="s">
        <v>70</v>
      </c>
      <c r="AY1336" s="897" t="s">
        <v>170</v>
      </c>
    </row>
    <row r="1337" spans="2:65" s="902" customFormat="1">
      <c r="B1337" s="903"/>
      <c r="D1337" s="890" t="s">
        <v>3027</v>
      </c>
      <c r="E1337" s="904" t="s">
        <v>1</v>
      </c>
      <c r="F1337" s="905" t="s">
        <v>3030</v>
      </c>
      <c r="H1337" s="906">
        <v>12.61</v>
      </c>
      <c r="L1337" s="903"/>
      <c r="M1337" s="907"/>
      <c r="T1337" s="908"/>
      <c r="AT1337" s="904" t="s">
        <v>3027</v>
      </c>
      <c r="AU1337" s="904" t="s">
        <v>177</v>
      </c>
      <c r="AV1337" s="902" t="s">
        <v>176</v>
      </c>
      <c r="AW1337" s="902" t="s">
        <v>27</v>
      </c>
      <c r="AX1337" s="902" t="s">
        <v>78</v>
      </c>
      <c r="AY1337" s="904" t="s">
        <v>170</v>
      </c>
    </row>
    <row r="1338" spans="2:65" s="2" customFormat="1" ht="37.9" customHeight="1">
      <c r="B1338" s="883"/>
      <c r="C1338" s="148" t="s">
        <v>947</v>
      </c>
      <c r="D1338" s="148" t="s">
        <v>172</v>
      </c>
      <c r="E1338" s="149" t="s">
        <v>948</v>
      </c>
      <c r="F1338" s="150" t="s">
        <v>949</v>
      </c>
      <c r="G1338" s="151" t="s">
        <v>175</v>
      </c>
      <c r="H1338" s="152">
        <v>108.28</v>
      </c>
      <c r="I1338" s="1091"/>
      <c r="J1338" s="153">
        <f>ROUND(I1338*H1338,2)</f>
        <v>0</v>
      </c>
      <c r="K1338" s="884"/>
      <c r="L1338" s="40"/>
      <c r="M1338" s="155" t="s">
        <v>1</v>
      </c>
      <c r="N1338" s="885" t="s">
        <v>38</v>
      </c>
      <c r="O1338" s="886">
        <v>0.29099999999999998</v>
      </c>
      <c r="P1338" s="886">
        <f>O1338*H1338</f>
        <v>31.50948</v>
      </c>
      <c r="Q1338" s="886">
        <v>0</v>
      </c>
      <c r="R1338" s="886">
        <f>Q1338*H1338</f>
        <v>0</v>
      </c>
      <c r="S1338" s="886">
        <v>6.5000000000000002E-2</v>
      </c>
      <c r="T1338" s="158">
        <f>S1338*H1338</f>
        <v>7.0382000000000007</v>
      </c>
      <c r="AR1338" s="159" t="s">
        <v>176</v>
      </c>
      <c r="AT1338" s="159" t="s">
        <v>172</v>
      </c>
      <c r="AU1338" s="159" t="s">
        <v>177</v>
      </c>
      <c r="AY1338" s="863" t="s">
        <v>170</v>
      </c>
      <c r="BE1338" s="887">
        <f>IF(N1338="základná",J1338,0)</f>
        <v>0</v>
      </c>
      <c r="BF1338" s="887">
        <f>IF(N1338="znížená",J1338,0)</f>
        <v>0</v>
      </c>
      <c r="BG1338" s="887">
        <f>IF(N1338="zákl. prenesená",J1338,0)</f>
        <v>0</v>
      </c>
      <c r="BH1338" s="887">
        <f>IF(N1338="zníž. prenesená",J1338,0)</f>
        <v>0</v>
      </c>
      <c r="BI1338" s="887">
        <f>IF(N1338="nulová",J1338,0)</f>
        <v>0</v>
      </c>
      <c r="BJ1338" s="863" t="s">
        <v>177</v>
      </c>
      <c r="BK1338" s="887">
        <f>ROUND(I1338*H1338,2)</f>
        <v>0</v>
      </c>
      <c r="BL1338" s="863" t="s">
        <v>176</v>
      </c>
      <c r="BM1338" s="159" t="s">
        <v>950</v>
      </c>
    </row>
    <row r="1339" spans="2:65" s="888" customFormat="1">
      <c r="B1339" s="889"/>
      <c r="D1339" s="890" t="s">
        <v>3027</v>
      </c>
      <c r="E1339" s="891" t="s">
        <v>1</v>
      </c>
      <c r="F1339" s="892" t="s">
        <v>3503</v>
      </c>
      <c r="H1339" s="891" t="s">
        <v>1</v>
      </c>
      <c r="L1339" s="889"/>
      <c r="M1339" s="893"/>
      <c r="T1339" s="894"/>
      <c r="AT1339" s="891" t="s">
        <v>3027</v>
      </c>
      <c r="AU1339" s="891" t="s">
        <v>177</v>
      </c>
      <c r="AV1339" s="888" t="s">
        <v>78</v>
      </c>
      <c r="AW1339" s="888" t="s">
        <v>27</v>
      </c>
      <c r="AX1339" s="888" t="s">
        <v>70</v>
      </c>
      <c r="AY1339" s="891" t="s">
        <v>170</v>
      </c>
    </row>
    <row r="1340" spans="2:65" s="888" customFormat="1">
      <c r="B1340" s="889"/>
      <c r="D1340" s="890" t="s">
        <v>3027</v>
      </c>
      <c r="E1340" s="891" t="s">
        <v>1</v>
      </c>
      <c r="F1340" s="892" t="s">
        <v>3346</v>
      </c>
      <c r="H1340" s="891" t="s">
        <v>1</v>
      </c>
      <c r="L1340" s="889"/>
      <c r="M1340" s="893"/>
      <c r="T1340" s="894"/>
      <c r="AT1340" s="891" t="s">
        <v>3027</v>
      </c>
      <c r="AU1340" s="891" t="s">
        <v>177</v>
      </c>
      <c r="AV1340" s="888" t="s">
        <v>78</v>
      </c>
      <c r="AW1340" s="888" t="s">
        <v>27</v>
      </c>
      <c r="AX1340" s="888" t="s">
        <v>70</v>
      </c>
      <c r="AY1340" s="891" t="s">
        <v>170</v>
      </c>
    </row>
    <row r="1341" spans="2:65" s="895" customFormat="1">
      <c r="B1341" s="896"/>
      <c r="D1341" s="890" t="s">
        <v>3027</v>
      </c>
      <c r="E1341" s="897" t="s">
        <v>1</v>
      </c>
      <c r="F1341" s="898" t="s">
        <v>3504</v>
      </c>
      <c r="H1341" s="899">
        <v>96.4</v>
      </c>
      <c r="L1341" s="896"/>
      <c r="M1341" s="900"/>
      <c r="T1341" s="901"/>
      <c r="AT1341" s="897" t="s">
        <v>3027</v>
      </c>
      <c r="AU1341" s="897" t="s">
        <v>177</v>
      </c>
      <c r="AV1341" s="895" t="s">
        <v>177</v>
      </c>
      <c r="AW1341" s="895" t="s">
        <v>27</v>
      </c>
      <c r="AX1341" s="895" t="s">
        <v>70</v>
      </c>
      <c r="AY1341" s="897" t="s">
        <v>170</v>
      </c>
    </row>
    <row r="1342" spans="2:65" s="888" customFormat="1">
      <c r="B1342" s="889"/>
      <c r="D1342" s="890" t="s">
        <v>3027</v>
      </c>
      <c r="E1342" s="891" t="s">
        <v>1</v>
      </c>
      <c r="F1342" s="892" t="s">
        <v>3348</v>
      </c>
      <c r="H1342" s="891" t="s">
        <v>1</v>
      </c>
      <c r="L1342" s="889"/>
      <c r="M1342" s="893"/>
      <c r="T1342" s="894"/>
      <c r="AT1342" s="891" t="s">
        <v>3027</v>
      </c>
      <c r="AU1342" s="891" t="s">
        <v>177</v>
      </c>
      <c r="AV1342" s="888" t="s">
        <v>78</v>
      </c>
      <c r="AW1342" s="888" t="s">
        <v>27</v>
      </c>
      <c r="AX1342" s="888" t="s">
        <v>70</v>
      </c>
      <c r="AY1342" s="891" t="s">
        <v>170</v>
      </c>
    </row>
    <row r="1343" spans="2:65" s="895" customFormat="1">
      <c r="B1343" s="896"/>
      <c r="D1343" s="890" t="s">
        <v>3027</v>
      </c>
      <c r="E1343" s="897" t="s">
        <v>1</v>
      </c>
      <c r="F1343" s="898" t="s">
        <v>3505</v>
      </c>
      <c r="H1343" s="899">
        <v>11.88</v>
      </c>
      <c r="L1343" s="896"/>
      <c r="M1343" s="900"/>
      <c r="T1343" s="901"/>
      <c r="AT1343" s="897" t="s">
        <v>3027</v>
      </c>
      <c r="AU1343" s="897" t="s">
        <v>177</v>
      </c>
      <c r="AV1343" s="895" t="s">
        <v>177</v>
      </c>
      <c r="AW1343" s="895" t="s">
        <v>27</v>
      </c>
      <c r="AX1343" s="895" t="s">
        <v>70</v>
      </c>
      <c r="AY1343" s="897" t="s">
        <v>170</v>
      </c>
    </row>
    <row r="1344" spans="2:65" s="902" customFormat="1">
      <c r="B1344" s="903"/>
      <c r="D1344" s="890" t="s">
        <v>3027</v>
      </c>
      <c r="E1344" s="904" t="s">
        <v>1</v>
      </c>
      <c r="F1344" s="905" t="s">
        <v>3030</v>
      </c>
      <c r="H1344" s="906">
        <v>108.28</v>
      </c>
      <c r="L1344" s="903"/>
      <c r="M1344" s="907"/>
      <c r="T1344" s="908"/>
      <c r="AT1344" s="904" t="s">
        <v>3027</v>
      </c>
      <c r="AU1344" s="904" t="s">
        <v>177</v>
      </c>
      <c r="AV1344" s="902" t="s">
        <v>176</v>
      </c>
      <c r="AW1344" s="902" t="s">
        <v>27</v>
      </c>
      <c r="AX1344" s="902" t="s">
        <v>78</v>
      </c>
      <c r="AY1344" s="904" t="s">
        <v>170</v>
      </c>
    </row>
    <row r="1345" spans="2:65" s="2" customFormat="1" ht="24.25" customHeight="1">
      <c r="B1345" s="883"/>
      <c r="C1345" s="148" t="s">
        <v>951</v>
      </c>
      <c r="D1345" s="148" t="s">
        <v>172</v>
      </c>
      <c r="E1345" s="149" t="s">
        <v>952</v>
      </c>
      <c r="F1345" s="150" t="s">
        <v>953</v>
      </c>
      <c r="G1345" s="151" t="s">
        <v>339</v>
      </c>
      <c r="H1345" s="152">
        <v>20</v>
      </c>
      <c r="I1345" s="1091"/>
      <c r="J1345" s="153">
        <f>ROUND(I1345*H1345,2)</f>
        <v>0</v>
      </c>
      <c r="K1345" s="884"/>
      <c r="L1345" s="40"/>
      <c r="M1345" s="155" t="s">
        <v>1</v>
      </c>
      <c r="N1345" s="885" t="s">
        <v>38</v>
      </c>
      <c r="O1345" s="886">
        <v>4.9000000000000002E-2</v>
      </c>
      <c r="P1345" s="886">
        <f>O1345*H1345</f>
        <v>0.98</v>
      </c>
      <c r="Q1345" s="886">
        <v>0</v>
      </c>
      <c r="R1345" s="886">
        <f>Q1345*H1345</f>
        <v>0</v>
      </c>
      <c r="S1345" s="886">
        <v>2.4E-2</v>
      </c>
      <c r="T1345" s="158">
        <f>S1345*H1345</f>
        <v>0.48</v>
      </c>
      <c r="AR1345" s="159" t="s">
        <v>176</v>
      </c>
      <c r="AT1345" s="159" t="s">
        <v>172</v>
      </c>
      <c r="AU1345" s="159" t="s">
        <v>177</v>
      </c>
      <c r="AY1345" s="863" t="s">
        <v>170</v>
      </c>
      <c r="BE1345" s="887">
        <f>IF(N1345="základná",J1345,0)</f>
        <v>0</v>
      </c>
      <c r="BF1345" s="887">
        <f>IF(N1345="znížená",J1345,0)</f>
        <v>0</v>
      </c>
      <c r="BG1345" s="887">
        <f>IF(N1345="zákl. prenesená",J1345,0)</f>
        <v>0</v>
      </c>
      <c r="BH1345" s="887">
        <f>IF(N1345="zníž. prenesená",J1345,0)</f>
        <v>0</v>
      </c>
      <c r="BI1345" s="887">
        <f>IF(N1345="nulová",J1345,0)</f>
        <v>0</v>
      </c>
      <c r="BJ1345" s="863" t="s">
        <v>177</v>
      </c>
      <c r="BK1345" s="887">
        <f>ROUND(I1345*H1345,2)</f>
        <v>0</v>
      </c>
      <c r="BL1345" s="863" t="s">
        <v>176</v>
      </c>
      <c r="BM1345" s="159" t="s">
        <v>954</v>
      </c>
    </row>
    <row r="1346" spans="2:65" s="888" customFormat="1">
      <c r="B1346" s="889"/>
      <c r="D1346" s="890" t="s">
        <v>3027</v>
      </c>
      <c r="E1346" s="891" t="s">
        <v>1</v>
      </c>
      <c r="F1346" s="892" t="s">
        <v>3506</v>
      </c>
      <c r="H1346" s="891" t="s">
        <v>1</v>
      </c>
      <c r="L1346" s="889"/>
      <c r="M1346" s="893"/>
      <c r="T1346" s="894"/>
      <c r="AT1346" s="891" t="s">
        <v>3027</v>
      </c>
      <c r="AU1346" s="891" t="s">
        <v>177</v>
      </c>
      <c r="AV1346" s="888" t="s">
        <v>78</v>
      </c>
      <c r="AW1346" s="888" t="s">
        <v>27</v>
      </c>
      <c r="AX1346" s="888" t="s">
        <v>70</v>
      </c>
      <c r="AY1346" s="891" t="s">
        <v>170</v>
      </c>
    </row>
    <row r="1347" spans="2:65" s="888" customFormat="1">
      <c r="B1347" s="889"/>
      <c r="D1347" s="890" t="s">
        <v>3027</v>
      </c>
      <c r="E1347" s="891" t="s">
        <v>1</v>
      </c>
      <c r="F1347" s="892" t="s">
        <v>3507</v>
      </c>
      <c r="H1347" s="891" t="s">
        <v>1</v>
      </c>
      <c r="L1347" s="889"/>
      <c r="M1347" s="893"/>
      <c r="T1347" s="894"/>
      <c r="AT1347" s="891" t="s">
        <v>3027</v>
      </c>
      <c r="AU1347" s="891" t="s">
        <v>177</v>
      </c>
      <c r="AV1347" s="888" t="s">
        <v>78</v>
      </c>
      <c r="AW1347" s="888" t="s">
        <v>27</v>
      </c>
      <c r="AX1347" s="888" t="s">
        <v>70</v>
      </c>
      <c r="AY1347" s="891" t="s">
        <v>170</v>
      </c>
    </row>
    <row r="1348" spans="2:65" s="895" customFormat="1">
      <c r="B1348" s="896"/>
      <c r="D1348" s="890" t="s">
        <v>3027</v>
      </c>
      <c r="E1348" s="897" t="s">
        <v>1</v>
      </c>
      <c r="F1348" s="898" t="s">
        <v>3508</v>
      </c>
      <c r="H1348" s="899">
        <v>20</v>
      </c>
      <c r="L1348" s="896"/>
      <c r="M1348" s="900"/>
      <c r="T1348" s="901"/>
      <c r="AT1348" s="897" t="s">
        <v>3027</v>
      </c>
      <c r="AU1348" s="897" t="s">
        <v>177</v>
      </c>
      <c r="AV1348" s="895" t="s">
        <v>177</v>
      </c>
      <c r="AW1348" s="895" t="s">
        <v>27</v>
      </c>
      <c r="AX1348" s="895" t="s">
        <v>70</v>
      </c>
      <c r="AY1348" s="897" t="s">
        <v>170</v>
      </c>
    </row>
    <row r="1349" spans="2:65" s="902" customFormat="1">
      <c r="B1349" s="903"/>
      <c r="D1349" s="890" t="s">
        <v>3027</v>
      </c>
      <c r="E1349" s="904" t="s">
        <v>1</v>
      </c>
      <c r="F1349" s="905" t="s">
        <v>3030</v>
      </c>
      <c r="H1349" s="906">
        <v>20</v>
      </c>
      <c r="L1349" s="903"/>
      <c r="M1349" s="907"/>
      <c r="T1349" s="908"/>
      <c r="AT1349" s="904" t="s">
        <v>3027</v>
      </c>
      <c r="AU1349" s="904" t="s">
        <v>177</v>
      </c>
      <c r="AV1349" s="902" t="s">
        <v>176</v>
      </c>
      <c r="AW1349" s="902" t="s">
        <v>27</v>
      </c>
      <c r="AX1349" s="902" t="s">
        <v>78</v>
      </c>
      <c r="AY1349" s="904" t="s">
        <v>170</v>
      </c>
    </row>
    <row r="1350" spans="2:65" s="2" customFormat="1" ht="24.25" customHeight="1">
      <c r="B1350" s="883"/>
      <c r="C1350" s="148" t="s">
        <v>955</v>
      </c>
      <c r="D1350" s="148" t="s">
        <v>172</v>
      </c>
      <c r="E1350" s="149" t="s">
        <v>956</v>
      </c>
      <c r="F1350" s="150" t="s">
        <v>957</v>
      </c>
      <c r="G1350" s="151" t="s">
        <v>339</v>
      </c>
      <c r="H1350" s="152">
        <v>1</v>
      </c>
      <c r="I1350" s="1091"/>
      <c r="J1350" s="153">
        <f>ROUND(I1350*H1350,2)</f>
        <v>0</v>
      </c>
      <c r="K1350" s="884"/>
      <c r="L1350" s="40"/>
      <c r="M1350" s="155" t="s">
        <v>1</v>
      </c>
      <c r="N1350" s="885" t="s">
        <v>38</v>
      </c>
      <c r="O1350" s="886">
        <v>8.8999999999999996E-2</v>
      </c>
      <c r="P1350" s="886">
        <f>O1350*H1350</f>
        <v>8.8999999999999996E-2</v>
      </c>
      <c r="Q1350" s="886">
        <v>0</v>
      </c>
      <c r="R1350" s="886">
        <f>Q1350*H1350</f>
        <v>0</v>
      </c>
      <c r="S1350" s="886">
        <v>2.7E-2</v>
      </c>
      <c r="T1350" s="158">
        <f>S1350*H1350</f>
        <v>2.7E-2</v>
      </c>
      <c r="AR1350" s="159" t="s">
        <v>176</v>
      </c>
      <c r="AT1350" s="159" t="s">
        <v>172</v>
      </c>
      <c r="AU1350" s="159" t="s">
        <v>177</v>
      </c>
      <c r="AY1350" s="863" t="s">
        <v>170</v>
      </c>
      <c r="BE1350" s="887">
        <f>IF(N1350="základná",J1350,0)</f>
        <v>0</v>
      </c>
      <c r="BF1350" s="887">
        <f>IF(N1350="znížená",J1350,0)</f>
        <v>0</v>
      </c>
      <c r="BG1350" s="887">
        <f>IF(N1350="zákl. prenesená",J1350,0)</f>
        <v>0</v>
      </c>
      <c r="BH1350" s="887">
        <f>IF(N1350="zníž. prenesená",J1350,0)</f>
        <v>0</v>
      </c>
      <c r="BI1350" s="887">
        <f>IF(N1350="nulová",J1350,0)</f>
        <v>0</v>
      </c>
      <c r="BJ1350" s="863" t="s">
        <v>177</v>
      </c>
      <c r="BK1350" s="887">
        <f>ROUND(I1350*H1350,2)</f>
        <v>0</v>
      </c>
      <c r="BL1350" s="863" t="s">
        <v>176</v>
      </c>
      <c r="BM1350" s="159" t="s">
        <v>958</v>
      </c>
    </row>
    <row r="1351" spans="2:65" s="888" customFormat="1">
      <c r="B1351" s="889"/>
      <c r="D1351" s="890" t="s">
        <v>3027</v>
      </c>
      <c r="E1351" s="891" t="s">
        <v>1</v>
      </c>
      <c r="F1351" s="892" t="s">
        <v>3506</v>
      </c>
      <c r="H1351" s="891" t="s">
        <v>1</v>
      </c>
      <c r="L1351" s="889"/>
      <c r="M1351" s="893"/>
      <c r="T1351" s="894"/>
      <c r="AT1351" s="891" t="s">
        <v>3027</v>
      </c>
      <c r="AU1351" s="891" t="s">
        <v>177</v>
      </c>
      <c r="AV1351" s="888" t="s">
        <v>78</v>
      </c>
      <c r="AW1351" s="888" t="s">
        <v>27</v>
      </c>
      <c r="AX1351" s="888" t="s">
        <v>70</v>
      </c>
      <c r="AY1351" s="891" t="s">
        <v>170</v>
      </c>
    </row>
    <row r="1352" spans="2:65" s="888" customFormat="1">
      <c r="B1352" s="889"/>
      <c r="D1352" s="890" t="s">
        <v>3027</v>
      </c>
      <c r="E1352" s="891" t="s">
        <v>1</v>
      </c>
      <c r="F1352" s="892" t="s">
        <v>3509</v>
      </c>
      <c r="H1352" s="891" t="s">
        <v>1</v>
      </c>
      <c r="L1352" s="889"/>
      <c r="M1352" s="893"/>
      <c r="T1352" s="894"/>
      <c r="AT1352" s="891" t="s">
        <v>3027</v>
      </c>
      <c r="AU1352" s="891" t="s">
        <v>177</v>
      </c>
      <c r="AV1352" s="888" t="s">
        <v>78</v>
      </c>
      <c r="AW1352" s="888" t="s">
        <v>27</v>
      </c>
      <c r="AX1352" s="888" t="s">
        <v>70</v>
      </c>
      <c r="AY1352" s="891" t="s">
        <v>170</v>
      </c>
    </row>
    <row r="1353" spans="2:65" s="895" customFormat="1">
      <c r="B1353" s="896"/>
      <c r="D1353" s="890" t="s">
        <v>3027</v>
      </c>
      <c r="E1353" s="897" t="s">
        <v>1</v>
      </c>
      <c r="F1353" s="898" t="s">
        <v>3510</v>
      </c>
      <c r="H1353" s="899">
        <v>1</v>
      </c>
      <c r="L1353" s="896"/>
      <c r="M1353" s="900"/>
      <c r="T1353" s="901"/>
      <c r="AT1353" s="897" t="s">
        <v>3027</v>
      </c>
      <c r="AU1353" s="897" t="s">
        <v>177</v>
      </c>
      <c r="AV1353" s="895" t="s">
        <v>177</v>
      </c>
      <c r="AW1353" s="895" t="s">
        <v>27</v>
      </c>
      <c r="AX1353" s="895" t="s">
        <v>70</v>
      </c>
      <c r="AY1353" s="897" t="s">
        <v>170</v>
      </c>
    </row>
    <row r="1354" spans="2:65" s="902" customFormat="1">
      <c r="B1354" s="903"/>
      <c r="D1354" s="890" t="s">
        <v>3027</v>
      </c>
      <c r="E1354" s="904" t="s">
        <v>1</v>
      </c>
      <c r="F1354" s="905" t="s">
        <v>3030</v>
      </c>
      <c r="H1354" s="906">
        <v>1</v>
      </c>
      <c r="L1354" s="903"/>
      <c r="M1354" s="907"/>
      <c r="T1354" s="908"/>
      <c r="AT1354" s="904" t="s">
        <v>3027</v>
      </c>
      <c r="AU1354" s="904" t="s">
        <v>177</v>
      </c>
      <c r="AV1354" s="902" t="s">
        <v>176</v>
      </c>
      <c r="AW1354" s="902" t="s">
        <v>27</v>
      </c>
      <c r="AX1354" s="902" t="s">
        <v>78</v>
      </c>
      <c r="AY1354" s="904" t="s">
        <v>170</v>
      </c>
    </row>
    <row r="1355" spans="2:65" s="2" customFormat="1" ht="21.75" customHeight="1">
      <c r="B1355" s="883"/>
      <c r="C1355" s="148" t="s">
        <v>959</v>
      </c>
      <c r="D1355" s="148" t="s">
        <v>172</v>
      </c>
      <c r="E1355" s="149" t="s">
        <v>960</v>
      </c>
      <c r="F1355" s="150" t="s">
        <v>961</v>
      </c>
      <c r="G1355" s="151" t="s">
        <v>364</v>
      </c>
      <c r="H1355" s="152">
        <v>171.54</v>
      </c>
      <c r="I1355" s="1091"/>
      <c r="J1355" s="153">
        <f>ROUND(I1355*H1355,2)</f>
        <v>0</v>
      </c>
      <c r="K1355" s="884"/>
      <c r="L1355" s="40"/>
      <c r="M1355" s="155" t="s">
        <v>1</v>
      </c>
      <c r="N1355" s="885" t="s">
        <v>38</v>
      </c>
      <c r="O1355" s="886">
        <v>0.34399999999999997</v>
      </c>
      <c r="P1355" s="886">
        <f>O1355*H1355</f>
        <v>59.009759999999993</v>
      </c>
      <c r="Q1355" s="886">
        <v>0</v>
      </c>
      <c r="R1355" s="886">
        <f>Q1355*H1355</f>
        <v>0</v>
      </c>
      <c r="S1355" s="886">
        <v>5.0000000000000001E-3</v>
      </c>
      <c r="T1355" s="158">
        <f>S1355*H1355</f>
        <v>0.85770000000000002</v>
      </c>
      <c r="AR1355" s="159" t="s">
        <v>176</v>
      </c>
      <c r="AT1355" s="159" t="s">
        <v>172</v>
      </c>
      <c r="AU1355" s="159" t="s">
        <v>177</v>
      </c>
      <c r="AY1355" s="863" t="s">
        <v>170</v>
      </c>
      <c r="BE1355" s="887">
        <f>IF(N1355="základná",J1355,0)</f>
        <v>0</v>
      </c>
      <c r="BF1355" s="887">
        <f>IF(N1355="znížená",J1355,0)</f>
        <v>0</v>
      </c>
      <c r="BG1355" s="887">
        <f>IF(N1355="zákl. prenesená",J1355,0)</f>
        <v>0</v>
      </c>
      <c r="BH1355" s="887">
        <f>IF(N1355="zníž. prenesená",J1355,0)</f>
        <v>0</v>
      </c>
      <c r="BI1355" s="887">
        <f>IF(N1355="nulová",J1355,0)</f>
        <v>0</v>
      </c>
      <c r="BJ1355" s="863" t="s">
        <v>177</v>
      </c>
      <c r="BK1355" s="887">
        <f>ROUND(I1355*H1355,2)</f>
        <v>0</v>
      </c>
      <c r="BL1355" s="863" t="s">
        <v>176</v>
      </c>
      <c r="BM1355" s="159" t="s">
        <v>962</v>
      </c>
    </row>
    <row r="1356" spans="2:65" s="888" customFormat="1">
      <c r="B1356" s="889"/>
      <c r="D1356" s="890" t="s">
        <v>3027</v>
      </c>
      <c r="E1356" s="891" t="s">
        <v>1</v>
      </c>
      <c r="F1356" s="892" t="s">
        <v>3511</v>
      </c>
      <c r="H1356" s="891" t="s">
        <v>1</v>
      </c>
      <c r="L1356" s="889"/>
      <c r="M1356" s="893"/>
      <c r="T1356" s="894"/>
      <c r="AT1356" s="891" t="s">
        <v>3027</v>
      </c>
      <c r="AU1356" s="891" t="s">
        <v>177</v>
      </c>
      <c r="AV1356" s="888" t="s">
        <v>78</v>
      </c>
      <c r="AW1356" s="888" t="s">
        <v>27</v>
      </c>
      <c r="AX1356" s="888" t="s">
        <v>70</v>
      </c>
      <c r="AY1356" s="891" t="s">
        <v>170</v>
      </c>
    </row>
    <row r="1357" spans="2:65" s="888" customFormat="1">
      <c r="B1357" s="889"/>
      <c r="D1357" s="890" t="s">
        <v>3027</v>
      </c>
      <c r="E1357" s="891" t="s">
        <v>1</v>
      </c>
      <c r="F1357" s="892" t="s">
        <v>3346</v>
      </c>
      <c r="H1357" s="891" t="s">
        <v>1</v>
      </c>
      <c r="L1357" s="889"/>
      <c r="M1357" s="893"/>
      <c r="T1357" s="894"/>
      <c r="AT1357" s="891" t="s">
        <v>3027</v>
      </c>
      <c r="AU1357" s="891" t="s">
        <v>177</v>
      </c>
      <c r="AV1357" s="888" t="s">
        <v>78</v>
      </c>
      <c r="AW1357" s="888" t="s">
        <v>27</v>
      </c>
      <c r="AX1357" s="888" t="s">
        <v>70</v>
      </c>
      <c r="AY1357" s="891" t="s">
        <v>170</v>
      </c>
    </row>
    <row r="1358" spans="2:65" s="895" customFormat="1" ht="20.399999999999999">
      <c r="B1358" s="896"/>
      <c r="D1358" s="890" t="s">
        <v>3027</v>
      </c>
      <c r="E1358" s="897" t="s">
        <v>1</v>
      </c>
      <c r="F1358" s="898" t="s">
        <v>3512</v>
      </c>
      <c r="H1358" s="899">
        <v>111.28</v>
      </c>
      <c r="L1358" s="896"/>
      <c r="M1358" s="900"/>
      <c r="T1358" s="901"/>
      <c r="AT1358" s="897" t="s">
        <v>3027</v>
      </c>
      <c r="AU1358" s="897" t="s">
        <v>177</v>
      </c>
      <c r="AV1358" s="895" t="s">
        <v>177</v>
      </c>
      <c r="AW1358" s="895" t="s">
        <v>27</v>
      </c>
      <c r="AX1358" s="895" t="s">
        <v>70</v>
      </c>
      <c r="AY1358" s="897" t="s">
        <v>170</v>
      </c>
    </row>
    <row r="1359" spans="2:65" s="895" customFormat="1">
      <c r="B1359" s="896"/>
      <c r="D1359" s="890" t="s">
        <v>3027</v>
      </c>
      <c r="E1359" s="897" t="s">
        <v>1</v>
      </c>
      <c r="F1359" s="898" t="s">
        <v>3513</v>
      </c>
      <c r="H1359" s="899">
        <v>60.26</v>
      </c>
      <c r="L1359" s="896"/>
      <c r="M1359" s="900"/>
      <c r="T1359" s="901"/>
      <c r="AT1359" s="897" t="s">
        <v>3027</v>
      </c>
      <c r="AU1359" s="897" t="s">
        <v>177</v>
      </c>
      <c r="AV1359" s="895" t="s">
        <v>177</v>
      </c>
      <c r="AW1359" s="895" t="s">
        <v>27</v>
      </c>
      <c r="AX1359" s="895" t="s">
        <v>70</v>
      </c>
      <c r="AY1359" s="897" t="s">
        <v>170</v>
      </c>
    </row>
    <row r="1360" spans="2:65" s="902" customFormat="1">
      <c r="B1360" s="903"/>
      <c r="D1360" s="890" t="s">
        <v>3027</v>
      </c>
      <c r="E1360" s="904" t="s">
        <v>1</v>
      </c>
      <c r="F1360" s="905" t="s">
        <v>3030</v>
      </c>
      <c r="H1360" s="906">
        <v>171.54</v>
      </c>
      <c r="L1360" s="903"/>
      <c r="M1360" s="907"/>
      <c r="T1360" s="908"/>
      <c r="AT1360" s="904" t="s">
        <v>3027</v>
      </c>
      <c r="AU1360" s="904" t="s">
        <v>177</v>
      </c>
      <c r="AV1360" s="902" t="s">
        <v>176</v>
      </c>
      <c r="AW1360" s="902" t="s">
        <v>27</v>
      </c>
      <c r="AX1360" s="902" t="s">
        <v>78</v>
      </c>
      <c r="AY1360" s="904" t="s">
        <v>170</v>
      </c>
    </row>
    <row r="1361" spans="2:65" s="2" customFormat="1" ht="24.25" customHeight="1">
      <c r="B1361" s="883"/>
      <c r="C1361" s="148" t="s">
        <v>963</v>
      </c>
      <c r="D1361" s="148" t="s">
        <v>172</v>
      </c>
      <c r="E1361" s="149" t="s">
        <v>964</v>
      </c>
      <c r="F1361" s="150" t="s">
        <v>965</v>
      </c>
      <c r="G1361" s="151" t="s">
        <v>364</v>
      </c>
      <c r="H1361" s="152">
        <v>25.32</v>
      </c>
      <c r="I1361" s="1091"/>
      <c r="J1361" s="153">
        <f>ROUND(I1361*H1361,2)</f>
        <v>0</v>
      </c>
      <c r="K1361" s="884"/>
      <c r="L1361" s="40"/>
      <c r="M1361" s="155" t="s">
        <v>1</v>
      </c>
      <c r="N1361" s="885" t="s">
        <v>38</v>
      </c>
      <c r="O1361" s="886">
        <v>0.34399999999999997</v>
      </c>
      <c r="P1361" s="886">
        <f>O1361*H1361</f>
        <v>8.7100799999999996</v>
      </c>
      <c r="Q1361" s="886">
        <v>0</v>
      </c>
      <c r="R1361" s="886">
        <f>Q1361*H1361</f>
        <v>0</v>
      </c>
      <c r="S1361" s="886">
        <v>5.0000000000000001E-3</v>
      </c>
      <c r="T1361" s="158">
        <f>S1361*H1361</f>
        <v>0.12659999999999999</v>
      </c>
      <c r="AR1361" s="159" t="s">
        <v>176</v>
      </c>
      <c r="AT1361" s="159" t="s">
        <v>172</v>
      </c>
      <c r="AU1361" s="159" t="s">
        <v>177</v>
      </c>
      <c r="AY1361" s="863" t="s">
        <v>170</v>
      </c>
      <c r="BE1361" s="887">
        <f>IF(N1361="základná",J1361,0)</f>
        <v>0</v>
      </c>
      <c r="BF1361" s="887">
        <f>IF(N1361="znížená",J1361,0)</f>
        <v>0</v>
      </c>
      <c r="BG1361" s="887">
        <f>IF(N1361="zákl. prenesená",J1361,0)</f>
        <v>0</v>
      </c>
      <c r="BH1361" s="887">
        <f>IF(N1361="zníž. prenesená",J1361,0)</f>
        <v>0</v>
      </c>
      <c r="BI1361" s="887">
        <f>IF(N1361="nulová",J1361,0)</f>
        <v>0</v>
      </c>
      <c r="BJ1361" s="863" t="s">
        <v>177</v>
      </c>
      <c r="BK1361" s="887">
        <f>ROUND(I1361*H1361,2)</f>
        <v>0</v>
      </c>
      <c r="BL1361" s="863" t="s">
        <v>176</v>
      </c>
      <c r="BM1361" s="159" t="s">
        <v>966</v>
      </c>
    </row>
    <row r="1362" spans="2:65" s="888" customFormat="1">
      <c r="B1362" s="889"/>
      <c r="D1362" s="890" t="s">
        <v>3027</v>
      </c>
      <c r="E1362" s="891" t="s">
        <v>1</v>
      </c>
      <c r="F1362" s="892" t="s">
        <v>3514</v>
      </c>
      <c r="H1362" s="891" t="s">
        <v>1</v>
      </c>
      <c r="L1362" s="889"/>
      <c r="M1362" s="893"/>
      <c r="T1362" s="894"/>
      <c r="AT1362" s="891" t="s">
        <v>3027</v>
      </c>
      <c r="AU1362" s="891" t="s">
        <v>177</v>
      </c>
      <c r="AV1362" s="888" t="s">
        <v>78</v>
      </c>
      <c r="AW1362" s="888" t="s">
        <v>27</v>
      </c>
      <c r="AX1362" s="888" t="s">
        <v>70</v>
      </c>
      <c r="AY1362" s="891" t="s">
        <v>170</v>
      </c>
    </row>
    <row r="1363" spans="2:65" s="888" customFormat="1">
      <c r="B1363" s="889"/>
      <c r="D1363" s="890" t="s">
        <v>3027</v>
      </c>
      <c r="E1363" s="891" t="s">
        <v>1</v>
      </c>
      <c r="F1363" s="892" t="s">
        <v>3346</v>
      </c>
      <c r="H1363" s="891" t="s">
        <v>1</v>
      </c>
      <c r="L1363" s="889"/>
      <c r="M1363" s="893"/>
      <c r="T1363" s="894"/>
      <c r="AT1363" s="891" t="s">
        <v>3027</v>
      </c>
      <c r="AU1363" s="891" t="s">
        <v>177</v>
      </c>
      <c r="AV1363" s="888" t="s">
        <v>78</v>
      </c>
      <c r="AW1363" s="888" t="s">
        <v>27</v>
      </c>
      <c r="AX1363" s="888" t="s">
        <v>70</v>
      </c>
      <c r="AY1363" s="891" t="s">
        <v>170</v>
      </c>
    </row>
    <row r="1364" spans="2:65" s="895" customFormat="1">
      <c r="B1364" s="896"/>
      <c r="D1364" s="890" t="s">
        <v>3027</v>
      </c>
      <c r="E1364" s="897" t="s">
        <v>1</v>
      </c>
      <c r="F1364" s="898" t="s">
        <v>3515</v>
      </c>
      <c r="H1364" s="899">
        <v>25.32</v>
      </c>
      <c r="L1364" s="896"/>
      <c r="M1364" s="900"/>
      <c r="T1364" s="901"/>
      <c r="AT1364" s="897" t="s">
        <v>3027</v>
      </c>
      <c r="AU1364" s="897" t="s">
        <v>177</v>
      </c>
      <c r="AV1364" s="895" t="s">
        <v>177</v>
      </c>
      <c r="AW1364" s="895" t="s">
        <v>27</v>
      </c>
      <c r="AX1364" s="895" t="s">
        <v>70</v>
      </c>
      <c r="AY1364" s="897" t="s">
        <v>170</v>
      </c>
    </row>
    <row r="1365" spans="2:65" s="902" customFormat="1">
      <c r="B1365" s="903"/>
      <c r="D1365" s="890" t="s">
        <v>3027</v>
      </c>
      <c r="E1365" s="904" t="s">
        <v>1</v>
      </c>
      <c r="F1365" s="905" t="s">
        <v>3030</v>
      </c>
      <c r="H1365" s="906">
        <v>25.32</v>
      </c>
      <c r="L1365" s="903"/>
      <c r="M1365" s="907"/>
      <c r="T1365" s="908"/>
      <c r="AT1365" s="904" t="s">
        <v>3027</v>
      </c>
      <c r="AU1365" s="904" t="s">
        <v>177</v>
      </c>
      <c r="AV1365" s="902" t="s">
        <v>176</v>
      </c>
      <c r="AW1365" s="902" t="s">
        <v>27</v>
      </c>
      <c r="AX1365" s="902" t="s">
        <v>78</v>
      </c>
      <c r="AY1365" s="904" t="s">
        <v>170</v>
      </c>
    </row>
    <row r="1366" spans="2:65" s="2" customFormat="1" ht="24.25" customHeight="1">
      <c r="B1366" s="883"/>
      <c r="C1366" s="148" t="s">
        <v>967</v>
      </c>
      <c r="D1366" s="148" t="s">
        <v>172</v>
      </c>
      <c r="E1366" s="149" t="s">
        <v>968</v>
      </c>
      <c r="F1366" s="150" t="s">
        <v>969</v>
      </c>
      <c r="G1366" s="151" t="s">
        <v>175</v>
      </c>
      <c r="H1366" s="152">
        <v>28.8</v>
      </c>
      <c r="I1366" s="1091"/>
      <c r="J1366" s="153">
        <f>ROUND(I1366*H1366,2)</f>
        <v>0</v>
      </c>
      <c r="K1366" s="884"/>
      <c r="L1366" s="40"/>
      <c r="M1366" s="155" t="s">
        <v>1</v>
      </c>
      <c r="N1366" s="885" t="s">
        <v>38</v>
      </c>
      <c r="O1366" s="886">
        <v>1.6</v>
      </c>
      <c r="P1366" s="886">
        <f>O1366*H1366</f>
        <v>46.080000000000005</v>
      </c>
      <c r="Q1366" s="886">
        <v>0</v>
      </c>
      <c r="R1366" s="886">
        <f>Q1366*H1366</f>
        <v>0</v>
      </c>
      <c r="S1366" s="886">
        <v>7.5999999999999998E-2</v>
      </c>
      <c r="T1366" s="158">
        <f>S1366*H1366</f>
        <v>2.1888000000000001</v>
      </c>
      <c r="AR1366" s="159" t="s">
        <v>176</v>
      </c>
      <c r="AT1366" s="159" t="s">
        <v>172</v>
      </c>
      <c r="AU1366" s="159" t="s">
        <v>177</v>
      </c>
      <c r="AY1366" s="863" t="s">
        <v>170</v>
      </c>
      <c r="BE1366" s="887">
        <f>IF(N1366="základná",J1366,0)</f>
        <v>0</v>
      </c>
      <c r="BF1366" s="887">
        <f>IF(N1366="znížená",J1366,0)</f>
        <v>0</v>
      </c>
      <c r="BG1366" s="887">
        <f>IF(N1366="zákl. prenesená",J1366,0)</f>
        <v>0</v>
      </c>
      <c r="BH1366" s="887">
        <f>IF(N1366="zníž. prenesená",J1366,0)</f>
        <v>0</v>
      </c>
      <c r="BI1366" s="887">
        <f>IF(N1366="nulová",J1366,0)</f>
        <v>0</v>
      </c>
      <c r="BJ1366" s="863" t="s">
        <v>177</v>
      </c>
      <c r="BK1366" s="887">
        <f>ROUND(I1366*H1366,2)</f>
        <v>0</v>
      </c>
      <c r="BL1366" s="863" t="s">
        <v>176</v>
      </c>
      <c r="BM1366" s="159" t="s">
        <v>970</v>
      </c>
    </row>
    <row r="1367" spans="2:65" s="888" customFormat="1">
      <c r="B1367" s="889"/>
      <c r="D1367" s="890" t="s">
        <v>3027</v>
      </c>
      <c r="E1367" s="891" t="s">
        <v>1</v>
      </c>
      <c r="F1367" s="892" t="s">
        <v>3516</v>
      </c>
      <c r="H1367" s="891" t="s">
        <v>1</v>
      </c>
      <c r="L1367" s="889"/>
      <c r="M1367" s="893"/>
      <c r="T1367" s="894"/>
      <c r="AT1367" s="891" t="s">
        <v>3027</v>
      </c>
      <c r="AU1367" s="891" t="s">
        <v>177</v>
      </c>
      <c r="AV1367" s="888" t="s">
        <v>78</v>
      </c>
      <c r="AW1367" s="888" t="s">
        <v>27</v>
      </c>
      <c r="AX1367" s="888" t="s">
        <v>70</v>
      </c>
      <c r="AY1367" s="891" t="s">
        <v>170</v>
      </c>
    </row>
    <row r="1368" spans="2:65" s="888" customFormat="1">
      <c r="B1368" s="889"/>
      <c r="D1368" s="890" t="s">
        <v>3027</v>
      </c>
      <c r="E1368" s="891" t="s">
        <v>1</v>
      </c>
      <c r="F1368" s="892" t="s">
        <v>3507</v>
      </c>
      <c r="H1368" s="891" t="s">
        <v>1</v>
      </c>
      <c r="L1368" s="889"/>
      <c r="M1368" s="893"/>
      <c r="T1368" s="894"/>
      <c r="AT1368" s="891" t="s">
        <v>3027</v>
      </c>
      <c r="AU1368" s="891" t="s">
        <v>177</v>
      </c>
      <c r="AV1368" s="888" t="s">
        <v>78</v>
      </c>
      <c r="AW1368" s="888" t="s">
        <v>27</v>
      </c>
      <c r="AX1368" s="888" t="s">
        <v>70</v>
      </c>
      <c r="AY1368" s="891" t="s">
        <v>170</v>
      </c>
    </row>
    <row r="1369" spans="2:65" s="895" customFormat="1" ht="20.399999999999999">
      <c r="B1369" s="896"/>
      <c r="D1369" s="890" t="s">
        <v>3027</v>
      </c>
      <c r="E1369" s="897" t="s">
        <v>1</v>
      </c>
      <c r="F1369" s="898" t="s">
        <v>3517</v>
      </c>
      <c r="H1369" s="899">
        <v>28.8</v>
      </c>
      <c r="L1369" s="896"/>
      <c r="M1369" s="900"/>
      <c r="T1369" s="901"/>
      <c r="AT1369" s="897" t="s">
        <v>3027</v>
      </c>
      <c r="AU1369" s="897" t="s">
        <v>177</v>
      </c>
      <c r="AV1369" s="895" t="s">
        <v>177</v>
      </c>
      <c r="AW1369" s="895" t="s">
        <v>27</v>
      </c>
      <c r="AX1369" s="895" t="s">
        <v>70</v>
      </c>
      <c r="AY1369" s="897" t="s">
        <v>170</v>
      </c>
    </row>
    <row r="1370" spans="2:65" s="902" customFormat="1">
      <c r="B1370" s="903"/>
      <c r="D1370" s="890" t="s">
        <v>3027</v>
      </c>
      <c r="E1370" s="904" t="s">
        <v>1</v>
      </c>
      <c r="F1370" s="905" t="s">
        <v>3030</v>
      </c>
      <c r="H1370" s="906">
        <v>28.8</v>
      </c>
      <c r="L1370" s="903"/>
      <c r="M1370" s="907"/>
      <c r="T1370" s="908"/>
      <c r="AT1370" s="904" t="s">
        <v>3027</v>
      </c>
      <c r="AU1370" s="904" t="s">
        <v>177</v>
      </c>
      <c r="AV1370" s="902" t="s">
        <v>176</v>
      </c>
      <c r="AW1370" s="902" t="s">
        <v>27</v>
      </c>
      <c r="AX1370" s="902" t="s">
        <v>78</v>
      </c>
      <c r="AY1370" s="904" t="s">
        <v>170</v>
      </c>
    </row>
    <row r="1371" spans="2:65" s="2" customFormat="1" ht="24.25" customHeight="1">
      <c r="B1371" s="883"/>
      <c r="C1371" s="148" t="s">
        <v>971</v>
      </c>
      <c r="D1371" s="148" t="s">
        <v>172</v>
      </c>
      <c r="E1371" s="149" t="s">
        <v>972</v>
      </c>
      <c r="F1371" s="150" t="s">
        <v>973</v>
      </c>
      <c r="G1371" s="151" t="s">
        <v>175</v>
      </c>
      <c r="H1371" s="152">
        <v>3.9590000000000001</v>
      </c>
      <c r="I1371" s="1091"/>
      <c r="J1371" s="153">
        <f>ROUND(I1371*H1371,2)</f>
        <v>0</v>
      </c>
      <c r="K1371" s="884"/>
      <c r="L1371" s="40"/>
      <c r="M1371" s="155" t="s">
        <v>1</v>
      </c>
      <c r="N1371" s="885" t="s">
        <v>38</v>
      </c>
      <c r="O1371" s="886">
        <v>1.2</v>
      </c>
      <c r="P1371" s="886">
        <f>O1371*H1371</f>
        <v>4.7507999999999999</v>
      </c>
      <c r="Q1371" s="886">
        <v>0</v>
      </c>
      <c r="R1371" s="886">
        <f>Q1371*H1371</f>
        <v>0</v>
      </c>
      <c r="S1371" s="886">
        <v>6.3E-2</v>
      </c>
      <c r="T1371" s="158">
        <f>S1371*H1371</f>
        <v>0.249417</v>
      </c>
      <c r="AR1371" s="159" t="s">
        <v>176</v>
      </c>
      <c r="AT1371" s="159" t="s">
        <v>172</v>
      </c>
      <c r="AU1371" s="159" t="s">
        <v>177</v>
      </c>
      <c r="AY1371" s="863" t="s">
        <v>170</v>
      </c>
      <c r="BE1371" s="887">
        <f>IF(N1371="základná",J1371,0)</f>
        <v>0</v>
      </c>
      <c r="BF1371" s="887">
        <f>IF(N1371="znížená",J1371,0)</f>
        <v>0</v>
      </c>
      <c r="BG1371" s="887">
        <f>IF(N1371="zákl. prenesená",J1371,0)</f>
        <v>0</v>
      </c>
      <c r="BH1371" s="887">
        <f>IF(N1371="zníž. prenesená",J1371,0)</f>
        <v>0</v>
      </c>
      <c r="BI1371" s="887">
        <f>IF(N1371="nulová",J1371,0)</f>
        <v>0</v>
      </c>
      <c r="BJ1371" s="863" t="s">
        <v>177</v>
      </c>
      <c r="BK1371" s="887">
        <f>ROUND(I1371*H1371,2)</f>
        <v>0</v>
      </c>
      <c r="BL1371" s="863" t="s">
        <v>176</v>
      </c>
      <c r="BM1371" s="159" t="s">
        <v>974</v>
      </c>
    </row>
    <row r="1372" spans="2:65" s="888" customFormat="1">
      <c r="B1372" s="889"/>
      <c r="D1372" s="890" t="s">
        <v>3027</v>
      </c>
      <c r="E1372" s="891" t="s">
        <v>1</v>
      </c>
      <c r="F1372" s="892" t="s">
        <v>3516</v>
      </c>
      <c r="H1372" s="891" t="s">
        <v>1</v>
      </c>
      <c r="L1372" s="889"/>
      <c r="M1372" s="893"/>
      <c r="T1372" s="894"/>
      <c r="AT1372" s="891" t="s">
        <v>3027</v>
      </c>
      <c r="AU1372" s="891" t="s">
        <v>177</v>
      </c>
      <c r="AV1372" s="888" t="s">
        <v>78</v>
      </c>
      <c r="AW1372" s="888" t="s">
        <v>27</v>
      </c>
      <c r="AX1372" s="888" t="s">
        <v>70</v>
      </c>
      <c r="AY1372" s="891" t="s">
        <v>170</v>
      </c>
    </row>
    <row r="1373" spans="2:65" s="888" customFormat="1">
      <c r="B1373" s="889"/>
      <c r="D1373" s="890" t="s">
        <v>3027</v>
      </c>
      <c r="E1373" s="891" t="s">
        <v>1</v>
      </c>
      <c r="F1373" s="892" t="s">
        <v>3518</v>
      </c>
      <c r="H1373" s="891" t="s">
        <v>1</v>
      </c>
      <c r="L1373" s="889"/>
      <c r="M1373" s="893"/>
      <c r="T1373" s="894"/>
      <c r="AT1373" s="891" t="s">
        <v>3027</v>
      </c>
      <c r="AU1373" s="891" t="s">
        <v>177</v>
      </c>
      <c r="AV1373" s="888" t="s">
        <v>78</v>
      </c>
      <c r="AW1373" s="888" t="s">
        <v>27</v>
      </c>
      <c r="AX1373" s="888" t="s">
        <v>70</v>
      </c>
      <c r="AY1373" s="891" t="s">
        <v>170</v>
      </c>
    </row>
    <row r="1374" spans="2:65" s="895" customFormat="1">
      <c r="B1374" s="896"/>
      <c r="D1374" s="890" t="s">
        <v>3027</v>
      </c>
      <c r="E1374" s="897" t="s">
        <v>1</v>
      </c>
      <c r="F1374" s="898" t="s">
        <v>3519</v>
      </c>
      <c r="H1374" s="899">
        <v>3.9590000000000001</v>
      </c>
      <c r="L1374" s="896"/>
      <c r="M1374" s="900"/>
      <c r="T1374" s="901"/>
      <c r="AT1374" s="897" t="s">
        <v>3027</v>
      </c>
      <c r="AU1374" s="897" t="s">
        <v>177</v>
      </c>
      <c r="AV1374" s="895" t="s">
        <v>177</v>
      </c>
      <c r="AW1374" s="895" t="s">
        <v>27</v>
      </c>
      <c r="AX1374" s="895" t="s">
        <v>70</v>
      </c>
      <c r="AY1374" s="897" t="s">
        <v>170</v>
      </c>
    </row>
    <row r="1375" spans="2:65" s="902" customFormat="1">
      <c r="B1375" s="903"/>
      <c r="D1375" s="890" t="s">
        <v>3027</v>
      </c>
      <c r="E1375" s="904" t="s">
        <v>1</v>
      </c>
      <c r="F1375" s="905" t="s">
        <v>3030</v>
      </c>
      <c r="H1375" s="906">
        <v>3.9590000000000001</v>
      </c>
      <c r="L1375" s="903"/>
      <c r="M1375" s="907"/>
      <c r="T1375" s="908"/>
      <c r="AT1375" s="904" t="s">
        <v>3027</v>
      </c>
      <c r="AU1375" s="904" t="s">
        <v>177</v>
      </c>
      <c r="AV1375" s="902" t="s">
        <v>176</v>
      </c>
      <c r="AW1375" s="902" t="s">
        <v>27</v>
      </c>
      <c r="AX1375" s="902" t="s">
        <v>78</v>
      </c>
      <c r="AY1375" s="904" t="s">
        <v>170</v>
      </c>
    </row>
    <row r="1376" spans="2:65" s="2" customFormat="1" ht="33" customHeight="1">
      <c r="B1376" s="883"/>
      <c r="C1376" s="148" t="s">
        <v>975</v>
      </c>
      <c r="D1376" s="148" t="s">
        <v>172</v>
      </c>
      <c r="E1376" s="149" t="s">
        <v>976</v>
      </c>
      <c r="F1376" s="150" t="s">
        <v>977</v>
      </c>
      <c r="G1376" s="151" t="s">
        <v>175</v>
      </c>
      <c r="H1376" s="152">
        <v>571.70000000000005</v>
      </c>
      <c r="I1376" s="1091"/>
      <c r="J1376" s="153">
        <f>ROUND(I1376*H1376,2)</f>
        <v>0</v>
      </c>
      <c r="K1376" s="884"/>
      <c r="L1376" s="40"/>
      <c r="M1376" s="155" t="s">
        <v>1</v>
      </c>
      <c r="N1376" s="885" t="s">
        <v>38</v>
      </c>
      <c r="O1376" s="886">
        <v>0.32217000000000001</v>
      </c>
      <c r="P1376" s="886">
        <f>O1376*H1376</f>
        <v>184.18458900000002</v>
      </c>
      <c r="Q1376" s="886">
        <v>0</v>
      </c>
      <c r="R1376" s="886">
        <f>Q1376*H1376</f>
        <v>0</v>
      </c>
      <c r="S1376" s="886">
        <v>0.05</v>
      </c>
      <c r="T1376" s="158">
        <f>S1376*H1376</f>
        <v>28.585000000000004</v>
      </c>
      <c r="AR1376" s="159" t="s">
        <v>176</v>
      </c>
      <c r="AT1376" s="159" t="s">
        <v>172</v>
      </c>
      <c r="AU1376" s="159" t="s">
        <v>177</v>
      </c>
      <c r="AY1376" s="863" t="s">
        <v>170</v>
      </c>
      <c r="BE1376" s="887">
        <f>IF(N1376="základná",J1376,0)</f>
        <v>0</v>
      </c>
      <c r="BF1376" s="887">
        <f>IF(N1376="znížená",J1376,0)</f>
        <v>0</v>
      </c>
      <c r="BG1376" s="887">
        <f>IF(N1376="zákl. prenesená",J1376,0)</f>
        <v>0</v>
      </c>
      <c r="BH1376" s="887">
        <f>IF(N1376="zníž. prenesená",J1376,0)</f>
        <v>0</v>
      </c>
      <c r="BI1376" s="887">
        <f>IF(N1376="nulová",J1376,0)</f>
        <v>0</v>
      </c>
      <c r="BJ1376" s="863" t="s">
        <v>177</v>
      </c>
      <c r="BK1376" s="887">
        <f>ROUND(I1376*H1376,2)</f>
        <v>0</v>
      </c>
      <c r="BL1376" s="863" t="s">
        <v>176</v>
      </c>
      <c r="BM1376" s="159" t="s">
        <v>978</v>
      </c>
    </row>
    <row r="1377" spans="2:65" s="888" customFormat="1">
      <c r="B1377" s="889"/>
      <c r="D1377" s="890" t="s">
        <v>3027</v>
      </c>
      <c r="E1377" s="891" t="s">
        <v>1</v>
      </c>
      <c r="F1377" s="892" t="s">
        <v>3520</v>
      </c>
      <c r="H1377" s="891" t="s">
        <v>1</v>
      </c>
      <c r="L1377" s="889"/>
      <c r="M1377" s="893"/>
      <c r="T1377" s="894"/>
      <c r="AT1377" s="891" t="s">
        <v>3027</v>
      </c>
      <c r="AU1377" s="891" t="s">
        <v>177</v>
      </c>
      <c r="AV1377" s="888" t="s">
        <v>78</v>
      </c>
      <c r="AW1377" s="888" t="s">
        <v>27</v>
      </c>
      <c r="AX1377" s="888" t="s">
        <v>70</v>
      </c>
      <c r="AY1377" s="891" t="s">
        <v>170</v>
      </c>
    </row>
    <row r="1378" spans="2:65" s="895" customFormat="1">
      <c r="B1378" s="896"/>
      <c r="D1378" s="890" t="s">
        <v>3027</v>
      </c>
      <c r="E1378" s="897" t="s">
        <v>1</v>
      </c>
      <c r="F1378" s="898" t="s">
        <v>3521</v>
      </c>
      <c r="H1378" s="899">
        <v>571.70000000000005</v>
      </c>
      <c r="L1378" s="896"/>
      <c r="M1378" s="900"/>
      <c r="T1378" s="901"/>
      <c r="AT1378" s="897" t="s">
        <v>3027</v>
      </c>
      <c r="AU1378" s="897" t="s">
        <v>177</v>
      </c>
      <c r="AV1378" s="895" t="s">
        <v>177</v>
      </c>
      <c r="AW1378" s="895" t="s">
        <v>27</v>
      </c>
      <c r="AX1378" s="895" t="s">
        <v>70</v>
      </c>
      <c r="AY1378" s="897" t="s">
        <v>170</v>
      </c>
    </row>
    <row r="1379" spans="2:65" s="902" customFormat="1">
      <c r="B1379" s="903"/>
      <c r="D1379" s="890" t="s">
        <v>3027</v>
      </c>
      <c r="E1379" s="904" t="s">
        <v>1</v>
      </c>
      <c r="F1379" s="905" t="s">
        <v>3030</v>
      </c>
      <c r="H1379" s="906">
        <v>571.70000000000005</v>
      </c>
      <c r="L1379" s="903"/>
      <c r="M1379" s="907"/>
      <c r="T1379" s="908"/>
      <c r="AT1379" s="904" t="s">
        <v>3027</v>
      </c>
      <c r="AU1379" s="904" t="s">
        <v>177</v>
      </c>
      <c r="AV1379" s="902" t="s">
        <v>176</v>
      </c>
      <c r="AW1379" s="902" t="s">
        <v>27</v>
      </c>
      <c r="AX1379" s="902" t="s">
        <v>78</v>
      </c>
      <c r="AY1379" s="904" t="s">
        <v>170</v>
      </c>
    </row>
    <row r="1380" spans="2:65" s="2" customFormat="1" ht="33" customHeight="1">
      <c r="B1380" s="883"/>
      <c r="C1380" s="148" t="s">
        <v>979</v>
      </c>
      <c r="D1380" s="148" t="s">
        <v>172</v>
      </c>
      <c r="E1380" s="149" t="s">
        <v>980</v>
      </c>
      <c r="F1380" s="150" t="s">
        <v>981</v>
      </c>
      <c r="G1380" s="151" t="s">
        <v>175</v>
      </c>
      <c r="H1380" s="152">
        <v>322.34699999999998</v>
      </c>
      <c r="I1380" s="1091"/>
      <c r="J1380" s="153">
        <f>ROUND(I1380*H1380,2)</f>
        <v>0</v>
      </c>
      <c r="K1380" s="884"/>
      <c r="L1380" s="40"/>
      <c r="M1380" s="155" t="s">
        <v>1</v>
      </c>
      <c r="N1380" s="885" t="s">
        <v>38</v>
      </c>
      <c r="O1380" s="886">
        <v>0.25383</v>
      </c>
      <c r="P1380" s="886">
        <f>O1380*H1380</f>
        <v>81.821339009999988</v>
      </c>
      <c r="Q1380" s="886">
        <v>0</v>
      </c>
      <c r="R1380" s="886">
        <f>Q1380*H1380</f>
        <v>0</v>
      </c>
      <c r="S1380" s="886">
        <v>4.5999999999999999E-2</v>
      </c>
      <c r="T1380" s="158">
        <f>S1380*H1380</f>
        <v>14.827961999999999</v>
      </c>
      <c r="AR1380" s="159" t="s">
        <v>176</v>
      </c>
      <c r="AT1380" s="159" t="s">
        <v>172</v>
      </c>
      <c r="AU1380" s="159" t="s">
        <v>177</v>
      </c>
      <c r="AY1380" s="863" t="s">
        <v>170</v>
      </c>
      <c r="BE1380" s="887">
        <f>IF(N1380="základná",J1380,0)</f>
        <v>0</v>
      </c>
      <c r="BF1380" s="887">
        <f>IF(N1380="znížená",J1380,0)</f>
        <v>0</v>
      </c>
      <c r="BG1380" s="887">
        <f>IF(N1380="zákl. prenesená",J1380,0)</f>
        <v>0</v>
      </c>
      <c r="BH1380" s="887">
        <f>IF(N1380="zníž. prenesená",J1380,0)</f>
        <v>0</v>
      </c>
      <c r="BI1380" s="887">
        <f>IF(N1380="nulová",J1380,0)</f>
        <v>0</v>
      </c>
      <c r="BJ1380" s="863" t="s">
        <v>177</v>
      </c>
      <c r="BK1380" s="887">
        <f>ROUND(I1380*H1380,2)</f>
        <v>0</v>
      </c>
      <c r="BL1380" s="863" t="s">
        <v>176</v>
      </c>
      <c r="BM1380" s="159" t="s">
        <v>982</v>
      </c>
    </row>
    <row r="1381" spans="2:65" s="888" customFormat="1">
      <c r="B1381" s="889"/>
      <c r="D1381" s="890" t="s">
        <v>3027</v>
      </c>
      <c r="E1381" s="891" t="s">
        <v>1</v>
      </c>
      <c r="F1381" s="892" t="s">
        <v>3522</v>
      </c>
      <c r="H1381" s="891" t="s">
        <v>1</v>
      </c>
      <c r="L1381" s="889"/>
      <c r="M1381" s="893"/>
      <c r="T1381" s="894"/>
      <c r="AT1381" s="891" t="s">
        <v>3027</v>
      </c>
      <c r="AU1381" s="891" t="s">
        <v>177</v>
      </c>
      <c r="AV1381" s="888" t="s">
        <v>78</v>
      </c>
      <c r="AW1381" s="888" t="s">
        <v>27</v>
      </c>
      <c r="AX1381" s="888" t="s">
        <v>70</v>
      </c>
      <c r="AY1381" s="891" t="s">
        <v>170</v>
      </c>
    </row>
    <row r="1382" spans="2:65" s="895" customFormat="1">
      <c r="B1382" s="896"/>
      <c r="D1382" s="890" t="s">
        <v>3027</v>
      </c>
      <c r="E1382" s="897" t="s">
        <v>1</v>
      </c>
      <c r="F1382" s="898" t="s">
        <v>3523</v>
      </c>
      <c r="H1382" s="899">
        <v>322.34699999999998</v>
      </c>
      <c r="L1382" s="896"/>
      <c r="M1382" s="900"/>
      <c r="T1382" s="901"/>
      <c r="AT1382" s="897" t="s">
        <v>3027</v>
      </c>
      <c r="AU1382" s="897" t="s">
        <v>177</v>
      </c>
      <c r="AV1382" s="895" t="s">
        <v>177</v>
      </c>
      <c r="AW1382" s="895" t="s">
        <v>27</v>
      </c>
      <c r="AX1382" s="895" t="s">
        <v>70</v>
      </c>
      <c r="AY1382" s="897" t="s">
        <v>170</v>
      </c>
    </row>
    <row r="1383" spans="2:65" s="902" customFormat="1">
      <c r="B1383" s="903"/>
      <c r="D1383" s="890" t="s">
        <v>3027</v>
      </c>
      <c r="E1383" s="904" t="s">
        <v>1</v>
      </c>
      <c r="F1383" s="905" t="s">
        <v>3030</v>
      </c>
      <c r="H1383" s="906">
        <v>322.34699999999998</v>
      </c>
      <c r="L1383" s="903"/>
      <c r="M1383" s="907"/>
      <c r="T1383" s="908"/>
      <c r="AT1383" s="904" t="s">
        <v>3027</v>
      </c>
      <c r="AU1383" s="904" t="s">
        <v>177</v>
      </c>
      <c r="AV1383" s="902" t="s">
        <v>176</v>
      </c>
      <c r="AW1383" s="902" t="s">
        <v>27</v>
      </c>
      <c r="AX1383" s="902" t="s">
        <v>78</v>
      </c>
      <c r="AY1383" s="904" t="s">
        <v>170</v>
      </c>
    </row>
    <row r="1384" spans="2:65" s="2" customFormat="1" ht="33" customHeight="1">
      <c r="B1384" s="883"/>
      <c r="C1384" s="148" t="s">
        <v>983</v>
      </c>
      <c r="D1384" s="148" t="s">
        <v>172</v>
      </c>
      <c r="E1384" s="149" t="s">
        <v>984</v>
      </c>
      <c r="F1384" s="150" t="s">
        <v>985</v>
      </c>
      <c r="G1384" s="151" t="s">
        <v>175</v>
      </c>
      <c r="H1384" s="152">
        <v>354.18</v>
      </c>
      <c r="I1384" s="1091"/>
      <c r="J1384" s="153">
        <f>ROUND(I1384*H1384,2)</f>
        <v>0</v>
      </c>
      <c r="K1384" s="884"/>
      <c r="L1384" s="40"/>
      <c r="M1384" s="155" t="s">
        <v>1</v>
      </c>
      <c r="N1384" s="885" t="s">
        <v>38</v>
      </c>
      <c r="O1384" s="886">
        <v>0.3417</v>
      </c>
      <c r="P1384" s="886">
        <f>O1384*H1384</f>
        <v>121.02330600000001</v>
      </c>
      <c r="Q1384" s="886">
        <v>0</v>
      </c>
      <c r="R1384" s="886">
        <f>Q1384*H1384</f>
        <v>0</v>
      </c>
      <c r="S1384" s="886">
        <v>6.8000000000000005E-2</v>
      </c>
      <c r="T1384" s="158">
        <f>S1384*H1384</f>
        <v>24.084240000000001</v>
      </c>
      <c r="AR1384" s="159" t="s">
        <v>176</v>
      </c>
      <c r="AT1384" s="159" t="s">
        <v>172</v>
      </c>
      <c r="AU1384" s="159" t="s">
        <v>177</v>
      </c>
      <c r="AY1384" s="863" t="s">
        <v>170</v>
      </c>
      <c r="BE1384" s="887">
        <f>IF(N1384="základná",J1384,0)</f>
        <v>0</v>
      </c>
      <c r="BF1384" s="887">
        <f>IF(N1384="znížená",J1384,0)</f>
        <v>0</v>
      </c>
      <c r="BG1384" s="887">
        <f>IF(N1384="zákl. prenesená",J1384,0)</f>
        <v>0</v>
      </c>
      <c r="BH1384" s="887">
        <f>IF(N1384="zníž. prenesená",J1384,0)</f>
        <v>0</v>
      </c>
      <c r="BI1384" s="887">
        <f>IF(N1384="nulová",J1384,0)</f>
        <v>0</v>
      </c>
      <c r="BJ1384" s="863" t="s">
        <v>177</v>
      </c>
      <c r="BK1384" s="887">
        <f>ROUND(I1384*H1384,2)</f>
        <v>0</v>
      </c>
      <c r="BL1384" s="863" t="s">
        <v>176</v>
      </c>
      <c r="BM1384" s="159" t="s">
        <v>986</v>
      </c>
    </row>
    <row r="1385" spans="2:65" s="888" customFormat="1">
      <c r="B1385" s="889"/>
      <c r="D1385" s="890" t="s">
        <v>3027</v>
      </c>
      <c r="E1385" s="891" t="s">
        <v>1</v>
      </c>
      <c r="F1385" s="892" t="s">
        <v>3524</v>
      </c>
      <c r="H1385" s="891" t="s">
        <v>1</v>
      </c>
      <c r="L1385" s="889"/>
      <c r="M1385" s="893"/>
      <c r="T1385" s="894"/>
      <c r="AT1385" s="891" t="s">
        <v>3027</v>
      </c>
      <c r="AU1385" s="891" t="s">
        <v>177</v>
      </c>
      <c r="AV1385" s="888" t="s">
        <v>78</v>
      </c>
      <c r="AW1385" s="888" t="s">
        <v>27</v>
      </c>
      <c r="AX1385" s="888" t="s">
        <v>70</v>
      </c>
      <c r="AY1385" s="891" t="s">
        <v>170</v>
      </c>
    </row>
    <row r="1386" spans="2:65" s="895" customFormat="1">
      <c r="B1386" s="896"/>
      <c r="D1386" s="890" t="s">
        <v>3027</v>
      </c>
      <c r="E1386" s="897" t="s">
        <v>1</v>
      </c>
      <c r="F1386" s="898" t="s">
        <v>3525</v>
      </c>
      <c r="H1386" s="899">
        <v>354.18</v>
      </c>
      <c r="L1386" s="896"/>
      <c r="M1386" s="900"/>
      <c r="T1386" s="901"/>
      <c r="AT1386" s="897" t="s">
        <v>3027</v>
      </c>
      <c r="AU1386" s="897" t="s">
        <v>177</v>
      </c>
      <c r="AV1386" s="895" t="s">
        <v>177</v>
      </c>
      <c r="AW1386" s="895" t="s">
        <v>27</v>
      </c>
      <c r="AX1386" s="895" t="s">
        <v>70</v>
      </c>
      <c r="AY1386" s="897" t="s">
        <v>170</v>
      </c>
    </row>
    <row r="1387" spans="2:65" s="902" customFormat="1">
      <c r="B1387" s="903"/>
      <c r="D1387" s="890" t="s">
        <v>3027</v>
      </c>
      <c r="E1387" s="904" t="s">
        <v>1</v>
      </c>
      <c r="F1387" s="905" t="s">
        <v>3030</v>
      </c>
      <c r="H1387" s="906">
        <v>354.18</v>
      </c>
      <c r="L1387" s="903"/>
      <c r="M1387" s="907"/>
      <c r="T1387" s="908"/>
      <c r="AT1387" s="904" t="s">
        <v>3027</v>
      </c>
      <c r="AU1387" s="904" t="s">
        <v>177</v>
      </c>
      <c r="AV1387" s="902" t="s">
        <v>176</v>
      </c>
      <c r="AW1387" s="902" t="s">
        <v>27</v>
      </c>
      <c r="AX1387" s="902" t="s">
        <v>78</v>
      </c>
      <c r="AY1387" s="904" t="s">
        <v>170</v>
      </c>
    </row>
    <row r="1388" spans="2:65" s="2" customFormat="1" ht="24.25" customHeight="1">
      <c r="B1388" s="883"/>
      <c r="C1388" s="148" t="s">
        <v>987</v>
      </c>
      <c r="D1388" s="148" t="s">
        <v>172</v>
      </c>
      <c r="E1388" s="149" t="s">
        <v>988</v>
      </c>
      <c r="F1388" s="150" t="s">
        <v>989</v>
      </c>
      <c r="G1388" s="151" t="s">
        <v>249</v>
      </c>
      <c r="H1388" s="152">
        <v>1821.8679999999999</v>
      </c>
      <c r="I1388" s="1091"/>
      <c r="J1388" s="153">
        <f>ROUND(I1388*H1388,2)</f>
        <v>0</v>
      </c>
      <c r="K1388" s="884"/>
      <c r="L1388" s="40"/>
      <c r="M1388" s="155" t="s">
        <v>1</v>
      </c>
      <c r="N1388" s="885" t="s">
        <v>38</v>
      </c>
      <c r="O1388" s="886">
        <v>0.88200000000000001</v>
      </c>
      <c r="P1388" s="886">
        <f>O1388*H1388</f>
        <v>1606.8875759999999</v>
      </c>
      <c r="Q1388" s="886">
        <v>0</v>
      </c>
      <c r="R1388" s="886">
        <f>Q1388*H1388</f>
        <v>0</v>
      </c>
      <c r="S1388" s="886">
        <v>0</v>
      </c>
      <c r="T1388" s="158">
        <f>S1388*H1388</f>
        <v>0</v>
      </c>
      <c r="AR1388" s="159" t="s">
        <v>176</v>
      </c>
      <c r="AT1388" s="159" t="s">
        <v>172</v>
      </c>
      <c r="AU1388" s="159" t="s">
        <v>177</v>
      </c>
      <c r="AY1388" s="863" t="s">
        <v>170</v>
      </c>
      <c r="BE1388" s="887">
        <f>IF(N1388="základná",J1388,0)</f>
        <v>0</v>
      </c>
      <c r="BF1388" s="887">
        <f>IF(N1388="znížená",J1388,0)</f>
        <v>0</v>
      </c>
      <c r="BG1388" s="887">
        <f>IF(N1388="zákl. prenesená",J1388,0)</f>
        <v>0</v>
      </c>
      <c r="BH1388" s="887">
        <f>IF(N1388="zníž. prenesená",J1388,0)</f>
        <v>0</v>
      </c>
      <c r="BI1388" s="887">
        <f>IF(N1388="nulová",J1388,0)</f>
        <v>0</v>
      </c>
      <c r="BJ1388" s="863" t="s">
        <v>177</v>
      </c>
      <c r="BK1388" s="887">
        <f>ROUND(I1388*H1388,2)</f>
        <v>0</v>
      </c>
      <c r="BL1388" s="863" t="s">
        <v>176</v>
      </c>
      <c r="BM1388" s="159" t="s">
        <v>990</v>
      </c>
    </row>
    <row r="1389" spans="2:65" s="895" customFormat="1">
      <c r="B1389" s="896"/>
      <c r="D1389" s="890" t="s">
        <v>3027</v>
      </c>
      <c r="F1389" s="898" t="s">
        <v>3526</v>
      </c>
      <c r="H1389" s="899">
        <v>1821.8679999999999</v>
      </c>
      <c r="L1389" s="896"/>
      <c r="M1389" s="900"/>
      <c r="T1389" s="901"/>
      <c r="AT1389" s="897" t="s">
        <v>3027</v>
      </c>
      <c r="AU1389" s="897" t="s">
        <v>177</v>
      </c>
      <c r="AV1389" s="895" t="s">
        <v>177</v>
      </c>
      <c r="AW1389" s="895" t="s">
        <v>3</v>
      </c>
      <c r="AX1389" s="895" t="s">
        <v>78</v>
      </c>
      <c r="AY1389" s="897" t="s">
        <v>170</v>
      </c>
    </row>
    <row r="1390" spans="2:65" s="2" customFormat="1" ht="21.75" customHeight="1">
      <c r="B1390" s="883"/>
      <c r="C1390" s="148" t="s">
        <v>991</v>
      </c>
      <c r="D1390" s="148" t="s">
        <v>172</v>
      </c>
      <c r="E1390" s="149" t="s">
        <v>992</v>
      </c>
      <c r="F1390" s="150" t="s">
        <v>993</v>
      </c>
      <c r="G1390" s="151" t="s">
        <v>249</v>
      </c>
      <c r="H1390" s="152">
        <v>910.93399999999997</v>
      </c>
      <c r="I1390" s="1091"/>
      <c r="J1390" s="153">
        <f>ROUND(I1390*H1390,2)</f>
        <v>0</v>
      </c>
      <c r="K1390" s="884"/>
      <c r="L1390" s="40"/>
      <c r="M1390" s="155" t="s">
        <v>1</v>
      </c>
      <c r="N1390" s="885" t="s">
        <v>38</v>
      </c>
      <c r="O1390" s="886">
        <v>0.59799999999999998</v>
      </c>
      <c r="P1390" s="886">
        <f>O1390*H1390</f>
        <v>544.73853199999996</v>
      </c>
      <c r="Q1390" s="886">
        <v>0</v>
      </c>
      <c r="R1390" s="886">
        <f>Q1390*H1390</f>
        <v>0</v>
      </c>
      <c r="S1390" s="886">
        <v>0</v>
      </c>
      <c r="T1390" s="158">
        <f>S1390*H1390</f>
        <v>0</v>
      </c>
      <c r="AR1390" s="159" t="s">
        <v>176</v>
      </c>
      <c r="AT1390" s="159" t="s">
        <v>172</v>
      </c>
      <c r="AU1390" s="159" t="s">
        <v>177</v>
      </c>
      <c r="AY1390" s="863" t="s">
        <v>170</v>
      </c>
      <c r="BE1390" s="887">
        <f>IF(N1390="základná",J1390,0)</f>
        <v>0</v>
      </c>
      <c r="BF1390" s="887">
        <f>IF(N1390="znížená",J1390,0)</f>
        <v>0</v>
      </c>
      <c r="BG1390" s="887">
        <f>IF(N1390="zákl. prenesená",J1390,0)</f>
        <v>0</v>
      </c>
      <c r="BH1390" s="887">
        <f>IF(N1390="zníž. prenesená",J1390,0)</f>
        <v>0</v>
      </c>
      <c r="BI1390" s="887">
        <f>IF(N1390="nulová",J1390,0)</f>
        <v>0</v>
      </c>
      <c r="BJ1390" s="863" t="s">
        <v>177</v>
      </c>
      <c r="BK1390" s="887">
        <f>ROUND(I1390*H1390,2)</f>
        <v>0</v>
      </c>
      <c r="BL1390" s="863" t="s">
        <v>176</v>
      </c>
      <c r="BM1390" s="159" t="s">
        <v>994</v>
      </c>
    </row>
    <row r="1391" spans="2:65" s="2" customFormat="1" ht="24.25" customHeight="1">
      <c r="B1391" s="883"/>
      <c r="C1391" s="148" t="s">
        <v>995</v>
      </c>
      <c r="D1391" s="148" t="s">
        <v>172</v>
      </c>
      <c r="E1391" s="149" t="s">
        <v>996</v>
      </c>
      <c r="F1391" s="150" t="s">
        <v>997</v>
      </c>
      <c r="G1391" s="151" t="s">
        <v>249</v>
      </c>
      <c r="H1391" s="152">
        <v>22773.35</v>
      </c>
      <c r="I1391" s="1091"/>
      <c r="J1391" s="153">
        <f>ROUND(I1391*H1391,2)</f>
        <v>0</v>
      </c>
      <c r="K1391" s="884"/>
      <c r="L1391" s="40"/>
      <c r="M1391" s="155" t="s">
        <v>1</v>
      </c>
      <c r="N1391" s="885" t="s">
        <v>38</v>
      </c>
      <c r="O1391" s="886">
        <v>7.0000000000000001E-3</v>
      </c>
      <c r="P1391" s="886">
        <f>O1391*H1391</f>
        <v>159.41344999999998</v>
      </c>
      <c r="Q1391" s="886">
        <v>0</v>
      </c>
      <c r="R1391" s="886">
        <f>Q1391*H1391</f>
        <v>0</v>
      </c>
      <c r="S1391" s="886">
        <v>0</v>
      </c>
      <c r="T1391" s="158">
        <f>S1391*H1391</f>
        <v>0</v>
      </c>
      <c r="AR1391" s="159" t="s">
        <v>176</v>
      </c>
      <c r="AT1391" s="159" t="s">
        <v>172</v>
      </c>
      <c r="AU1391" s="159" t="s">
        <v>177</v>
      </c>
      <c r="AY1391" s="863" t="s">
        <v>170</v>
      </c>
      <c r="BE1391" s="887">
        <f>IF(N1391="základná",J1391,0)</f>
        <v>0</v>
      </c>
      <c r="BF1391" s="887">
        <f>IF(N1391="znížená",J1391,0)</f>
        <v>0</v>
      </c>
      <c r="BG1391" s="887">
        <f>IF(N1391="zákl. prenesená",J1391,0)</f>
        <v>0</v>
      </c>
      <c r="BH1391" s="887">
        <f>IF(N1391="zníž. prenesená",J1391,0)</f>
        <v>0</v>
      </c>
      <c r="BI1391" s="887">
        <f>IF(N1391="nulová",J1391,0)</f>
        <v>0</v>
      </c>
      <c r="BJ1391" s="863" t="s">
        <v>177</v>
      </c>
      <c r="BK1391" s="887">
        <f>ROUND(I1391*H1391,2)</f>
        <v>0</v>
      </c>
      <c r="BL1391" s="863" t="s">
        <v>176</v>
      </c>
      <c r="BM1391" s="159" t="s">
        <v>998</v>
      </c>
    </row>
    <row r="1392" spans="2:65" s="895" customFormat="1">
      <c r="B1392" s="896"/>
      <c r="D1392" s="890" t="s">
        <v>3027</v>
      </c>
      <c r="F1392" s="898" t="s">
        <v>3527</v>
      </c>
      <c r="H1392" s="899">
        <v>22773.35</v>
      </c>
      <c r="L1392" s="896"/>
      <c r="M1392" s="900"/>
      <c r="T1392" s="901"/>
      <c r="AT1392" s="897" t="s">
        <v>3027</v>
      </c>
      <c r="AU1392" s="897" t="s">
        <v>177</v>
      </c>
      <c r="AV1392" s="895" t="s">
        <v>177</v>
      </c>
      <c r="AW1392" s="895" t="s">
        <v>3</v>
      </c>
      <c r="AX1392" s="895" t="s">
        <v>78</v>
      </c>
      <c r="AY1392" s="897" t="s">
        <v>170</v>
      </c>
    </row>
    <row r="1393" spans="2:65" s="2" customFormat="1" ht="24.25" customHeight="1">
      <c r="B1393" s="883"/>
      <c r="C1393" s="148" t="s">
        <v>999</v>
      </c>
      <c r="D1393" s="148" t="s">
        <v>172</v>
      </c>
      <c r="E1393" s="149" t="s">
        <v>1000</v>
      </c>
      <c r="F1393" s="150" t="s">
        <v>1001</v>
      </c>
      <c r="G1393" s="151" t="s">
        <v>249</v>
      </c>
      <c r="H1393" s="152">
        <v>910.93399999999997</v>
      </c>
      <c r="I1393" s="1091"/>
      <c r="J1393" s="153">
        <f>ROUND(I1393*H1393,2)</f>
        <v>0</v>
      </c>
      <c r="K1393" s="884"/>
      <c r="L1393" s="40"/>
      <c r="M1393" s="155" t="s">
        <v>1</v>
      </c>
      <c r="N1393" s="885" t="s">
        <v>38</v>
      </c>
      <c r="O1393" s="886">
        <v>0.89</v>
      </c>
      <c r="P1393" s="886">
        <f>O1393*H1393</f>
        <v>810.73126000000002</v>
      </c>
      <c r="Q1393" s="886">
        <v>0</v>
      </c>
      <c r="R1393" s="886">
        <f>Q1393*H1393</f>
        <v>0</v>
      </c>
      <c r="S1393" s="886">
        <v>0</v>
      </c>
      <c r="T1393" s="158">
        <f>S1393*H1393</f>
        <v>0</v>
      </c>
      <c r="AR1393" s="159" t="s">
        <v>176</v>
      </c>
      <c r="AT1393" s="159" t="s">
        <v>172</v>
      </c>
      <c r="AU1393" s="159" t="s">
        <v>177</v>
      </c>
      <c r="AY1393" s="863" t="s">
        <v>170</v>
      </c>
      <c r="BE1393" s="887">
        <f>IF(N1393="základná",J1393,0)</f>
        <v>0</v>
      </c>
      <c r="BF1393" s="887">
        <f>IF(N1393="znížená",J1393,0)</f>
        <v>0</v>
      </c>
      <c r="BG1393" s="887">
        <f>IF(N1393="zákl. prenesená",J1393,0)</f>
        <v>0</v>
      </c>
      <c r="BH1393" s="887">
        <f>IF(N1393="zníž. prenesená",J1393,0)</f>
        <v>0</v>
      </c>
      <c r="BI1393" s="887">
        <f>IF(N1393="nulová",J1393,0)</f>
        <v>0</v>
      </c>
      <c r="BJ1393" s="863" t="s">
        <v>177</v>
      </c>
      <c r="BK1393" s="887">
        <f>ROUND(I1393*H1393,2)</f>
        <v>0</v>
      </c>
      <c r="BL1393" s="863" t="s">
        <v>176</v>
      </c>
      <c r="BM1393" s="159" t="s">
        <v>1002</v>
      </c>
    </row>
    <row r="1394" spans="2:65" s="2" customFormat="1" ht="24.25" customHeight="1">
      <c r="B1394" s="883"/>
      <c r="C1394" s="148" t="s">
        <v>1003</v>
      </c>
      <c r="D1394" s="148" t="s">
        <v>172</v>
      </c>
      <c r="E1394" s="149" t="s">
        <v>1004</v>
      </c>
      <c r="F1394" s="150" t="s">
        <v>1005</v>
      </c>
      <c r="G1394" s="151" t="s">
        <v>249</v>
      </c>
      <c r="H1394" s="152">
        <v>1821.8679999999999</v>
      </c>
      <c r="I1394" s="1091"/>
      <c r="J1394" s="153">
        <f>ROUND(I1394*H1394,2)</f>
        <v>0</v>
      </c>
      <c r="K1394" s="884"/>
      <c r="L1394" s="40"/>
      <c r="M1394" s="155" t="s">
        <v>1</v>
      </c>
      <c r="N1394" s="885" t="s">
        <v>38</v>
      </c>
      <c r="O1394" s="886">
        <v>0.1</v>
      </c>
      <c r="P1394" s="886">
        <f>O1394*H1394</f>
        <v>182.18680000000001</v>
      </c>
      <c r="Q1394" s="886">
        <v>0</v>
      </c>
      <c r="R1394" s="886">
        <f>Q1394*H1394</f>
        <v>0</v>
      </c>
      <c r="S1394" s="886">
        <v>0</v>
      </c>
      <c r="T1394" s="158">
        <f>S1394*H1394</f>
        <v>0</v>
      </c>
      <c r="AR1394" s="159" t="s">
        <v>176</v>
      </c>
      <c r="AT1394" s="159" t="s">
        <v>172</v>
      </c>
      <c r="AU1394" s="159" t="s">
        <v>177</v>
      </c>
      <c r="AY1394" s="863" t="s">
        <v>170</v>
      </c>
      <c r="BE1394" s="887">
        <f>IF(N1394="základná",J1394,0)</f>
        <v>0</v>
      </c>
      <c r="BF1394" s="887">
        <f>IF(N1394="znížená",J1394,0)</f>
        <v>0</v>
      </c>
      <c r="BG1394" s="887">
        <f>IF(N1394="zákl. prenesená",J1394,0)</f>
        <v>0</v>
      </c>
      <c r="BH1394" s="887">
        <f>IF(N1394="zníž. prenesená",J1394,0)</f>
        <v>0</v>
      </c>
      <c r="BI1394" s="887">
        <f>IF(N1394="nulová",J1394,0)</f>
        <v>0</v>
      </c>
      <c r="BJ1394" s="863" t="s">
        <v>177</v>
      </c>
      <c r="BK1394" s="887">
        <f>ROUND(I1394*H1394,2)</f>
        <v>0</v>
      </c>
      <c r="BL1394" s="863" t="s">
        <v>176</v>
      </c>
      <c r="BM1394" s="159" t="s">
        <v>1006</v>
      </c>
    </row>
    <row r="1395" spans="2:65" s="895" customFormat="1">
      <c r="B1395" s="896"/>
      <c r="D1395" s="890" t="s">
        <v>3027</v>
      </c>
      <c r="F1395" s="898" t="s">
        <v>3526</v>
      </c>
      <c r="H1395" s="899">
        <v>1821.8679999999999</v>
      </c>
      <c r="L1395" s="896"/>
      <c r="M1395" s="900"/>
      <c r="T1395" s="901"/>
      <c r="AT1395" s="897" t="s">
        <v>3027</v>
      </c>
      <c r="AU1395" s="897" t="s">
        <v>177</v>
      </c>
      <c r="AV1395" s="895" t="s">
        <v>177</v>
      </c>
      <c r="AW1395" s="895" t="s">
        <v>3</v>
      </c>
      <c r="AX1395" s="895" t="s">
        <v>78</v>
      </c>
      <c r="AY1395" s="897" t="s">
        <v>170</v>
      </c>
    </row>
    <row r="1396" spans="2:65" s="2" customFormat="1" ht="24.25" customHeight="1">
      <c r="B1396" s="883"/>
      <c r="C1396" s="148" t="s">
        <v>1007</v>
      </c>
      <c r="D1396" s="148" t="s">
        <v>172</v>
      </c>
      <c r="E1396" s="149" t="s">
        <v>1008</v>
      </c>
      <c r="F1396" s="150" t="s">
        <v>1009</v>
      </c>
      <c r="G1396" s="151" t="s">
        <v>249</v>
      </c>
      <c r="H1396" s="152">
        <v>910.93399999999997</v>
      </c>
      <c r="I1396" s="1091"/>
      <c r="J1396" s="153">
        <f>ROUND(I1396*H1396,2)</f>
        <v>0</v>
      </c>
      <c r="K1396" s="884"/>
      <c r="L1396" s="40"/>
      <c r="M1396" s="155" t="s">
        <v>1</v>
      </c>
      <c r="N1396" s="885" t="s">
        <v>38</v>
      </c>
      <c r="O1396" s="886">
        <v>0</v>
      </c>
      <c r="P1396" s="886">
        <f>O1396*H1396</f>
        <v>0</v>
      </c>
      <c r="Q1396" s="886">
        <v>0</v>
      </c>
      <c r="R1396" s="886">
        <f>Q1396*H1396</f>
        <v>0</v>
      </c>
      <c r="S1396" s="886">
        <v>0</v>
      </c>
      <c r="T1396" s="158">
        <f>S1396*H1396</f>
        <v>0</v>
      </c>
      <c r="AR1396" s="159" t="s">
        <v>176</v>
      </c>
      <c r="AT1396" s="159" t="s">
        <v>172</v>
      </c>
      <c r="AU1396" s="159" t="s">
        <v>177</v>
      </c>
      <c r="AY1396" s="863" t="s">
        <v>170</v>
      </c>
      <c r="BE1396" s="887">
        <f>IF(N1396="základná",J1396,0)</f>
        <v>0</v>
      </c>
      <c r="BF1396" s="887">
        <f>IF(N1396="znížená",J1396,0)</f>
        <v>0</v>
      </c>
      <c r="BG1396" s="887">
        <f>IF(N1396="zákl. prenesená",J1396,0)</f>
        <v>0</v>
      </c>
      <c r="BH1396" s="887">
        <f>IF(N1396="zníž. prenesená",J1396,0)</f>
        <v>0</v>
      </c>
      <c r="BI1396" s="887">
        <f>IF(N1396="nulová",J1396,0)</f>
        <v>0</v>
      </c>
      <c r="BJ1396" s="863" t="s">
        <v>177</v>
      </c>
      <c r="BK1396" s="887">
        <f>ROUND(I1396*H1396,2)</f>
        <v>0</v>
      </c>
      <c r="BL1396" s="863" t="s">
        <v>176</v>
      </c>
      <c r="BM1396" s="159" t="s">
        <v>1010</v>
      </c>
    </row>
    <row r="1397" spans="2:65" s="876" customFormat="1" ht="25.9" customHeight="1">
      <c r="B1397" s="877"/>
      <c r="D1397" s="136" t="s">
        <v>69</v>
      </c>
      <c r="E1397" s="137" t="s">
        <v>1011</v>
      </c>
      <c r="F1397" s="137" t="s">
        <v>1012</v>
      </c>
      <c r="J1397" s="878">
        <f>BK1397</f>
        <v>0</v>
      </c>
      <c r="L1397" s="877"/>
      <c r="M1397" s="879"/>
      <c r="P1397" s="880">
        <f>P1398+P1443+P1506+P1667+P1677+P1695+P1836+P1943+P2071+P2715+P2768+P2817+P2826+P2855+P2889+P2905</f>
        <v>5670.3806386000006</v>
      </c>
      <c r="R1397" s="880">
        <f>R1398+R1443+R1506+R1667+R1677+R1695+R1836+R1943+R2071+R2715+R2768+R2817+R2826+R2855+R2889+R2905</f>
        <v>148.40670915785</v>
      </c>
      <c r="T1397" s="881">
        <f>T1398+T1443+T1506+T1667+T1677+T1695+T1836+T1943+T2071+T2715+T2768+T2817+T2826+T2855+T2889+T2905</f>
        <v>106.77101689999999</v>
      </c>
      <c r="AR1397" s="136" t="s">
        <v>177</v>
      </c>
      <c r="AT1397" s="143" t="s">
        <v>69</v>
      </c>
      <c r="AU1397" s="143" t="s">
        <v>70</v>
      </c>
      <c r="AY1397" s="136" t="s">
        <v>170</v>
      </c>
      <c r="BK1397" s="144">
        <f>BK1398+BK1443+BK1506+BK1667+BK1677+BK1695+BK1836+BK1943+BK2071+BK2715+BK2768+BK2817+BK2826+BK2855+BK2889+BK2905</f>
        <v>0</v>
      </c>
    </row>
    <row r="1398" spans="2:65" s="876" customFormat="1" ht="22.9" customHeight="1">
      <c r="B1398" s="877"/>
      <c r="D1398" s="136" t="s">
        <v>69</v>
      </c>
      <c r="E1398" s="145" t="s">
        <v>1013</v>
      </c>
      <c r="F1398" s="145" t="s">
        <v>1014</v>
      </c>
      <c r="J1398" s="882">
        <f>BK1398</f>
        <v>0</v>
      </c>
      <c r="L1398" s="877"/>
      <c r="M1398" s="879"/>
      <c r="P1398" s="880">
        <f>SUM(P1399:P1442)</f>
        <v>83.883965750000002</v>
      </c>
      <c r="R1398" s="880">
        <f>SUM(R1399:R1442)</f>
        <v>1.3325642586999999</v>
      </c>
      <c r="T1398" s="881">
        <f>SUM(T1399:T1442)</f>
        <v>0</v>
      </c>
      <c r="AR1398" s="136" t="s">
        <v>177</v>
      </c>
      <c r="AT1398" s="143" t="s">
        <v>69</v>
      </c>
      <c r="AU1398" s="143" t="s">
        <v>78</v>
      </c>
      <c r="AY1398" s="136" t="s">
        <v>170</v>
      </c>
      <c r="BK1398" s="144">
        <f>SUM(BK1399:BK1442)</f>
        <v>0</v>
      </c>
    </row>
    <row r="1399" spans="2:65" s="2" customFormat="1" ht="37.9" customHeight="1">
      <c r="B1399" s="883"/>
      <c r="C1399" s="148" t="s">
        <v>1015</v>
      </c>
      <c r="D1399" s="148" t="s">
        <v>172</v>
      </c>
      <c r="E1399" s="149" t="s">
        <v>1016</v>
      </c>
      <c r="F1399" s="150" t="s">
        <v>1017</v>
      </c>
      <c r="G1399" s="151" t="s">
        <v>175</v>
      </c>
      <c r="H1399" s="152">
        <v>8.4</v>
      </c>
      <c r="I1399" s="1091"/>
      <c r="J1399" s="153">
        <f>ROUND(I1399*H1399,2)</f>
        <v>0</v>
      </c>
      <c r="K1399" s="884"/>
      <c r="L1399" s="40"/>
      <c r="M1399" s="155" t="s">
        <v>1</v>
      </c>
      <c r="N1399" s="885" t="s">
        <v>38</v>
      </c>
      <c r="O1399" s="886">
        <v>0.16325000000000001</v>
      </c>
      <c r="P1399" s="886">
        <f>O1399*H1399</f>
        <v>1.3713000000000002</v>
      </c>
      <c r="Q1399" s="886">
        <v>3.3000000000000003E-5</v>
      </c>
      <c r="R1399" s="886">
        <f>Q1399*H1399</f>
        <v>2.7720000000000002E-4</v>
      </c>
      <c r="S1399" s="886">
        <v>0</v>
      </c>
      <c r="T1399" s="158">
        <f>S1399*H1399</f>
        <v>0</v>
      </c>
      <c r="AR1399" s="159" t="s">
        <v>234</v>
      </c>
      <c r="AT1399" s="159" t="s">
        <v>172</v>
      </c>
      <c r="AU1399" s="159" t="s">
        <v>177</v>
      </c>
      <c r="AY1399" s="863" t="s">
        <v>170</v>
      </c>
      <c r="BE1399" s="887">
        <f>IF(N1399="základná",J1399,0)</f>
        <v>0</v>
      </c>
      <c r="BF1399" s="887">
        <f>IF(N1399="znížená",J1399,0)</f>
        <v>0</v>
      </c>
      <c r="BG1399" s="887">
        <f>IF(N1399="zákl. prenesená",J1399,0)</f>
        <v>0</v>
      </c>
      <c r="BH1399" s="887">
        <f>IF(N1399="zníž. prenesená",J1399,0)</f>
        <v>0</v>
      </c>
      <c r="BI1399" s="887">
        <f>IF(N1399="nulová",J1399,0)</f>
        <v>0</v>
      </c>
      <c r="BJ1399" s="863" t="s">
        <v>177</v>
      </c>
      <c r="BK1399" s="887">
        <f>ROUND(I1399*H1399,2)</f>
        <v>0</v>
      </c>
      <c r="BL1399" s="863" t="s">
        <v>234</v>
      </c>
      <c r="BM1399" s="159" t="s">
        <v>1018</v>
      </c>
    </row>
    <row r="1400" spans="2:65" s="888" customFormat="1">
      <c r="B1400" s="889"/>
      <c r="D1400" s="890" t="s">
        <v>3027</v>
      </c>
      <c r="E1400" s="891" t="s">
        <v>1</v>
      </c>
      <c r="F1400" s="892" t="s">
        <v>3378</v>
      </c>
      <c r="H1400" s="891" t="s">
        <v>1</v>
      </c>
      <c r="L1400" s="889"/>
      <c r="M1400" s="893"/>
      <c r="T1400" s="894"/>
      <c r="AT1400" s="891" t="s">
        <v>3027</v>
      </c>
      <c r="AU1400" s="891" t="s">
        <v>177</v>
      </c>
      <c r="AV1400" s="888" t="s">
        <v>78</v>
      </c>
      <c r="AW1400" s="888" t="s">
        <v>27</v>
      </c>
      <c r="AX1400" s="888" t="s">
        <v>70</v>
      </c>
      <c r="AY1400" s="891" t="s">
        <v>170</v>
      </c>
    </row>
    <row r="1401" spans="2:65" s="895" customFormat="1">
      <c r="B1401" s="896"/>
      <c r="D1401" s="890" t="s">
        <v>3027</v>
      </c>
      <c r="E1401" s="897" t="s">
        <v>1</v>
      </c>
      <c r="F1401" s="898" t="s">
        <v>3379</v>
      </c>
      <c r="H1401" s="899">
        <v>8.4</v>
      </c>
      <c r="L1401" s="896"/>
      <c r="M1401" s="900"/>
      <c r="T1401" s="901"/>
      <c r="AT1401" s="897" t="s">
        <v>3027</v>
      </c>
      <c r="AU1401" s="897" t="s">
        <v>177</v>
      </c>
      <c r="AV1401" s="895" t="s">
        <v>177</v>
      </c>
      <c r="AW1401" s="895" t="s">
        <v>27</v>
      </c>
      <c r="AX1401" s="895" t="s">
        <v>70</v>
      </c>
      <c r="AY1401" s="897" t="s">
        <v>170</v>
      </c>
    </row>
    <row r="1402" spans="2:65" s="902" customFormat="1">
      <c r="B1402" s="903"/>
      <c r="D1402" s="890" t="s">
        <v>3027</v>
      </c>
      <c r="E1402" s="904" t="s">
        <v>1</v>
      </c>
      <c r="F1402" s="905" t="s">
        <v>3030</v>
      </c>
      <c r="H1402" s="906">
        <v>8.4</v>
      </c>
      <c r="L1402" s="903"/>
      <c r="M1402" s="907"/>
      <c r="T1402" s="908"/>
      <c r="AT1402" s="904" t="s">
        <v>3027</v>
      </c>
      <c r="AU1402" s="904" t="s">
        <v>177</v>
      </c>
      <c r="AV1402" s="902" t="s">
        <v>176</v>
      </c>
      <c r="AW1402" s="902" t="s">
        <v>27</v>
      </c>
      <c r="AX1402" s="902" t="s">
        <v>78</v>
      </c>
      <c r="AY1402" s="904" t="s">
        <v>170</v>
      </c>
    </row>
    <row r="1403" spans="2:65" s="2" customFormat="1" ht="33" customHeight="1">
      <c r="B1403" s="883"/>
      <c r="C1403" s="161" t="s">
        <v>1019</v>
      </c>
      <c r="D1403" s="161" t="s">
        <v>391</v>
      </c>
      <c r="E1403" s="162" t="s">
        <v>1020</v>
      </c>
      <c r="F1403" s="163" t="s">
        <v>1021</v>
      </c>
      <c r="G1403" s="164" t="s">
        <v>175</v>
      </c>
      <c r="H1403" s="165">
        <v>9.66</v>
      </c>
      <c r="I1403" s="1091"/>
      <c r="J1403" s="166">
        <f>ROUND(I1403*H1403,2)</f>
        <v>0</v>
      </c>
      <c r="K1403" s="167"/>
      <c r="L1403" s="168"/>
      <c r="M1403" s="169" t="s">
        <v>1</v>
      </c>
      <c r="N1403" s="922" t="s">
        <v>38</v>
      </c>
      <c r="O1403" s="886">
        <v>0</v>
      </c>
      <c r="P1403" s="886">
        <f>O1403*H1403</f>
        <v>0</v>
      </c>
      <c r="Q1403" s="886">
        <v>2.3E-3</v>
      </c>
      <c r="R1403" s="886">
        <f>Q1403*H1403</f>
        <v>2.2218000000000002E-2</v>
      </c>
      <c r="S1403" s="886">
        <v>0</v>
      </c>
      <c r="T1403" s="158">
        <f>S1403*H1403</f>
        <v>0</v>
      </c>
      <c r="AR1403" s="159" t="s">
        <v>299</v>
      </c>
      <c r="AT1403" s="159" t="s">
        <v>391</v>
      </c>
      <c r="AU1403" s="159" t="s">
        <v>177</v>
      </c>
      <c r="AY1403" s="863" t="s">
        <v>170</v>
      </c>
      <c r="BE1403" s="887">
        <f>IF(N1403="základná",J1403,0)</f>
        <v>0</v>
      </c>
      <c r="BF1403" s="887">
        <f>IF(N1403="znížená",J1403,0)</f>
        <v>0</v>
      </c>
      <c r="BG1403" s="887">
        <f>IF(N1403="zákl. prenesená",J1403,0)</f>
        <v>0</v>
      </c>
      <c r="BH1403" s="887">
        <f>IF(N1403="zníž. prenesená",J1403,0)</f>
        <v>0</v>
      </c>
      <c r="BI1403" s="887">
        <f>IF(N1403="nulová",J1403,0)</f>
        <v>0</v>
      </c>
      <c r="BJ1403" s="863" t="s">
        <v>177</v>
      </c>
      <c r="BK1403" s="887">
        <f>ROUND(I1403*H1403,2)</f>
        <v>0</v>
      </c>
      <c r="BL1403" s="863" t="s">
        <v>234</v>
      </c>
      <c r="BM1403" s="159" t="s">
        <v>1022</v>
      </c>
    </row>
    <row r="1404" spans="2:65" s="888" customFormat="1">
      <c r="B1404" s="889"/>
      <c r="D1404" s="890" t="s">
        <v>3027</v>
      </c>
      <c r="E1404" s="891" t="s">
        <v>1</v>
      </c>
      <c r="F1404" s="892" t="s">
        <v>3378</v>
      </c>
      <c r="H1404" s="891" t="s">
        <v>1</v>
      </c>
      <c r="L1404" s="889"/>
      <c r="M1404" s="893"/>
      <c r="T1404" s="894"/>
      <c r="AT1404" s="891" t="s">
        <v>3027</v>
      </c>
      <c r="AU1404" s="891" t="s">
        <v>177</v>
      </c>
      <c r="AV1404" s="888" t="s">
        <v>78</v>
      </c>
      <c r="AW1404" s="888" t="s">
        <v>27</v>
      </c>
      <c r="AX1404" s="888" t="s">
        <v>70</v>
      </c>
      <c r="AY1404" s="891" t="s">
        <v>170</v>
      </c>
    </row>
    <row r="1405" spans="2:65" s="895" customFormat="1">
      <c r="B1405" s="896"/>
      <c r="D1405" s="890" t="s">
        <v>3027</v>
      </c>
      <c r="E1405" s="897" t="s">
        <v>1</v>
      </c>
      <c r="F1405" s="898" t="s">
        <v>3379</v>
      </c>
      <c r="H1405" s="899">
        <v>8.4</v>
      </c>
      <c r="L1405" s="896"/>
      <c r="M1405" s="900"/>
      <c r="T1405" s="901"/>
      <c r="AT1405" s="897" t="s">
        <v>3027</v>
      </c>
      <c r="AU1405" s="897" t="s">
        <v>177</v>
      </c>
      <c r="AV1405" s="895" t="s">
        <v>177</v>
      </c>
      <c r="AW1405" s="895" t="s">
        <v>27</v>
      </c>
      <c r="AX1405" s="895" t="s">
        <v>70</v>
      </c>
      <c r="AY1405" s="897" t="s">
        <v>170</v>
      </c>
    </row>
    <row r="1406" spans="2:65" s="902" customFormat="1">
      <c r="B1406" s="903"/>
      <c r="D1406" s="890" t="s">
        <v>3027</v>
      </c>
      <c r="E1406" s="904" t="s">
        <v>1</v>
      </c>
      <c r="F1406" s="905" t="s">
        <v>3030</v>
      </c>
      <c r="H1406" s="906">
        <v>8.4</v>
      </c>
      <c r="L1406" s="903"/>
      <c r="M1406" s="907"/>
      <c r="T1406" s="908"/>
      <c r="AT1406" s="904" t="s">
        <v>3027</v>
      </c>
      <c r="AU1406" s="904" t="s">
        <v>177</v>
      </c>
      <c r="AV1406" s="902" t="s">
        <v>176</v>
      </c>
      <c r="AW1406" s="902" t="s">
        <v>27</v>
      </c>
      <c r="AX1406" s="902" t="s">
        <v>78</v>
      </c>
      <c r="AY1406" s="904" t="s">
        <v>170</v>
      </c>
    </row>
    <row r="1407" spans="2:65" s="895" customFormat="1">
      <c r="B1407" s="896"/>
      <c r="D1407" s="890" t="s">
        <v>3027</v>
      </c>
      <c r="F1407" s="898" t="s">
        <v>3528</v>
      </c>
      <c r="H1407" s="899">
        <v>9.66</v>
      </c>
      <c r="L1407" s="896"/>
      <c r="M1407" s="900"/>
      <c r="T1407" s="901"/>
      <c r="AT1407" s="897" t="s">
        <v>3027</v>
      </c>
      <c r="AU1407" s="897" t="s">
        <v>177</v>
      </c>
      <c r="AV1407" s="895" t="s">
        <v>177</v>
      </c>
      <c r="AW1407" s="895" t="s">
        <v>3</v>
      </c>
      <c r="AX1407" s="895" t="s">
        <v>78</v>
      </c>
      <c r="AY1407" s="897" t="s">
        <v>170</v>
      </c>
    </row>
    <row r="1408" spans="2:65" s="2" customFormat="1" ht="24.25" customHeight="1">
      <c r="B1408" s="883"/>
      <c r="C1408" s="148" t="s">
        <v>1023</v>
      </c>
      <c r="D1408" s="148" t="s">
        <v>172</v>
      </c>
      <c r="E1408" s="149" t="s">
        <v>1024</v>
      </c>
      <c r="F1408" s="150" t="s">
        <v>1025</v>
      </c>
      <c r="G1408" s="151" t="s">
        <v>175</v>
      </c>
      <c r="H1408" s="152">
        <v>123.21</v>
      </c>
      <c r="I1408" s="1091"/>
      <c r="J1408" s="153">
        <f>ROUND(I1408*H1408,2)</f>
        <v>0</v>
      </c>
      <c r="K1408" s="884"/>
      <c r="L1408" s="40"/>
      <c r="M1408" s="155" t="s">
        <v>1</v>
      </c>
      <c r="N1408" s="885" t="s">
        <v>38</v>
      </c>
      <c r="O1408" s="886">
        <v>0.21099000000000001</v>
      </c>
      <c r="P1408" s="886">
        <f>O1408*H1408</f>
        <v>25.9960779</v>
      </c>
      <c r="Q1408" s="886">
        <v>5.4226000000000003E-4</v>
      </c>
      <c r="R1408" s="886">
        <f>Q1408*H1408</f>
        <v>6.6811854599999998E-2</v>
      </c>
      <c r="S1408" s="886">
        <v>0</v>
      </c>
      <c r="T1408" s="158">
        <f>S1408*H1408</f>
        <v>0</v>
      </c>
      <c r="AR1408" s="159" t="s">
        <v>234</v>
      </c>
      <c r="AT1408" s="159" t="s">
        <v>172</v>
      </c>
      <c r="AU1408" s="159" t="s">
        <v>177</v>
      </c>
      <c r="AY1408" s="863" t="s">
        <v>170</v>
      </c>
      <c r="BE1408" s="887">
        <f>IF(N1408="základná",J1408,0)</f>
        <v>0</v>
      </c>
      <c r="BF1408" s="887">
        <f>IF(N1408="znížená",J1408,0)</f>
        <v>0</v>
      </c>
      <c r="BG1408" s="887">
        <f>IF(N1408="zákl. prenesená",J1408,0)</f>
        <v>0</v>
      </c>
      <c r="BH1408" s="887">
        <f>IF(N1408="zníž. prenesená",J1408,0)</f>
        <v>0</v>
      </c>
      <c r="BI1408" s="887">
        <f>IF(N1408="nulová",J1408,0)</f>
        <v>0</v>
      </c>
      <c r="BJ1408" s="863" t="s">
        <v>177</v>
      </c>
      <c r="BK1408" s="887">
        <f>ROUND(I1408*H1408,2)</f>
        <v>0</v>
      </c>
      <c r="BL1408" s="863" t="s">
        <v>234</v>
      </c>
      <c r="BM1408" s="159" t="s">
        <v>1026</v>
      </c>
    </row>
    <row r="1409" spans="2:65" s="888" customFormat="1">
      <c r="B1409" s="889"/>
      <c r="D1409" s="890" t="s">
        <v>3027</v>
      </c>
      <c r="E1409" s="891" t="s">
        <v>1</v>
      </c>
      <c r="F1409" s="892" t="s">
        <v>3529</v>
      </c>
      <c r="H1409" s="891" t="s">
        <v>1</v>
      </c>
      <c r="L1409" s="889"/>
      <c r="M1409" s="893"/>
      <c r="T1409" s="894"/>
      <c r="AT1409" s="891" t="s">
        <v>3027</v>
      </c>
      <c r="AU1409" s="891" t="s">
        <v>177</v>
      </c>
      <c r="AV1409" s="888" t="s">
        <v>78</v>
      </c>
      <c r="AW1409" s="888" t="s">
        <v>27</v>
      </c>
      <c r="AX1409" s="888" t="s">
        <v>70</v>
      </c>
      <c r="AY1409" s="891" t="s">
        <v>170</v>
      </c>
    </row>
    <row r="1410" spans="2:65" s="895" customFormat="1">
      <c r="B1410" s="896"/>
      <c r="D1410" s="890" t="s">
        <v>3027</v>
      </c>
      <c r="E1410" s="897" t="s">
        <v>1</v>
      </c>
      <c r="F1410" s="898" t="s">
        <v>3530</v>
      </c>
      <c r="H1410" s="899">
        <v>123.21</v>
      </c>
      <c r="L1410" s="896"/>
      <c r="M1410" s="900"/>
      <c r="T1410" s="901"/>
      <c r="AT1410" s="897" t="s">
        <v>3027</v>
      </c>
      <c r="AU1410" s="897" t="s">
        <v>177</v>
      </c>
      <c r="AV1410" s="895" t="s">
        <v>177</v>
      </c>
      <c r="AW1410" s="895" t="s">
        <v>27</v>
      </c>
      <c r="AX1410" s="895" t="s">
        <v>70</v>
      </c>
      <c r="AY1410" s="897" t="s">
        <v>170</v>
      </c>
    </row>
    <row r="1411" spans="2:65" s="902" customFormat="1">
      <c r="B1411" s="903"/>
      <c r="D1411" s="890" t="s">
        <v>3027</v>
      </c>
      <c r="E1411" s="904" t="s">
        <v>1</v>
      </c>
      <c r="F1411" s="905" t="s">
        <v>3030</v>
      </c>
      <c r="H1411" s="906">
        <v>123.21</v>
      </c>
      <c r="L1411" s="903"/>
      <c r="M1411" s="907"/>
      <c r="T1411" s="908"/>
      <c r="AT1411" s="904" t="s">
        <v>3027</v>
      </c>
      <c r="AU1411" s="904" t="s">
        <v>177</v>
      </c>
      <c r="AV1411" s="902" t="s">
        <v>176</v>
      </c>
      <c r="AW1411" s="902" t="s">
        <v>27</v>
      </c>
      <c r="AX1411" s="902" t="s">
        <v>78</v>
      </c>
      <c r="AY1411" s="904" t="s">
        <v>170</v>
      </c>
    </row>
    <row r="1412" spans="2:65" s="2" customFormat="1" ht="24.25" customHeight="1">
      <c r="B1412" s="883"/>
      <c r="C1412" s="148" t="s">
        <v>1027</v>
      </c>
      <c r="D1412" s="148" t="s">
        <v>172</v>
      </c>
      <c r="E1412" s="149" t="s">
        <v>1028</v>
      </c>
      <c r="F1412" s="150" t="s">
        <v>1029</v>
      </c>
      <c r="G1412" s="151" t="s">
        <v>175</v>
      </c>
      <c r="H1412" s="152">
        <v>233.285</v>
      </c>
      <c r="I1412" s="1091"/>
      <c r="J1412" s="153">
        <f>ROUND(I1412*H1412,2)</f>
        <v>0</v>
      </c>
      <c r="K1412" s="884"/>
      <c r="L1412" s="40"/>
      <c r="M1412" s="155" t="s">
        <v>1</v>
      </c>
      <c r="N1412" s="885" t="s">
        <v>38</v>
      </c>
      <c r="O1412" s="886">
        <v>0.23100999999999999</v>
      </c>
      <c r="P1412" s="886">
        <f>O1412*H1412</f>
        <v>53.891167849999995</v>
      </c>
      <c r="Q1412" s="886">
        <v>5.4226000000000003E-4</v>
      </c>
      <c r="R1412" s="886">
        <f>Q1412*H1412</f>
        <v>0.1265011241</v>
      </c>
      <c r="S1412" s="886">
        <v>0</v>
      </c>
      <c r="T1412" s="158">
        <f>S1412*H1412</f>
        <v>0</v>
      </c>
      <c r="AR1412" s="159" t="s">
        <v>234</v>
      </c>
      <c r="AT1412" s="159" t="s">
        <v>172</v>
      </c>
      <c r="AU1412" s="159" t="s">
        <v>177</v>
      </c>
      <c r="AY1412" s="863" t="s">
        <v>170</v>
      </c>
      <c r="BE1412" s="887">
        <f>IF(N1412="základná",J1412,0)</f>
        <v>0</v>
      </c>
      <c r="BF1412" s="887">
        <f>IF(N1412="znížená",J1412,0)</f>
        <v>0</v>
      </c>
      <c r="BG1412" s="887">
        <f>IF(N1412="zákl. prenesená",J1412,0)</f>
        <v>0</v>
      </c>
      <c r="BH1412" s="887">
        <f>IF(N1412="zníž. prenesená",J1412,0)</f>
        <v>0</v>
      </c>
      <c r="BI1412" s="887">
        <f>IF(N1412="nulová",J1412,0)</f>
        <v>0</v>
      </c>
      <c r="BJ1412" s="863" t="s">
        <v>177</v>
      </c>
      <c r="BK1412" s="887">
        <f>ROUND(I1412*H1412,2)</f>
        <v>0</v>
      </c>
      <c r="BL1412" s="863" t="s">
        <v>234</v>
      </c>
      <c r="BM1412" s="159" t="s">
        <v>1030</v>
      </c>
    </row>
    <row r="1413" spans="2:65" s="888" customFormat="1">
      <c r="B1413" s="889"/>
      <c r="D1413" s="890" t="s">
        <v>3027</v>
      </c>
      <c r="E1413" s="891" t="s">
        <v>1</v>
      </c>
      <c r="F1413" s="892" t="s">
        <v>3531</v>
      </c>
      <c r="H1413" s="891" t="s">
        <v>1</v>
      </c>
      <c r="L1413" s="889"/>
      <c r="M1413" s="893"/>
      <c r="T1413" s="894"/>
      <c r="AT1413" s="891" t="s">
        <v>3027</v>
      </c>
      <c r="AU1413" s="891" t="s">
        <v>177</v>
      </c>
      <c r="AV1413" s="888" t="s">
        <v>78</v>
      </c>
      <c r="AW1413" s="888" t="s">
        <v>27</v>
      </c>
      <c r="AX1413" s="888" t="s">
        <v>70</v>
      </c>
      <c r="AY1413" s="891" t="s">
        <v>170</v>
      </c>
    </row>
    <row r="1414" spans="2:65" s="895" customFormat="1">
      <c r="B1414" s="896"/>
      <c r="D1414" s="890" t="s">
        <v>3027</v>
      </c>
      <c r="E1414" s="897" t="s">
        <v>1</v>
      </c>
      <c r="F1414" s="898" t="s">
        <v>3532</v>
      </c>
      <c r="H1414" s="899">
        <v>161.505</v>
      </c>
      <c r="L1414" s="896"/>
      <c r="M1414" s="900"/>
      <c r="T1414" s="901"/>
      <c r="AT1414" s="897" t="s">
        <v>3027</v>
      </c>
      <c r="AU1414" s="897" t="s">
        <v>177</v>
      </c>
      <c r="AV1414" s="895" t="s">
        <v>177</v>
      </c>
      <c r="AW1414" s="895" t="s">
        <v>27</v>
      </c>
      <c r="AX1414" s="895" t="s">
        <v>70</v>
      </c>
      <c r="AY1414" s="897" t="s">
        <v>170</v>
      </c>
    </row>
    <row r="1415" spans="2:65" s="895" customFormat="1">
      <c r="B1415" s="896"/>
      <c r="D1415" s="890" t="s">
        <v>3027</v>
      </c>
      <c r="E1415" s="897" t="s">
        <v>1</v>
      </c>
      <c r="F1415" s="898" t="s">
        <v>3533</v>
      </c>
      <c r="H1415" s="899">
        <v>71.78</v>
      </c>
      <c r="L1415" s="896"/>
      <c r="M1415" s="900"/>
      <c r="T1415" s="901"/>
      <c r="AT1415" s="897" t="s">
        <v>3027</v>
      </c>
      <c r="AU1415" s="897" t="s">
        <v>177</v>
      </c>
      <c r="AV1415" s="895" t="s">
        <v>177</v>
      </c>
      <c r="AW1415" s="895" t="s">
        <v>27</v>
      </c>
      <c r="AX1415" s="895" t="s">
        <v>70</v>
      </c>
      <c r="AY1415" s="897" t="s">
        <v>170</v>
      </c>
    </row>
    <row r="1416" spans="2:65" s="902" customFormat="1">
      <c r="B1416" s="903"/>
      <c r="D1416" s="890" t="s">
        <v>3027</v>
      </c>
      <c r="E1416" s="904" t="s">
        <v>1</v>
      </c>
      <c r="F1416" s="905" t="s">
        <v>3030</v>
      </c>
      <c r="H1416" s="906">
        <v>233.285</v>
      </c>
      <c r="L1416" s="903"/>
      <c r="M1416" s="907"/>
      <c r="T1416" s="908"/>
      <c r="AT1416" s="904" t="s">
        <v>3027</v>
      </c>
      <c r="AU1416" s="904" t="s">
        <v>177</v>
      </c>
      <c r="AV1416" s="902" t="s">
        <v>176</v>
      </c>
      <c r="AW1416" s="902" t="s">
        <v>27</v>
      </c>
      <c r="AX1416" s="902" t="s">
        <v>78</v>
      </c>
      <c r="AY1416" s="904" t="s">
        <v>170</v>
      </c>
    </row>
    <row r="1417" spans="2:65" s="2" customFormat="1" ht="37.9" customHeight="1">
      <c r="B1417" s="883"/>
      <c r="C1417" s="161" t="s">
        <v>1031</v>
      </c>
      <c r="D1417" s="161" t="s">
        <v>391</v>
      </c>
      <c r="E1417" s="162" t="s">
        <v>1032</v>
      </c>
      <c r="F1417" s="163" t="s">
        <v>1033</v>
      </c>
      <c r="G1417" s="164" t="s">
        <v>175</v>
      </c>
      <c r="H1417" s="165">
        <v>421.63400000000001</v>
      </c>
      <c r="I1417" s="1091"/>
      <c r="J1417" s="166">
        <f>ROUND(I1417*H1417,2)</f>
        <v>0</v>
      </c>
      <c r="K1417" s="167"/>
      <c r="L1417" s="168"/>
      <c r="M1417" s="169" t="s">
        <v>1</v>
      </c>
      <c r="N1417" s="922" t="s">
        <v>38</v>
      </c>
      <c r="O1417" s="886">
        <v>0</v>
      </c>
      <c r="P1417" s="886">
        <f>O1417*H1417</f>
        <v>0</v>
      </c>
      <c r="Q1417" s="886">
        <v>2.6199999999999999E-3</v>
      </c>
      <c r="R1417" s="886">
        <f>Q1417*H1417</f>
        <v>1.10468108</v>
      </c>
      <c r="S1417" s="886">
        <v>0</v>
      </c>
      <c r="T1417" s="158">
        <f>S1417*H1417</f>
        <v>0</v>
      </c>
      <c r="AR1417" s="159" t="s">
        <v>299</v>
      </c>
      <c r="AT1417" s="159" t="s">
        <v>391</v>
      </c>
      <c r="AU1417" s="159" t="s">
        <v>177</v>
      </c>
      <c r="AY1417" s="863" t="s">
        <v>170</v>
      </c>
      <c r="BE1417" s="887">
        <f>IF(N1417="základná",J1417,0)</f>
        <v>0</v>
      </c>
      <c r="BF1417" s="887">
        <f>IF(N1417="znížená",J1417,0)</f>
        <v>0</v>
      </c>
      <c r="BG1417" s="887">
        <f>IF(N1417="zákl. prenesená",J1417,0)</f>
        <v>0</v>
      </c>
      <c r="BH1417" s="887">
        <f>IF(N1417="zníž. prenesená",J1417,0)</f>
        <v>0</v>
      </c>
      <c r="BI1417" s="887">
        <f>IF(N1417="nulová",J1417,0)</f>
        <v>0</v>
      </c>
      <c r="BJ1417" s="863" t="s">
        <v>177</v>
      </c>
      <c r="BK1417" s="887">
        <f>ROUND(I1417*H1417,2)</f>
        <v>0</v>
      </c>
      <c r="BL1417" s="863" t="s">
        <v>234</v>
      </c>
      <c r="BM1417" s="159" t="s">
        <v>1034</v>
      </c>
    </row>
    <row r="1418" spans="2:65" s="888" customFormat="1">
      <c r="B1418" s="889"/>
      <c r="D1418" s="890" t="s">
        <v>3027</v>
      </c>
      <c r="E1418" s="891" t="s">
        <v>1</v>
      </c>
      <c r="F1418" s="892" t="s">
        <v>3529</v>
      </c>
      <c r="H1418" s="891" t="s">
        <v>1</v>
      </c>
      <c r="L1418" s="889"/>
      <c r="M1418" s="893"/>
      <c r="T1418" s="894"/>
      <c r="AT1418" s="891" t="s">
        <v>3027</v>
      </c>
      <c r="AU1418" s="891" t="s">
        <v>177</v>
      </c>
      <c r="AV1418" s="888" t="s">
        <v>78</v>
      </c>
      <c r="AW1418" s="888" t="s">
        <v>27</v>
      </c>
      <c r="AX1418" s="888" t="s">
        <v>70</v>
      </c>
      <c r="AY1418" s="891" t="s">
        <v>170</v>
      </c>
    </row>
    <row r="1419" spans="2:65" s="895" customFormat="1">
      <c r="B1419" s="896"/>
      <c r="D1419" s="890" t="s">
        <v>3027</v>
      </c>
      <c r="E1419" s="897" t="s">
        <v>1</v>
      </c>
      <c r="F1419" s="898" t="s">
        <v>3534</v>
      </c>
      <c r="H1419" s="899">
        <v>141.69200000000001</v>
      </c>
      <c r="L1419" s="896"/>
      <c r="M1419" s="900"/>
      <c r="T1419" s="901"/>
      <c r="AT1419" s="897" t="s">
        <v>3027</v>
      </c>
      <c r="AU1419" s="897" t="s">
        <v>177</v>
      </c>
      <c r="AV1419" s="895" t="s">
        <v>177</v>
      </c>
      <c r="AW1419" s="895" t="s">
        <v>27</v>
      </c>
      <c r="AX1419" s="895" t="s">
        <v>70</v>
      </c>
      <c r="AY1419" s="897" t="s">
        <v>170</v>
      </c>
    </row>
    <row r="1420" spans="2:65" s="888" customFormat="1">
      <c r="B1420" s="889"/>
      <c r="D1420" s="890" t="s">
        <v>3027</v>
      </c>
      <c r="E1420" s="891" t="s">
        <v>1</v>
      </c>
      <c r="F1420" s="892" t="s">
        <v>3531</v>
      </c>
      <c r="H1420" s="891" t="s">
        <v>1</v>
      </c>
      <c r="L1420" s="889"/>
      <c r="M1420" s="893"/>
      <c r="T1420" s="894"/>
      <c r="AT1420" s="891" t="s">
        <v>3027</v>
      </c>
      <c r="AU1420" s="891" t="s">
        <v>177</v>
      </c>
      <c r="AV1420" s="888" t="s">
        <v>78</v>
      </c>
      <c r="AW1420" s="888" t="s">
        <v>27</v>
      </c>
      <c r="AX1420" s="888" t="s">
        <v>70</v>
      </c>
      <c r="AY1420" s="891" t="s">
        <v>170</v>
      </c>
    </row>
    <row r="1421" spans="2:65" s="895" customFormat="1">
      <c r="B1421" s="896"/>
      <c r="D1421" s="890" t="s">
        <v>3027</v>
      </c>
      <c r="E1421" s="897" t="s">
        <v>1</v>
      </c>
      <c r="F1421" s="898" t="s">
        <v>3535</v>
      </c>
      <c r="H1421" s="899">
        <v>193.80600000000001</v>
      </c>
      <c r="L1421" s="896"/>
      <c r="M1421" s="900"/>
      <c r="T1421" s="901"/>
      <c r="AT1421" s="897" t="s">
        <v>3027</v>
      </c>
      <c r="AU1421" s="897" t="s">
        <v>177</v>
      </c>
      <c r="AV1421" s="895" t="s">
        <v>177</v>
      </c>
      <c r="AW1421" s="895" t="s">
        <v>27</v>
      </c>
      <c r="AX1421" s="895" t="s">
        <v>70</v>
      </c>
      <c r="AY1421" s="897" t="s">
        <v>170</v>
      </c>
    </row>
    <row r="1422" spans="2:65" s="895" customFormat="1">
      <c r="B1422" s="896"/>
      <c r="D1422" s="890" t="s">
        <v>3027</v>
      </c>
      <c r="E1422" s="897" t="s">
        <v>1</v>
      </c>
      <c r="F1422" s="898" t="s">
        <v>3536</v>
      </c>
      <c r="H1422" s="899">
        <v>86.135999999999996</v>
      </c>
      <c r="L1422" s="896"/>
      <c r="M1422" s="900"/>
      <c r="T1422" s="901"/>
      <c r="AT1422" s="897" t="s">
        <v>3027</v>
      </c>
      <c r="AU1422" s="897" t="s">
        <v>177</v>
      </c>
      <c r="AV1422" s="895" t="s">
        <v>177</v>
      </c>
      <c r="AW1422" s="895" t="s">
        <v>27</v>
      </c>
      <c r="AX1422" s="895" t="s">
        <v>70</v>
      </c>
      <c r="AY1422" s="897" t="s">
        <v>170</v>
      </c>
    </row>
    <row r="1423" spans="2:65" s="902" customFormat="1">
      <c r="B1423" s="903"/>
      <c r="D1423" s="890" t="s">
        <v>3027</v>
      </c>
      <c r="E1423" s="904" t="s">
        <v>1</v>
      </c>
      <c r="F1423" s="905" t="s">
        <v>3030</v>
      </c>
      <c r="H1423" s="906">
        <v>421.63400000000001</v>
      </c>
      <c r="L1423" s="903"/>
      <c r="M1423" s="907"/>
      <c r="T1423" s="908"/>
      <c r="AT1423" s="904" t="s">
        <v>3027</v>
      </c>
      <c r="AU1423" s="904" t="s">
        <v>177</v>
      </c>
      <c r="AV1423" s="902" t="s">
        <v>176</v>
      </c>
      <c r="AW1423" s="902" t="s">
        <v>27</v>
      </c>
      <c r="AX1423" s="902" t="s">
        <v>78</v>
      </c>
      <c r="AY1423" s="904" t="s">
        <v>170</v>
      </c>
    </row>
    <row r="1424" spans="2:65" s="2" customFormat="1" ht="16.5" customHeight="1">
      <c r="B1424" s="883"/>
      <c r="C1424" s="148" t="s">
        <v>1035</v>
      </c>
      <c r="D1424" s="148" t="s">
        <v>172</v>
      </c>
      <c r="E1424" s="149" t="s">
        <v>1036</v>
      </c>
      <c r="F1424" s="150" t="s">
        <v>1037</v>
      </c>
      <c r="G1424" s="151" t="s">
        <v>175</v>
      </c>
      <c r="H1424" s="152">
        <v>8.4</v>
      </c>
      <c r="I1424" s="1091"/>
      <c r="J1424" s="153">
        <f>ROUND(I1424*H1424,2)</f>
        <v>0</v>
      </c>
      <c r="K1424" s="884"/>
      <c r="L1424" s="40"/>
      <c r="M1424" s="155" t="s">
        <v>1</v>
      </c>
      <c r="N1424" s="885" t="s">
        <v>38</v>
      </c>
      <c r="O1424" s="886">
        <v>0.04</v>
      </c>
      <c r="P1424" s="886">
        <f>O1424*H1424</f>
        <v>0.33600000000000002</v>
      </c>
      <c r="Q1424" s="886">
        <v>0</v>
      </c>
      <c r="R1424" s="886">
        <f>Q1424*H1424</f>
        <v>0</v>
      </c>
      <c r="S1424" s="886">
        <v>0</v>
      </c>
      <c r="T1424" s="158">
        <f>S1424*H1424</f>
        <v>0</v>
      </c>
      <c r="AR1424" s="159" t="s">
        <v>234</v>
      </c>
      <c r="AT1424" s="159" t="s">
        <v>172</v>
      </c>
      <c r="AU1424" s="159" t="s">
        <v>177</v>
      </c>
      <c r="AY1424" s="863" t="s">
        <v>170</v>
      </c>
      <c r="BE1424" s="887">
        <f>IF(N1424="základná",J1424,0)</f>
        <v>0</v>
      </c>
      <c r="BF1424" s="887">
        <f>IF(N1424="znížená",J1424,0)</f>
        <v>0</v>
      </c>
      <c r="BG1424" s="887">
        <f>IF(N1424="zákl. prenesená",J1424,0)</f>
        <v>0</v>
      </c>
      <c r="BH1424" s="887">
        <f>IF(N1424="zníž. prenesená",J1424,0)</f>
        <v>0</v>
      </c>
      <c r="BI1424" s="887">
        <f>IF(N1424="nulová",J1424,0)</f>
        <v>0</v>
      </c>
      <c r="BJ1424" s="863" t="s">
        <v>177</v>
      </c>
      <c r="BK1424" s="887">
        <f>ROUND(I1424*H1424,2)</f>
        <v>0</v>
      </c>
      <c r="BL1424" s="863" t="s">
        <v>234</v>
      </c>
      <c r="BM1424" s="159" t="s">
        <v>1038</v>
      </c>
    </row>
    <row r="1425" spans="2:65" s="888" customFormat="1">
      <c r="B1425" s="889"/>
      <c r="D1425" s="890" t="s">
        <v>3027</v>
      </c>
      <c r="E1425" s="891" t="s">
        <v>1</v>
      </c>
      <c r="F1425" s="892" t="s">
        <v>3378</v>
      </c>
      <c r="H1425" s="891" t="s">
        <v>1</v>
      </c>
      <c r="L1425" s="889"/>
      <c r="M1425" s="893"/>
      <c r="T1425" s="894"/>
      <c r="AT1425" s="891" t="s">
        <v>3027</v>
      </c>
      <c r="AU1425" s="891" t="s">
        <v>177</v>
      </c>
      <c r="AV1425" s="888" t="s">
        <v>78</v>
      </c>
      <c r="AW1425" s="888" t="s">
        <v>27</v>
      </c>
      <c r="AX1425" s="888" t="s">
        <v>70</v>
      </c>
      <c r="AY1425" s="891" t="s">
        <v>170</v>
      </c>
    </row>
    <row r="1426" spans="2:65" s="895" customFormat="1">
      <c r="B1426" s="896"/>
      <c r="D1426" s="890" t="s">
        <v>3027</v>
      </c>
      <c r="E1426" s="897" t="s">
        <v>1</v>
      </c>
      <c r="F1426" s="898" t="s">
        <v>3379</v>
      </c>
      <c r="H1426" s="899">
        <v>8.4</v>
      </c>
      <c r="L1426" s="896"/>
      <c r="M1426" s="900"/>
      <c r="T1426" s="901"/>
      <c r="AT1426" s="897" t="s">
        <v>3027</v>
      </c>
      <c r="AU1426" s="897" t="s">
        <v>177</v>
      </c>
      <c r="AV1426" s="895" t="s">
        <v>177</v>
      </c>
      <c r="AW1426" s="895" t="s">
        <v>27</v>
      </c>
      <c r="AX1426" s="895" t="s">
        <v>70</v>
      </c>
      <c r="AY1426" s="897" t="s">
        <v>170</v>
      </c>
    </row>
    <row r="1427" spans="2:65" s="902" customFormat="1">
      <c r="B1427" s="903"/>
      <c r="D1427" s="890" t="s">
        <v>3027</v>
      </c>
      <c r="E1427" s="904" t="s">
        <v>1</v>
      </c>
      <c r="F1427" s="905" t="s">
        <v>3030</v>
      </c>
      <c r="H1427" s="906">
        <v>8.4</v>
      </c>
      <c r="L1427" s="903"/>
      <c r="M1427" s="907"/>
      <c r="T1427" s="908"/>
      <c r="AT1427" s="904" t="s">
        <v>3027</v>
      </c>
      <c r="AU1427" s="904" t="s">
        <v>177</v>
      </c>
      <c r="AV1427" s="902" t="s">
        <v>176</v>
      </c>
      <c r="AW1427" s="902" t="s">
        <v>27</v>
      </c>
      <c r="AX1427" s="902" t="s">
        <v>78</v>
      </c>
      <c r="AY1427" s="904" t="s">
        <v>170</v>
      </c>
    </row>
    <row r="1428" spans="2:65" s="2" customFormat="1" ht="24.25" customHeight="1">
      <c r="B1428" s="883"/>
      <c r="C1428" s="161" t="s">
        <v>1039</v>
      </c>
      <c r="D1428" s="161" t="s">
        <v>391</v>
      </c>
      <c r="E1428" s="162" t="s">
        <v>1040</v>
      </c>
      <c r="F1428" s="163" t="s">
        <v>1041</v>
      </c>
      <c r="G1428" s="164" t="s">
        <v>175</v>
      </c>
      <c r="H1428" s="165">
        <v>9.66</v>
      </c>
      <c r="I1428" s="1091"/>
      <c r="J1428" s="166">
        <f>ROUND(I1428*H1428,2)</f>
        <v>0</v>
      </c>
      <c r="K1428" s="167"/>
      <c r="L1428" s="168"/>
      <c r="M1428" s="169" t="s">
        <v>1</v>
      </c>
      <c r="N1428" s="922" t="s">
        <v>38</v>
      </c>
      <c r="O1428" s="886">
        <v>0</v>
      </c>
      <c r="P1428" s="886">
        <f>O1428*H1428</f>
        <v>0</v>
      </c>
      <c r="Q1428" s="886">
        <v>0</v>
      </c>
      <c r="R1428" s="886">
        <f>Q1428*H1428</f>
        <v>0</v>
      </c>
      <c r="S1428" s="886">
        <v>0</v>
      </c>
      <c r="T1428" s="158">
        <f>S1428*H1428</f>
        <v>0</v>
      </c>
      <c r="AR1428" s="159" t="s">
        <v>299</v>
      </c>
      <c r="AT1428" s="159" t="s">
        <v>391</v>
      </c>
      <c r="AU1428" s="159" t="s">
        <v>177</v>
      </c>
      <c r="AY1428" s="863" t="s">
        <v>170</v>
      </c>
      <c r="BE1428" s="887">
        <f>IF(N1428="základná",J1428,0)</f>
        <v>0</v>
      </c>
      <c r="BF1428" s="887">
        <f>IF(N1428="znížená",J1428,0)</f>
        <v>0</v>
      </c>
      <c r="BG1428" s="887">
        <f>IF(N1428="zákl. prenesená",J1428,0)</f>
        <v>0</v>
      </c>
      <c r="BH1428" s="887">
        <f>IF(N1428="zníž. prenesená",J1428,0)</f>
        <v>0</v>
      </c>
      <c r="BI1428" s="887">
        <f>IF(N1428="nulová",J1428,0)</f>
        <v>0</v>
      </c>
      <c r="BJ1428" s="863" t="s">
        <v>177</v>
      </c>
      <c r="BK1428" s="887">
        <f>ROUND(I1428*H1428,2)</f>
        <v>0</v>
      </c>
      <c r="BL1428" s="863" t="s">
        <v>234</v>
      </c>
      <c r="BM1428" s="159" t="s">
        <v>1042</v>
      </c>
    </row>
    <row r="1429" spans="2:65" s="888" customFormat="1">
      <c r="B1429" s="889"/>
      <c r="D1429" s="890" t="s">
        <v>3027</v>
      </c>
      <c r="E1429" s="891" t="s">
        <v>1</v>
      </c>
      <c r="F1429" s="892" t="s">
        <v>3378</v>
      </c>
      <c r="H1429" s="891" t="s">
        <v>1</v>
      </c>
      <c r="L1429" s="889"/>
      <c r="M1429" s="893"/>
      <c r="T1429" s="894"/>
      <c r="AT1429" s="891" t="s">
        <v>3027</v>
      </c>
      <c r="AU1429" s="891" t="s">
        <v>177</v>
      </c>
      <c r="AV1429" s="888" t="s">
        <v>78</v>
      </c>
      <c r="AW1429" s="888" t="s">
        <v>27</v>
      </c>
      <c r="AX1429" s="888" t="s">
        <v>70</v>
      </c>
      <c r="AY1429" s="891" t="s">
        <v>170</v>
      </c>
    </row>
    <row r="1430" spans="2:65" s="895" customFormat="1">
      <c r="B1430" s="896"/>
      <c r="D1430" s="890" t="s">
        <v>3027</v>
      </c>
      <c r="E1430" s="897" t="s">
        <v>1</v>
      </c>
      <c r="F1430" s="898" t="s">
        <v>3379</v>
      </c>
      <c r="H1430" s="899">
        <v>8.4</v>
      </c>
      <c r="L1430" s="896"/>
      <c r="M1430" s="900"/>
      <c r="T1430" s="901"/>
      <c r="AT1430" s="897" t="s">
        <v>3027</v>
      </c>
      <c r="AU1430" s="897" t="s">
        <v>177</v>
      </c>
      <c r="AV1430" s="895" t="s">
        <v>177</v>
      </c>
      <c r="AW1430" s="895" t="s">
        <v>27</v>
      </c>
      <c r="AX1430" s="895" t="s">
        <v>70</v>
      </c>
      <c r="AY1430" s="897" t="s">
        <v>170</v>
      </c>
    </row>
    <row r="1431" spans="2:65" s="902" customFormat="1">
      <c r="B1431" s="903"/>
      <c r="D1431" s="890" t="s">
        <v>3027</v>
      </c>
      <c r="E1431" s="904" t="s">
        <v>1</v>
      </c>
      <c r="F1431" s="905" t="s">
        <v>3030</v>
      </c>
      <c r="H1431" s="906">
        <v>8.4</v>
      </c>
      <c r="L1431" s="903"/>
      <c r="M1431" s="907"/>
      <c r="T1431" s="908"/>
      <c r="AT1431" s="904" t="s">
        <v>3027</v>
      </c>
      <c r="AU1431" s="904" t="s">
        <v>177</v>
      </c>
      <c r="AV1431" s="902" t="s">
        <v>176</v>
      </c>
      <c r="AW1431" s="902" t="s">
        <v>27</v>
      </c>
      <c r="AX1431" s="902" t="s">
        <v>78</v>
      </c>
      <c r="AY1431" s="904" t="s">
        <v>170</v>
      </c>
    </row>
    <row r="1432" spans="2:65" s="895" customFormat="1">
      <c r="B1432" s="896"/>
      <c r="D1432" s="890" t="s">
        <v>3027</v>
      </c>
      <c r="F1432" s="898" t="s">
        <v>3528</v>
      </c>
      <c r="H1432" s="899">
        <v>9.66</v>
      </c>
      <c r="L1432" s="896"/>
      <c r="M1432" s="900"/>
      <c r="T1432" s="901"/>
      <c r="AT1432" s="897" t="s">
        <v>3027</v>
      </c>
      <c r="AU1432" s="897" t="s">
        <v>177</v>
      </c>
      <c r="AV1432" s="895" t="s">
        <v>177</v>
      </c>
      <c r="AW1432" s="895" t="s">
        <v>3</v>
      </c>
      <c r="AX1432" s="895" t="s">
        <v>78</v>
      </c>
      <c r="AY1432" s="897" t="s">
        <v>170</v>
      </c>
    </row>
    <row r="1433" spans="2:65" s="2" customFormat="1" ht="37.9" customHeight="1">
      <c r="B1433" s="883"/>
      <c r="C1433" s="148" t="s">
        <v>1043</v>
      </c>
      <c r="D1433" s="148" t="s">
        <v>172</v>
      </c>
      <c r="E1433" s="149" t="s">
        <v>1044</v>
      </c>
      <c r="F1433" s="150" t="s">
        <v>1045</v>
      </c>
      <c r="G1433" s="151" t="s">
        <v>175</v>
      </c>
      <c r="H1433" s="152">
        <v>21</v>
      </c>
      <c r="I1433" s="1091"/>
      <c r="J1433" s="153">
        <f>ROUND(I1433*H1433,2)</f>
        <v>0</v>
      </c>
      <c r="K1433" s="884"/>
      <c r="L1433" s="40"/>
      <c r="M1433" s="155" t="s">
        <v>1</v>
      </c>
      <c r="N1433" s="885" t="s">
        <v>38</v>
      </c>
      <c r="O1433" s="886">
        <v>0.10902000000000001</v>
      </c>
      <c r="P1433" s="886">
        <f>O1433*H1433</f>
        <v>2.2894200000000002</v>
      </c>
      <c r="Q1433" s="886">
        <v>0</v>
      </c>
      <c r="R1433" s="886">
        <f>Q1433*H1433</f>
        <v>0</v>
      </c>
      <c r="S1433" s="886">
        <v>0</v>
      </c>
      <c r="T1433" s="158">
        <f>S1433*H1433</f>
        <v>0</v>
      </c>
      <c r="AR1433" s="159" t="s">
        <v>234</v>
      </c>
      <c r="AT1433" s="159" t="s">
        <v>172</v>
      </c>
      <c r="AU1433" s="159" t="s">
        <v>177</v>
      </c>
      <c r="AY1433" s="863" t="s">
        <v>170</v>
      </c>
      <c r="BE1433" s="887">
        <f>IF(N1433="základná",J1433,0)</f>
        <v>0</v>
      </c>
      <c r="BF1433" s="887">
        <f>IF(N1433="znížená",J1433,0)</f>
        <v>0</v>
      </c>
      <c r="BG1433" s="887">
        <f>IF(N1433="zákl. prenesená",J1433,0)</f>
        <v>0</v>
      </c>
      <c r="BH1433" s="887">
        <f>IF(N1433="zníž. prenesená",J1433,0)</f>
        <v>0</v>
      </c>
      <c r="BI1433" s="887">
        <f>IF(N1433="nulová",J1433,0)</f>
        <v>0</v>
      </c>
      <c r="BJ1433" s="863" t="s">
        <v>177</v>
      </c>
      <c r="BK1433" s="887">
        <f>ROUND(I1433*H1433,2)</f>
        <v>0</v>
      </c>
      <c r="BL1433" s="863" t="s">
        <v>234</v>
      </c>
      <c r="BM1433" s="159" t="s">
        <v>1046</v>
      </c>
    </row>
    <row r="1434" spans="2:65" s="888" customFormat="1">
      <c r="B1434" s="889"/>
      <c r="D1434" s="890" t="s">
        <v>3027</v>
      </c>
      <c r="E1434" s="891" t="s">
        <v>1</v>
      </c>
      <c r="F1434" s="892" t="s">
        <v>3303</v>
      </c>
      <c r="H1434" s="891" t="s">
        <v>1</v>
      </c>
      <c r="L1434" s="889"/>
      <c r="M1434" s="893"/>
      <c r="T1434" s="894"/>
      <c r="AT1434" s="891" t="s">
        <v>3027</v>
      </c>
      <c r="AU1434" s="891" t="s">
        <v>177</v>
      </c>
      <c r="AV1434" s="888" t="s">
        <v>78</v>
      </c>
      <c r="AW1434" s="888" t="s">
        <v>27</v>
      </c>
      <c r="AX1434" s="888" t="s">
        <v>70</v>
      </c>
      <c r="AY1434" s="891" t="s">
        <v>170</v>
      </c>
    </row>
    <row r="1435" spans="2:65" s="895" customFormat="1">
      <c r="B1435" s="896"/>
      <c r="D1435" s="890" t="s">
        <v>3027</v>
      </c>
      <c r="E1435" s="897" t="s">
        <v>1</v>
      </c>
      <c r="F1435" s="898" t="s">
        <v>3304</v>
      </c>
      <c r="H1435" s="899">
        <v>21</v>
      </c>
      <c r="L1435" s="896"/>
      <c r="M1435" s="900"/>
      <c r="T1435" s="901"/>
      <c r="AT1435" s="897" t="s">
        <v>3027</v>
      </c>
      <c r="AU1435" s="897" t="s">
        <v>177</v>
      </c>
      <c r="AV1435" s="895" t="s">
        <v>177</v>
      </c>
      <c r="AW1435" s="895" t="s">
        <v>27</v>
      </c>
      <c r="AX1435" s="895" t="s">
        <v>70</v>
      </c>
      <c r="AY1435" s="897" t="s">
        <v>170</v>
      </c>
    </row>
    <row r="1436" spans="2:65" s="902" customFormat="1">
      <c r="B1436" s="903"/>
      <c r="D1436" s="890" t="s">
        <v>3027</v>
      </c>
      <c r="E1436" s="904" t="s">
        <v>1</v>
      </c>
      <c r="F1436" s="905" t="s">
        <v>3030</v>
      </c>
      <c r="H1436" s="906">
        <v>21</v>
      </c>
      <c r="L1436" s="903"/>
      <c r="M1436" s="907"/>
      <c r="T1436" s="908"/>
      <c r="AT1436" s="904" t="s">
        <v>3027</v>
      </c>
      <c r="AU1436" s="904" t="s">
        <v>177</v>
      </c>
      <c r="AV1436" s="902" t="s">
        <v>176</v>
      </c>
      <c r="AW1436" s="902" t="s">
        <v>27</v>
      </c>
      <c r="AX1436" s="902" t="s">
        <v>78</v>
      </c>
      <c r="AY1436" s="904" t="s">
        <v>170</v>
      </c>
    </row>
    <row r="1437" spans="2:65" s="2" customFormat="1" ht="16.5" customHeight="1">
      <c r="B1437" s="883"/>
      <c r="C1437" s="161" t="s">
        <v>1047</v>
      </c>
      <c r="D1437" s="161" t="s">
        <v>391</v>
      </c>
      <c r="E1437" s="162" t="s">
        <v>1048</v>
      </c>
      <c r="F1437" s="163" t="s">
        <v>1049</v>
      </c>
      <c r="G1437" s="164" t="s">
        <v>175</v>
      </c>
      <c r="H1437" s="165">
        <v>24.15</v>
      </c>
      <c r="I1437" s="1091"/>
      <c r="J1437" s="166">
        <f>ROUND(I1437*H1437,2)</f>
        <v>0</v>
      </c>
      <c r="K1437" s="167"/>
      <c r="L1437" s="168"/>
      <c r="M1437" s="169" t="s">
        <v>1</v>
      </c>
      <c r="N1437" s="922" t="s">
        <v>38</v>
      </c>
      <c r="O1437" s="886">
        <v>0</v>
      </c>
      <c r="P1437" s="886">
        <f>O1437*H1437</f>
        <v>0</v>
      </c>
      <c r="Q1437" s="886">
        <v>5.0000000000000001E-4</v>
      </c>
      <c r="R1437" s="886">
        <f>Q1437*H1437</f>
        <v>1.2074999999999999E-2</v>
      </c>
      <c r="S1437" s="886">
        <v>0</v>
      </c>
      <c r="T1437" s="158">
        <f>S1437*H1437</f>
        <v>0</v>
      </c>
      <c r="AR1437" s="159" t="s">
        <v>202</v>
      </c>
      <c r="AT1437" s="159" t="s">
        <v>391</v>
      </c>
      <c r="AU1437" s="159" t="s">
        <v>177</v>
      </c>
      <c r="AY1437" s="863" t="s">
        <v>170</v>
      </c>
      <c r="BE1437" s="887">
        <f>IF(N1437="základná",J1437,0)</f>
        <v>0</v>
      </c>
      <c r="BF1437" s="887">
        <f>IF(N1437="znížená",J1437,0)</f>
        <v>0</v>
      </c>
      <c r="BG1437" s="887">
        <f>IF(N1437="zákl. prenesená",J1437,0)</f>
        <v>0</v>
      </c>
      <c r="BH1437" s="887">
        <f>IF(N1437="zníž. prenesená",J1437,0)</f>
        <v>0</v>
      </c>
      <c r="BI1437" s="887">
        <f>IF(N1437="nulová",J1437,0)</f>
        <v>0</v>
      </c>
      <c r="BJ1437" s="863" t="s">
        <v>177</v>
      </c>
      <c r="BK1437" s="887">
        <f>ROUND(I1437*H1437,2)</f>
        <v>0</v>
      </c>
      <c r="BL1437" s="863" t="s">
        <v>176</v>
      </c>
      <c r="BM1437" s="159" t="s">
        <v>1050</v>
      </c>
    </row>
    <row r="1438" spans="2:65" s="888" customFormat="1">
      <c r="B1438" s="889"/>
      <c r="D1438" s="890" t="s">
        <v>3027</v>
      </c>
      <c r="E1438" s="891" t="s">
        <v>1</v>
      </c>
      <c r="F1438" s="892" t="s">
        <v>3303</v>
      </c>
      <c r="H1438" s="891" t="s">
        <v>1</v>
      </c>
      <c r="L1438" s="889"/>
      <c r="M1438" s="893"/>
      <c r="T1438" s="894"/>
      <c r="AT1438" s="891" t="s">
        <v>3027</v>
      </c>
      <c r="AU1438" s="891" t="s">
        <v>177</v>
      </c>
      <c r="AV1438" s="888" t="s">
        <v>78</v>
      </c>
      <c r="AW1438" s="888" t="s">
        <v>27</v>
      </c>
      <c r="AX1438" s="888" t="s">
        <v>70</v>
      </c>
      <c r="AY1438" s="891" t="s">
        <v>170</v>
      </c>
    </row>
    <row r="1439" spans="2:65" s="895" customFormat="1">
      <c r="B1439" s="896"/>
      <c r="D1439" s="890" t="s">
        <v>3027</v>
      </c>
      <c r="E1439" s="897" t="s">
        <v>1</v>
      </c>
      <c r="F1439" s="898" t="s">
        <v>3304</v>
      </c>
      <c r="H1439" s="899">
        <v>21</v>
      </c>
      <c r="L1439" s="896"/>
      <c r="M1439" s="900"/>
      <c r="T1439" s="901"/>
      <c r="AT1439" s="897" t="s">
        <v>3027</v>
      </c>
      <c r="AU1439" s="897" t="s">
        <v>177</v>
      </c>
      <c r="AV1439" s="895" t="s">
        <v>177</v>
      </c>
      <c r="AW1439" s="895" t="s">
        <v>27</v>
      </c>
      <c r="AX1439" s="895" t="s">
        <v>70</v>
      </c>
      <c r="AY1439" s="897" t="s">
        <v>170</v>
      </c>
    </row>
    <row r="1440" spans="2:65" s="902" customFormat="1">
      <c r="B1440" s="903"/>
      <c r="D1440" s="890" t="s">
        <v>3027</v>
      </c>
      <c r="E1440" s="904" t="s">
        <v>1</v>
      </c>
      <c r="F1440" s="905" t="s">
        <v>3030</v>
      </c>
      <c r="H1440" s="906">
        <v>21</v>
      </c>
      <c r="L1440" s="903"/>
      <c r="M1440" s="907"/>
      <c r="T1440" s="908"/>
      <c r="AT1440" s="904" t="s">
        <v>3027</v>
      </c>
      <c r="AU1440" s="904" t="s">
        <v>177</v>
      </c>
      <c r="AV1440" s="902" t="s">
        <v>176</v>
      </c>
      <c r="AW1440" s="902" t="s">
        <v>27</v>
      </c>
      <c r="AX1440" s="902" t="s">
        <v>78</v>
      </c>
      <c r="AY1440" s="904" t="s">
        <v>170</v>
      </c>
    </row>
    <row r="1441" spans="2:65" s="895" customFormat="1">
      <c r="B1441" s="896"/>
      <c r="D1441" s="890" t="s">
        <v>3027</v>
      </c>
      <c r="F1441" s="898" t="s">
        <v>3537</v>
      </c>
      <c r="H1441" s="899">
        <v>24.15</v>
      </c>
      <c r="L1441" s="896"/>
      <c r="M1441" s="900"/>
      <c r="T1441" s="901"/>
      <c r="AT1441" s="897" t="s">
        <v>3027</v>
      </c>
      <c r="AU1441" s="897" t="s">
        <v>177</v>
      </c>
      <c r="AV1441" s="895" t="s">
        <v>177</v>
      </c>
      <c r="AW1441" s="895" t="s">
        <v>3</v>
      </c>
      <c r="AX1441" s="895" t="s">
        <v>78</v>
      </c>
      <c r="AY1441" s="897" t="s">
        <v>170</v>
      </c>
    </row>
    <row r="1442" spans="2:65" s="2" customFormat="1" ht="24.25" customHeight="1">
      <c r="B1442" s="883"/>
      <c r="C1442" s="1067" t="s">
        <v>1051</v>
      </c>
      <c r="D1442" s="1067" t="s">
        <v>172</v>
      </c>
      <c r="E1442" s="1068" t="s">
        <v>1052</v>
      </c>
      <c r="F1442" s="1069" t="s">
        <v>1053</v>
      </c>
      <c r="G1442" s="1070" t="s">
        <v>1054</v>
      </c>
      <c r="H1442" s="1071">
        <v>50.460999999999999</v>
      </c>
      <c r="I1442" s="1091"/>
      <c r="J1442" s="1072">
        <f>ROUND(I1442*H1442,2)</f>
        <v>0</v>
      </c>
      <c r="K1442" s="884"/>
      <c r="L1442" s="40"/>
      <c r="M1442" s="155" t="s">
        <v>1</v>
      </c>
      <c r="N1442" s="885" t="s">
        <v>38</v>
      </c>
      <c r="O1442" s="886">
        <v>0</v>
      </c>
      <c r="P1442" s="886">
        <f>O1442*H1442</f>
        <v>0</v>
      </c>
      <c r="Q1442" s="886">
        <v>0</v>
      </c>
      <c r="R1442" s="886">
        <f>Q1442*H1442</f>
        <v>0</v>
      </c>
      <c r="S1442" s="886">
        <v>0</v>
      </c>
      <c r="T1442" s="158">
        <f>S1442*H1442</f>
        <v>0</v>
      </c>
      <c r="AR1442" s="159" t="s">
        <v>234</v>
      </c>
      <c r="AT1442" s="159" t="s">
        <v>172</v>
      </c>
      <c r="AU1442" s="159" t="s">
        <v>177</v>
      </c>
      <c r="AY1442" s="863" t="s">
        <v>170</v>
      </c>
      <c r="BE1442" s="887">
        <f>IF(N1442="základná",J1442,0)</f>
        <v>0</v>
      </c>
      <c r="BF1442" s="887">
        <f>IF(N1442="znížená",J1442,0)</f>
        <v>0</v>
      </c>
      <c r="BG1442" s="887">
        <f>IF(N1442="zákl. prenesená",J1442,0)</f>
        <v>0</v>
      </c>
      <c r="BH1442" s="887">
        <f>IF(N1442="zníž. prenesená",J1442,0)</f>
        <v>0</v>
      </c>
      <c r="BI1442" s="887">
        <f>IF(N1442="nulová",J1442,0)</f>
        <v>0</v>
      </c>
      <c r="BJ1442" s="863" t="s">
        <v>177</v>
      </c>
      <c r="BK1442" s="887">
        <f>ROUND(I1442*H1442,2)</f>
        <v>0</v>
      </c>
      <c r="BL1442" s="863" t="s">
        <v>234</v>
      </c>
      <c r="BM1442" s="159" t="s">
        <v>1055</v>
      </c>
    </row>
    <row r="1443" spans="2:65" s="876" customFormat="1" ht="22.9" customHeight="1">
      <c r="B1443" s="877"/>
      <c r="D1443" s="136" t="s">
        <v>69</v>
      </c>
      <c r="E1443" s="145" t="s">
        <v>1056</v>
      </c>
      <c r="F1443" s="145" t="s">
        <v>1057</v>
      </c>
      <c r="J1443" s="882">
        <f>BK1443</f>
        <v>0</v>
      </c>
      <c r="L1443" s="877"/>
      <c r="M1443" s="879"/>
      <c r="P1443" s="880">
        <f>SUM(P1444:P1505)</f>
        <v>228.16362474000002</v>
      </c>
      <c r="R1443" s="880">
        <f>SUM(R1444:R1505)</f>
        <v>1.5212788799999999</v>
      </c>
      <c r="T1443" s="881">
        <f>SUM(T1444:T1505)</f>
        <v>96.348150000000004</v>
      </c>
      <c r="AR1443" s="136" t="s">
        <v>177</v>
      </c>
      <c r="AT1443" s="143" t="s">
        <v>69</v>
      </c>
      <c r="AU1443" s="143" t="s">
        <v>78</v>
      </c>
      <c r="AY1443" s="136" t="s">
        <v>170</v>
      </c>
      <c r="BK1443" s="144">
        <f>SUM(BK1444:BK1505)</f>
        <v>0</v>
      </c>
    </row>
    <row r="1444" spans="2:65" s="2" customFormat="1" ht="21.75" customHeight="1">
      <c r="B1444" s="883"/>
      <c r="C1444" s="148" t="s">
        <v>1058</v>
      </c>
      <c r="D1444" s="148" t="s">
        <v>172</v>
      </c>
      <c r="E1444" s="149" t="s">
        <v>1059</v>
      </c>
      <c r="F1444" s="150" t="s">
        <v>1060</v>
      </c>
      <c r="G1444" s="151" t="s">
        <v>175</v>
      </c>
      <c r="H1444" s="152">
        <v>346.09</v>
      </c>
      <c r="I1444" s="1091"/>
      <c r="J1444" s="153">
        <f>ROUND(I1444*H1444,2)</f>
        <v>0</v>
      </c>
      <c r="K1444" s="884"/>
      <c r="L1444" s="40"/>
      <c r="M1444" s="155" t="s">
        <v>1</v>
      </c>
      <c r="N1444" s="885" t="s">
        <v>38</v>
      </c>
      <c r="O1444" s="886">
        <v>4.002E-2</v>
      </c>
      <c r="P1444" s="886">
        <f>O1444*H1444</f>
        <v>13.850521799999999</v>
      </c>
      <c r="Q1444" s="886">
        <v>1.9999999999999999E-6</v>
      </c>
      <c r="R1444" s="886">
        <f>Q1444*H1444</f>
        <v>6.9217999999999992E-4</v>
      </c>
      <c r="S1444" s="886">
        <v>0</v>
      </c>
      <c r="T1444" s="158">
        <f>S1444*H1444</f>
        <v>0</v>
      </c>
      <c r="AR1444" s="159" t="s">
        <v>234</v>
      </c>
      <c r="AT1444" s="159" t="s">
        <v>172</v>
      </c>
      <c r="AU1444" s="159" t="s">
        <v>177</v>
      </c>
      <c r="AY1444" s="863" t="s">
        <v>170</v>
      </c>
      <c r="BE1444" s="887">
        <f>IF(N1444="základná",J1444,0)</f>
        <v>0</v>
      </c>
      <c r="BF1444" s="887">
        <f>IF(N1444="znížená",J1444,0)</f>
        <v>0</v>
      </c>
      <c r="BG1444" s="887">
        <f>IF(N1444="zákl. prenesená",J1444,0)</f>
        <v>0</v>
      </c>
      <c r="BH1444" s="887">
        <f>IF(N1444="zníž. prenesená",J1444,0)</f>
        <v>0</v>
      </c>
      <c r="BI1444" s="887">
        <f>IF(N1444="nulová",J1444,0)</f>
        <v>0</v>
      </c>
      <c r="BJ1444" s="863" t="s">
        <v>177</v>
      </c>
      <c r="BK1444" s="887">
        <f>ROUND(I1444*H1444,2)</f>
        <v>0</v>
      </c>
      <c r="BL1444" s="863" t="s">
        <v>234</v>
      </c>
      <c r="BM1444" s="159" t="s">
        <v>1061</v>
      </c>
    </row>
    <row r="1445" spans="2:65" s="888" customFormat="1">
      <c r="B1445" s="889"/>
      <c r="D1445" s="890" t="s">
        <v>3027</v>
      </c>
      <c r="E1445" s="891" t="s">
        <v>1</v>
      </c>
      <c r="F1445" s="892" t="s">
        <v>3538</v>
      </c>
      <c r="H1445" s="891" t="s">
        <v>1</v>
      </c>
      <c r="L1445" s="889"/>
      <c r="M1445" s="893"/>
      <c r="T1445" s="894"/>
      <c r="AT1445" s="891" t="s">
        <v>3027</v>
      </c>
      <c r="AU1445" s="891" t="s">
        <v>177</v>
      </c>
      <c r="AV1445" s="888" t="s">
        <v>78</v>
      </c>
      <c r="AW1445" s="888" t="s">
        <v>27</v>
      </c>
      <c r="AX1445" s="888" t="s">
        <v>70</v>
      </c>
      <c r="AY1445" s="891" t="s">
        <v>170</v>
      </c>
    </row>
    <row r="1446" spans="2:65" s="888" customFormat="1">
      <c r="B1446" s="889"/>
      <c r="D1446" s="890" t="s">
        <v>3027</v>
      </c>
      <c r="E1446" s="891" t="s">
        <v>1</v>
      </c>
      <c r="F1446" s="892" t="s">
        <v>3415</v>
      </c>
      <c r="H1446" s="891" t="s">
        <v>1</v>
      </c>
      <c r="L1446" s="889"/>
      <c r="M1446" s="893"/>
      <c r="T1446" s="894"/>
      <c r="AT1446" s="891" t="s">
        <v>3027</v>
      </c>
      <c r="AU1446" s="891" t="s">
        <v>177</v>
      </c>
      <c r="AV1446" s="888" t="s">
        <v>78</v>
      </c>
      <c r="AW1446" s="888" t="s">
        <v>27</v>
      </c>
      <c r="AX1446" s="888" t="s">
        <v>70</v>
      </c>
      <c r="AY1446" s="891" t="s">
        <v>170</v>
      </c>
    </row>
    <row r="1447" spans="2:65" s="895" customFormat="1">
      <c r="B1447" s="896"/>
      <c r="D1447" s="890" t="s">
        <v>3027</v>
      </c>
      <c r="E1447" s="897" t="s">
        <v>1</v>
      </c>
      <c r="F1447" s="898" t="s">
        <v>3416</v>
      </c>
      <c r="H1447" s="899">
        <v>122.76</v>
      </c>
      <c r="L1447" s="896"/>
      <c r="M1447" s="900"/>
      <c r="T1447" s="901"/>
      <c r="AT1447" s="897" t="s">
        <v>3027</v>
      </c>
      <c r="AU1447" s="897" t="s">
        <v>177</v>
      </c>
      <c r="AV1447" s="895" t="s">
        <v>177</v>
      </c>
      <c r="AW1447" s="895" t="s">
        <v>27</v>
      </c>
      <c r="AX1447" s="895" t="s">
        <v>70</v>
      </c>
      <c r="AY1447" s="897" t="s">
        <v>170</v>
      </c>
    </row>
    <row r="1448" spans="2:65" s="888" customFormat="1">
      <c r="B1448" s="889"/>
      <c r="D1448" s="890" t="s">
        <v>3027</v>
      </c>
      <c r="E1448" s="891" t="s">
        <v>1</v>
      </c>
      <c r="F1448" s="892" t="s">
        <v>3417</v>
      </c>
      <c r="H1448" s="891" t="s">
        <v>1</v>
      </c>
      <c r="L1448" s="889"/>
      <c r="M1448" s="893"/>
      <c r="T1448" s="894"/>
      <c r="AT1448" s="891" t="s">
        <v>3027</v>
      </c>
      <c r="AU1448" s="891" t="s">
        <v>177</v>
      </c>
      <c r="AV1448" s="888" t="s">
        <v>78</v>
      </c>
      <c r="AW1448" s="888" t="s">
        <v>27</v>
      </c>
      <c r="AX1448" s="888" t="s">
        <v>70</v>
      </c>
      <c r="AY1448" s="891" t="s">
        <v>170</v>
      </c>
    </row>
    <row r="1449" spans="2:65" s="895" customFormat="1">
      <c r="B1449" s="896"/>
      <c r="D1449" s="890" t="s">
        <v>3027</v>
      </c>
      <c r="E1449" s="897" t="s">
        <v>1</v>
      </c>
      <c r="F1449" s="898" t="s">
        <v>3418</v>
      </c>
      <c r="H1449" s="899">
        <v>223.33</v>
      </c>
      <c r="L1449" s="896"/>
      <c r="M1449" s="900"/>
      <c r="T1449" s="901"/>
      <c r="AT1449" s="897" t="s">
        <v>3027</v>
      </c>
      <c r="AU1449" s="897" t="s">
        <v>177</v>
      </c>
      <c r="AV1449" s="895" t="s">
        <v>177</v>
      </c>
      <c r="AW1449" s="895" t="s">
        <v>27</v>
      </c>
      <c r="AX1449" s="895" t="s">
        <v>70</v>
      </c>
      <c r="AY1449" s="897" t="s">
        <v>170</v>
      </c>
    </row>
    <row r="1450" spans="2:65" s="902" customFormat="1">
      <c r="B1450" s="903"/>
      <c r="D1450" s="890" t="s">
        <v>3027</v>
      </c>
      <c r="E1450" s="904" t="s">
        <v>1</v>
      </c>
      <c r="F1450" s="905" t="s">
        <v>3030</v>
      </c>
      <c r="H1450" s="906">
        <v>346.09000000000003</v>
      </c>
      <c r="L1450" s="903"/>
      <c r="M1450" s="907"/>
      <c r="T1450" s="908"/>
      <c r="AT1450" s="904" t="s">
        <v>3027</v>
      </c>
      <c r="AU1450" s="904" t="s">
        <v>177</v>
      </c>
      <c r="AV1450" s="902" t="s">
        <v>176</v>
      </c>
      <c r="AW1450" s="902" t="s">
        <v>27</v>
      </c>
      <c r="AX1450" s="902" t="s">
        <v>78</v>
      </c>
      <c r="AY1450" s="904" t="s">
        <v>170</v>
      </c>
    </row>
    <row r="1451" spans="2:65" s="2" customFormat="1" ht="24.25" customHeight="1">
      <c r="B1451" s="883"/>
      <c r="C1451" s="161" t="s">
        <v>1062</v>
      </c>
      <c r="D1451" s="161" t="s">
        <v>391</v>
      </c>
      <c r="E1451" s="162" t="s">
        <v>1040</v>
      </c>
      <c r="F1451" s="163" t="s">
        <v>1041</v>
      </c>
      <c r="G1451" s="164" t="s">
        <v>175</v>
      </c>
      <c r="H1451" s="165">
        <v>398.00400000000002</v>
      </c>
      <c r="I1451" s="1091"/>
      <c r="J1451" s="166">
        <f>ROUND(I1451*H1451,2)</f>
        <v>0</v>
      </c>
      <c r="K1451" s="167"/>
      <c r="L1451" s="168"/>
      <c r="M1451" s="169" t="s">
        <v>1</v>
      </c>
      <c r="N1451" s="922" t="s">
        <v>38</v>
      </c>
      <c r="O1451" s="886">
        <v>0</v>
      </c>
      <c r="P1451" s="886">
        <f>O1451*H1451</f>
        <v>0</v>
      </c>
      <c r="Q1451" s="886">
        <v>0</v>
      </c>
      <c r="R1451" s="886">
        <f>Q1451*H1451</f>
        <v>0</v>
      </c>
      <c r="S1451" s="886">
        <v>0</v>
      </c>
      <c r="T1451" s="158">
        <f>S1451*H1451</f>
        <v>0</v>
      </c>
      <c r="AR1451" s="159" t="s">
        <v>299</v>
      </c>
      <c r="AT1451" s="159" t="s">
        <v>391</v>
      </c>
      <c r="AU1451" s="159" t="s">
        <v>177</v>
      </c>
      <c r="AY1451" s="863" t="s">
        <v>170</v>
      </c>
      <c r="BE1451" s="887">
        <f>IF(N1451="základná",J1451,0)</f>
        <v>0</v>
      </c>
      <c r="BF1451" s="887">
        <f>IF(N1451="znížená",J1451,0)</f>
        <v>0</v>
      </c>
      <c r="BG1451" s="887">
        <f>IF(N1451="zákl. prenesená",J1451,0)</f>
        <v>0</v>
      </c>
      <c r="BH1451" s="887">
        <f>IF(N1451="zníž. prenesená",J1451,0)</f>
        <v>0</v>
      </c>
      <c r="BI1451" s="887">
        <f>IF(N1451="nulová",J1451,0)</f>
        <v>0</v>
      </c>
      <c r="BJ1451" s="863" t="s">
        <v>177</v>
      </c>
      <c r="BK1451" s="887">
        <f>ROUND(I1451*H1451,2)</f>
        <v>0</v>
      </c>
      <c r="BL1451" s="863" t="s">
        <v>234</v>
      </c>
      <c r="BM1451" s="159" t="s">
        <v>1063</v>
      </c>
    </row>
    <row r="1452" spans="2:65" s="888" customFormat="1">
      <c r="B1452" s="889"/>
      <c r="D1452" s="890" t="s">
        <v>3027</v>
      </c>
      <c r="E1452" s="891" t="s">
        <v>1</v>
      </c>
      <c r="F1452" s="892" t="s">
        <v>3538</v>
      </c>
      <c r="H1452" s="891" t="s">
        <v>1</v>
      </c>
      <c r="L1452" s="889"/>
      <c r="M1452" s="893"/>
      <c r="T1452" s="894"/>
      <c r="AT1452" s="891" t="s">
        <v>3027</v>
      </c>
      <c r="AU1452" s="891" t="s">
        <v>177</v>
      </c>
      <c r="AV1452" s="888" t="s">
        <v>78</v>
      </c>
      <c r="AW1452" s="888" t="s">
        <v>27</v>
      </c>
      <c r="AX1452" s="888" t="s">
        <v>70</v>
      </c>
      <c r="AY1452" s="891" t="s">
        <v>170</v>
      </c>
    </row>
    <row r="1453" spans="2:65" s="888" customFormat="1">
      <c r="B1453" s="889"/>
      <c r="D1453" s="890" t="s">
        <v>3027</v>
      </c>
      <c r="E1453" s="891" t="s">
        <v>1</v>
      </c>
      <c r="F1453" s="892" t="s">
        <v>3415</v>
      </c>
      <c r="H1453" s="891" t="s">
        <v>1</v>
      </c>
      <c r="L1453" s="889"/>
      <c r="M1453" s="893"/>
      <c r="T1453" s="894"/>
      <c r="AT1453" s="891" t="s">
        <v>3027</v>
      </c>
      <c r="AU1453" s="891" t="s">
        <v>177</v>
      </c>
      <c r="AV1453" s="888" t="s">
        <v>78</v>
      </c>
      <c r="AW1453" s="888" t="s">
        <v>27</v>
      </c>
      <c r="AX1453" s="888" t="s">
        <v>70</v>
      </c>
      <c r="AY1453" s="891" t="s">
        <v>170</v>
      </c>
    </row>
    <row r="1454" spans="2:65" s="895" customFormat="1">
      <c r="B1454" s="896"/>
      <c r="D1454" s="890" t="s">
        <v>3027</v>
      </c>
      <c r="E1454" s="897" t="s">
        <v>1</v>
      </c>
      <c r="F1454" s="898" t="s">
        <v>3416</v>
      </c>
      <c r="H1454" s="899">
        <v>122.76</v>
      </c>
      <c r="L1454" s="896"/>
      <c r="M1454" s="900"/>
      <c r="T1454" s="901"/>
      <c r="AT1454" s="897" t="s">
        <v>3027</v>
      </c>
      <c r="AU1454" s="897" t="s">
        <v>177</v>
      </c>
      <c r="AV1454" s="895" t="s">
        <v>177</v>
      </c>
      <c r="AW1454" s="895" t="s">
        <v>27</v>
      </c>
      <c r="AX1454" s="895" t="s">
        <v>70</v>
      </c>
      <c r="AY1454" s="897" t="s">
        <v>170</v>
      </c>
    </row>
    <row r="1455" spans="2:65" s="888" customFormat="1">
      <c r="B1455" s="889"/>
      <c r="D1455" s="890" t="s">
        <v>3027</v>
      </c>
      <c r="E1455" s="891" t="s">
        <v>1</v>
      </c>
      <c r="F1455" s="892" t="s">
        <v>3539</v>
      </c>
      <c r="H1455" s="891" t="s">
        <v>1</v>
      </c>
      <c r="L1455" s="889"/>
      <c r="M1455" s="893"/>
      <c r="T1455" s="894"/>
      <c r="AT1455" s="891" t="s">
        <v>3027</v>
      </c>
      <c r="AU1455" s="891" t="s">
        <v>177</v>
      </c>
      <c r="AV1455" s="888" t="s">
        <v>78</v>
      </c>
      <c r="AW1455" s="888" t="s">
        <v>27</v>
      </c>
      <c r="AX1455" s="888" t="s">
        <v>70</v>
      </c>
      <c r="AY1455" s="891" t="s">
        <v>170</v>
      </c>
    </row>
    <row r="1456" spans="2:65" s="895" customFormat="1">
      <c r="B1456" s="896"/>
      <c r="D1456" s="890" t="s">
        <v>3027</v>
      </c>
      <c r="E1456" s="897" t="s">
        <v>1</v>
      </c>
      <c r="F1456" s="898" t="s">
        <v>3418</v>
      </c>
      <c r="H1456" s="899">
        <v>223.33</v>
      </c>
      <c r="L1456" s="896"/>
      <c r="M1456" s="900"/>
      <c r="T1456" s="901"/>
      <c r="AT1456" s="897" t="s">
        <v>3027</v>
      </c>
      <c r="AU1456" s="897" t="s">
        <v>177</v>
      </c>
      <c r="AV1456" s="895" t="s">
        <v>177</v>
      </c>
      <c r="AW1456" s="895" t="s">
        <v>27</v>
      </c>
      <c r="AX1456" s="895" t="s">
        <v>70</v>
      </c>
      <c r="AY1456" s="897" t="s">
        <v>170</v>
      </c>
    </row>
    <row r="1457" spans="2:65" s="902" customFormat="1">
      <c r="B1457" s="903"/>
      <c r="D1457" s="890" t="s">
        <v>3027</v>
      </c>
      <c r="E1457" s="904" t="s">
        <v>1</v>
      </c>
      <c r="F1457" s="905" t="s">
        <v>3030</v>
      </c>
      <c r="H1457" s="906">
        <v>346.09</v>
      </c>
      <c r="L1457" s="903"/>
      <c r="M1457" s="907"/>
      <c r="T1457" s="908"/>
      <c r="AT1457" s="904" t="s">
        <v>3027</v>
      </c>
      <c r="AU1457" s="904" t="s">
        <v>177</v>
      </c>
      <c r="AV1457" s="902" t="s">
        <v>176</v>
      </c>
      <c r="AW1457" s="902" t="s">
        <v>27</v>
      </c>
      <c r="AX1457" s="902" t="s">
        <v>78</v>
      </c>
      <c r="AY1457" s="904" t="s">
        <v>170</v>
      </c>
    </row>
    <row r="1458" spans="2:65" s="895" customFormat="1">
      <c r="B1458" s="896"/>
      <c r="D1458" s="890" t="s">
        <v>3027</v>
      </c>
      <c r="F1458" s="898" t="s">
        <v>3540</v>
      </c>
      <c r="H1458" s="899">
        <v>398.00400000000002</v>
      </c>
      <c r="L1458" s="896"/>
      <c r="M1458" s="900"/>
      <c r="T1458" s="901"/>
      <c r="AT1458" s="897" t="s">
        <v>3027</v>
      </c>
      <c r="AU1458" s="897" t="s">
        <v>177</v>
      </c>
      <c r="AV1458" s="895" t="s">
        <v>177</v>
      </c>
      <c r="AW1458" s="895" t="s">
        <v>3</v>
      </c>
      <c r="AX1458" s="895" t="s">
        <v>78</v>
      </c>
      <c r="AY1458" s="897" t="s">
        <v>170</v>
      </c>
    </row>
    <row r="1459" spans="2:65" s="2" customFormat="1" ht="24.25" customHeight="1">
      <c r="B1459" s="883"/>
      <c r="C1459" s="148" t="s">
        <v>1064</v>
      </c>
      <c r="D1459" s="148" t="s">
        <v>172</v>
      </c>
      <c r="E1459" s="149" t="s">
        <v>1065</v>
      </c>
      <c r="F1459" s="150" t="s">
        <v>1066</v>
      </c>
      <c r="G1459" s="151" t="s">
        <v>175</v>
      </c>
      <c r="H1459" s="152">
        <v>369.15</v>
      </c>
      <c r="I1459" s="1091"/>
      <c r="J1459" s="153">
        <f>ROUND(I1459*H1459,2)</f>
        <v>0</v>
      </c>
      <c r="K1459" s="884"/>
      <c r="L1459" s="40"/>
      <c r="M1459" s="155" t="s">
        <v>1</v>
      </c>
      <c r="N1459" s="885" t="s">
        <v>38</v>
      </c>
      <c r="O1459" s="886">
        <v>5.7500000000000002E-2</v>
      </c>
      <c r="P1459" s="886">
        <f>O1459*H1459</f>
        <v>21.226125</v>
      </c>
      <c r="Q1459" s="886">
        <v>0</v>
      </c>
      <c r="R1459" s="886">
        <f>Q1459*H1459</f>
        <v>0</v>
      </c>
      <c r="S1459" s="886">
        <v>0.01</v>
      </c>
      <c r="T1459" s="158">
        <f>S1459*H1459</f>
        <v>3.6915</v>
      </c>
      <c r="AR1459" s="159" t="s">
        <v>234</v>
      </c>
      <c r="AT1459" s="159" t="s">
        <v>172</v>
      </c>
      <c r="AU1459" s="159" t="s">
        <v>177</v>
      </c>
      <c r="AY1459" s="863" t="s">
        <v>170</v>
      </c>
      <c r="BE1459" s="887">
        <f>IF(N1459="základná",J1459,0)</f>
        <v>0</v>
      </c>
      <c r="BF1459" s="887">
        <f>IF(N1459="znížená",J1459,0)</f>
        <v>0</v>
      </c>
      <c r="BG1459" s="887">
        <f>IF(N1459="zákl. prenesená",J1459,0)</f>
        <v>0</v>
      </c>
      <c r="BH1459" s="887">
        <f>IF(N1459="zníž. prenesená",J1459,0)</f>
        <v>0</v>
      </c>
      <c r="BI1459" s="887">
        <f>IF(N1459="nulová",J1459,0)</f>
        <v>0</v>
      </c>
      <c r="BJ1459" s="863" t="s">
        <v>177</v>
      </c>
      <c r="BK1459" s="887">
        <f>ROUND(I1459*H1459,2)</f>
        <v>0</v>
      </c>
      <c r="BL1459" s="863" t="s">
        <v>234</v>
      </c>
      <c r="BM1459" s="159" t="s">
        <v>1067</v>
      </c>
    </row>
    <row r="1460" spans="2:65" s="888" customFormat="1">
      <c r="B1460" s="889"/>
      <c r="D1460" s="890" t="s">
        <v>3027</v>
      </c>
      <c r="E1460" s="891" t="s">
        <v>1</v>
      </c>
      <c r="F1460" s="892" t="s">
        <v>3541</v>
      </c>
      <c r="H1460" s="891" t="s">
        <v>1</v>
      </c>
      <c r="L1460" s="889"/>
      <c r="M1460" s="893"/>
      <c r="T1460" s="894"/>
      <c r="AT1460" s="891" t="s">
        <v>3027</v>
      </c>
      <c r="AU1460" s="891" t="s">
        <v>177</v>
      </c>
      <c r="AV1460" s="888" t="s">
        <v>78</v>
      </c>
      <c r="AW1460" s="888" t="s">
        <v>27</v>
      </c>
      <c r="AX1460" s="888" t="s">
        <v>70</v>
      </c>
      <c r="AY1460" s="891" t="s">
        <v>170</v>
      </c>
    </row>
    <row r="1461" spans="2:65" s="895" customFormat="1">
      <c r="B1461" s="896"/>
      <c r="D1461" s="890" t="s">
        <v>3027</v>
      </c>
      <c r="E1461" s="897" t="s">
        <v>1</v>
      </c>
      <c r="F1461" s="898" t="s">
        <v>3542</v>
      </c>
      <c r="H1461" s="899">
        <v>369.15</v>
      </c>
      <c r="L1461" s="896"/>
      <c r="M1461" s="900"/>
      <c r="T1461" s="901"/>
      <c r="AT1461" s="897" t="s">
        <v>3027</v>
      </c>
      <c r="AU1461" s="897" t="s">
        <v>177</v>
      </c>
      <c r="AV1461" s="895" t="s">
        <v>177</v>
      </c>
      <c r="AW1461" s="895" t="s">
        <v>27</v>
      </c>
      <c r="AX1461" s="895" t="s">
        <v>70</v>
      </c>
      <c r="AY1461" s="897" t="s">
        <v>170</v>
      </c>
    </row>
    <row r="1462" spans="2:65" s="902" customFormat="1">
      <c r="B1462" s="903"/>
      <c r="D1462" s="890" t="s">
        <v>3027</v>
      </c>
      <c r="E1462" s="904" t="s">
        <v>1</v>
      </c>
      <c r="F1462" s="905" t="s">
        <v>3030</v>
      </c>
      <c r="H1462" s="906">
        <v>369.15</v>
      </c>
      <c r="L1462" s="903"/>
      <c r="M1462" s="907"/>
      <c r="T1462" s="908"/>
      <c r="AT1462" s="904" t="s">
        <v>3027</v>
      </c>
      <c r="AU1462" s="904" t="s">
        <v>177</v>
      </c>
      <c r="AV1462" s="902" t="s">
        <v>176</v>
      </c>
      <c r="AW1462" s="902" t="s">
        <v>27</v>
      </c>
      <c r="AX1462" s="902" t="s">
        <v>78</v>
      </c>
      <c r="AY1462" s="904" t="s">
        <v>170</v>
      </c>
    </row>
    <row r="1463" spans="2:65" s="2" customFormat="1" ht="33" customHeight="1">
      <c r="B1463" s="883"/>
      <c r="C1463" s="148" t="s">
        <v>1068</v>
      </c>
      <c r="D1463" s="148" t="s">
        <v>172</v>
      </c>
      <c r="E1463" s="149" t="s">
        <v>1069</v>
      </c>
      <c r="F1463" s="150" t="s">
        <v>1070</v>
      </c>
      <c r="G1463" s="151" t="s">
        <v>175</v>
      </c>
      <c r="H1463" s="152">
        <v>557.57000000000005</v>
      </c>
      <c r="I1463" s="1091"/>
      <c r="J1463" s="153">
        <f>ROUND(I1463*H1463,2)</f>
        <v>0</v>
      </c>
      <c r="K1463" s="884"/>
      <c r="L1463" s="40"/>
      <c r="M1463" s="155" t="s">
        <v>1</v>
      </c>
      <c r="N1463" s="885" t="s">
        <v>38</v>
      </c>
      <c r="O1463" s="886">
        <v>0.22029000000000001</v>
      </c>
      <c r="P1463" s="886">
        <f>O1463*H1463</f>
        <v>122.82709530000002</v>
      </c>
      <c r="Q1463" s="886">
        <v>7.6000000000000004E-5</v>
      </c>
      <c r="R1463" s="886">
        <f>Q1463*H1463</f>
        <v>4.2375320000000008E-2</v>
      </c>
      <c r="S1463" s="886">
        <v>0</v>
      </c>
      <c r="T1463" s="158">
        <f>S1463*H1463</f>
        <v>0</v>
      </c>
      <c r="AR1463" s="159" t="s">
        <v>234</v>
      </c>
      <c r="AT1463" s="159" t="s">
        <v>172</v>
      </c>
      <c r="AU1463" s="159" t="s">
        <v>177</v>
      </c>
      <c r="AY1463" s="863" t="s">
        <v>170</v>
      </c>
      <c r="BE1463" s="887">
        <f>IF(N1463="základná",J1463,0)</f>
        <v>0</v>
      </c>
      <c r="BF1463" s="887">
        <f>IF(N1463="znížená",J1463,0)</f>
        <v>0</v>
      </c>
      <c r="BG1463" s="887">
        <f>IF(N1463="zákl. prenesená",J1463,0)</f>
        <v>0</v>
      </c>
      <c r="BH1463" s="887">
        <f>IF(N1463="zníž. prenesená",J1463,0)</f>
        <v>0</v>
      </c>
      <c r="BI1463" s="887">
        <f>IF(N1463="nulová",J1463,0)</f>
        <v>0</v>
      </c>
      <c r="BJ1463" s="863" t="s">
        <v>177</v>
      </c>
      <c r="BK1463" s="887">
        <f>ROUND(I1463*H1463,2)</f>
        <v>0</v>
      </c>
      <c r="BL1463" s="863" t="s">
        <v>234</v>
      </c>
      <c r="BM1463" s="159" t="s">
        <v>1071</v>
      </c>
    </row>
    <row r="1464" spans="2:65" s="888" customFormat="1">
      <c r="B1464" s="889"/>
      <c r="D1464" s="890" t="s">
        <v>3027</v>
      </c>
      <c r="E1464" s="891" t="s">
        <v>1</v>
      </c>
      <c r="F1464" s="892" t="s">
        <v>3543</v>
      </c>
      <c r="H1464" s="891" t="s">
        <v>1</v>
      </c>
      <c r="L1464" s="889"/>
      <c r="M1464" s="893"/>
      <c r="T1464" s="894"/>
      <c r="AT1464" s="891" t="s">
        <v>3027</v>
      </c>
      <c r="AU1464" s="891" t="s">
        <v>177</v>
      </c>
      <c r="AV1464" s="888" t="s">
        <v>78</v>
      </c>
      <c r="AW1464" s="888" t="s">
        <v>27</v>
      </c>
      <c r="AX1464" s="888" t="s">
        <v>70</v>
      </c>
      <c r="AY1464" s="891" t="s">
        <v>170</v>
      </c>
    </row>
    <row r="1465" spans="2:65" s="888" customFormat="1">
      <c r="B1465" s="889"/>
      <c r="D1465" s="890" t="s">
        <v>3027</v>
      </c>
      <c r="E1465" s="891" t="s">
        <v>1</v>
      </c>
      <c r="F1465" s="892" t="s">
        <v>3415</v>
      </c>
      <c r="H1465" s="891" t="s">
        <v>1</v>
      </c>
      <c r="L1465" s="889"/>
      <c r="M1465" s="893"/>
      <c r="T1465" s="894"/>
      <c r="AT1465" s="891" t="s">
        <v>3027</v>
      </c>
      <c r="AU1465" s="891" t="s">
        <v>177</v>
      </c>
      <c r="AV1465" s="888" t="s">
        <v>78</v>
      </c>
      <c r="AW1465" s="888" t="s">
        <v>27</v>
      </c>
      <c r="AX1465" s="888" t="s">
        <v>70</v>
      </c>
      <c r="AY1465" s="891" t="s">
        <v>170</v>
      </c>
    </row>
    <row r="1466" spans="2:65" s="895" customFormat="1">
      <c r="B1466" s="896"/>
      <c r="D1466" s="890" t="s">
        <v>3027</v>
      </c>
      <c r="E1466" s="897" t="s">
        <v>1</v>
      </c>
      <c r="F1466" s="898" t="s">
        <v>3416</v>
      </c>
      <c r="H1466" s="899">
        <v>122.76</v>
      </c>
      <c r="L1466" s="896"/>
      <c r="M1466" s="900"/>
      <c r="T1466" s="901"/>
      <c r="AT1466" s="897" t="s">
        <v>3027</v>
      </c>
      <c r="AU1466" s="897" t="s">
        <v>177</v>
      </c>
      <c r="AV1466" s="895" t="s">
        <v>177</v>
      </c>
      <c r="AW1466" s="895" t="s">
        <v>27</v>
      </c>
      <c r="AX1466" s="895" t="s">
        <v>70</v>
      </c>
      <c r="AY1466" s="897" t="s">
        <v>170</v>
      </c>
    </row>
    <row r="1467" spans="2:65" s="888" customFormat="1">
      <c r="B1467" s="889"/>
      <c r="D1467" s="890" t="s">
        <v>3027</v>
      </c>
      <c r="E1467" s="891" t="s">
        <v>1</v>
      </c>
      <c r="F1467" s="892" t="s">
        <v>3417</v>
      </c>
      <c r="H1467" s="891" t="s">
        <v>1</v>
      </c>
      <c r="L1467" s="889"/>
      <c r="M1467" s="893"/>
      <c r="T1467" s="894"/>
      <c r="AT1467" s="891" t="s">
        <v>3027</v>
      </c>
      <c r="AU1467" s="891" t="s">
        <v>177</v>
      </c>
      <c r="AV1467" s="888" t="s">
        <v>78</v>
      </c>
      <c r="AW1467" s="888" t="s">
        <v>27</v>
      </c>
      <c r="AX1467" s="888" t="s">
        <v>70</v>
      </c>
      <c r="AY1467" s="891" t="s">
        <v>170</v>
      </c>
    </row>
    <row r="1468" spans="2:65" s="895" customFormat="1">
      <c r="B1468" s="896"/>
      <c r="D1468" s="890" t="s">
        <v>3027</v>
      </c>
      <c r="E1468" s="897" t="s">
        <v>1</v>
      </c>
      <c r="F1468" s="898" t="s">
        <v>3544</v>
      </c>
      <c r="H1468" s="899">
        <v>297.72500000000002</v>
      </c>
      <c r="L1468" s="896"/>
      <c r="M1468" s="900"/>
      <c r="T1468" s="901"/>
      <c r="AT1468" s="897" t="s">
        <v>3027</v>
      </c>
      <c r="AU1468" s="897" t="s">
        <v>177</v>
      </c>
      <c r="AV1468" s="895" t="s">
        <v>177</v>
      </c>
      <c r="AW1468" s="895" t="s">
        <v>27</v>
      </c>
      <c r="AX1468" s="895" t="s">
        <v>70</v>
      </c>
      <c r="AY1468" s="897" t="s">
        <v>170</v>
      </c>
    </row>
    <row r="1469" spans="2:65" s="888" customFormat="1">
      <c r="B1469" s="889"/>
      <c r="D1469" s="890" t="s">
        <v>3027</v>
      </c>
      <c r="E1469" s="891" t="s">
        <v>1</v>
      </c>
      <c r="F1469" s="892" t="s">
        <v>3545</v>
      </c>
      <c r="H1469" s="891" t="s">
        <v>1</v>
      </c>
      <c r="L1469" s="889"/>
      <c r="M1469" s="893"/>
      <c r="T1469" s="894"/>
      <c r="AT1469" s="891" t="s">
        <v>3027</v>
      </c>
      <c r="AU1469" s="891" t="s">
        <v>177</v>
      </c>
      <c r="AV1469" s="888" t="s">
        <v>78</v>
      </c>
      <c r="AW1469" s="888" t="s">
        <v>27</v>
      </c>
      <c r="AX1469" s="888" t="s">
        <v>70</v>
      </c>
      <c r="AY1469" s="891" t="s">
        <v>170</v>
      </c>
    </row>
    <row r="1470" spans="2:65" s="895" customFormat="1">
      <c r="B1470" s="896"/>
      <c r="D1470" s="890" t="s">
        <v>3027</v>
      </c>
      <c r="E1470" s="897" t="s">
        <v>1</v>
      </c>
      <c r="F1470" s="898" t="s">
        <v>3546</v>
      </c>
      <c r="H1470" s="899">
        <v>19.085000000000001</v>
      </c>
      <c r="L1470" s="896"/>
      <c r="M1470" s="900"/>
      <c r="T1470" s="901"/>
      <c r="AT1470" s="897" t="s">
        <v>3027</v>
      </c>
      <c r="AU1470" s="897" t="s">
        <v>177</v>
      </c>
      <c r="AV1470" s="895" t="s">
        <v>177</v>
      </c>
      <c r="AW1470" s="895" t="s">
        <v>27</v>
      </c>
      <c r="AX1470" s="895" t="s">
        <v>70</v>
      </c>
      <c r="AY1470" s="897" t="s">
        <v>170</v>
      </c>
    </row>
    <row r="1471" spans="2:65" s="888" customFormat="1">
      <c r="B1471" s="889"/>
      <c r="D1471" s="890" t="s">
        <v>3027</v>
      </c>
      <c r="E1471" s="891" t="s">
        <v>1</v>
      </c>
      <c r="F1471" s="892" t="s">
        <v>3354</v>
      </c>
      <c r="H1471" s="891" t="s">
        <v>1</v>
      </c>
      <c r="L1471" s="889"/>
      <c r="M1471" s="893"/>
      <c r="T1471" s="894"/>
      <c r="AT1471" s="891" t="s">
        <v>3027</v>
      </c>
      <c r="AU1471" s="891" t="s">
        <v>177</v>
      </c>
      <c r="AV1471" s="888" t="s">
        <v>78</v>
      </c>
      <c r="AW1471" s="888" t="s">
        <v>27</v>
      </c>
      <c r="AX1471" s="888" t="s">
        <v>70</v>
      </c>
      <c r="AY1471" s="891" t="s">
        <v>170</v>
      </c>
    </row>
    <row r="1472" spans="2:65" s="895" customFormat="1">
      <c r="B1472" s="896"/>
      <c r="D1472" s="890" t="s">
        <v>3027</v>
      </c>
      <c r="E1472" s="897" t="s">
        <v>1</v>
      </c>
      <c r="F1472" s="898" t="s">
        <v>3355</v>
      </c>
      <c r="H1472" s="899">
        <v>118</v>
      </c>
      <c r="L1472" s="896"/>
      <c r="M1472" s="900"/>
      <c r="T1472" s="901"/>
      <c r="AT1472" s="897" t="s">
        <v>3027</v>
      </c>
      <c r="AU1472" s="897" t="s">
        <v>177</v>
      </c>
      <c r="AV1472" s="895" t="s">
        <v>177</v>
      </c>
      <c r="AW1472" s="895" t="s">
        <v>27</v>
      </c>
      <c r="AX1472" s="895" t="s">
        <v>70</v>
      </c>
      <c r="AY1472" s="897" t="s">
        <v>170</v>
      </c>
    </row>
    <row r="1473" spans="2:65" s="902" customFormat="1">
      <c r="B1473" s="903"/>
      <c r="D1473" s="890" t="s">
        <v>3027</v>
      </c>
      <c r="E1473" s="904" t="s">
        <v>1</v>
      </c>
      <c r="F1473" s="905" t="s">
        <v>3030</v>
      </c>
      <c r="H1473" s="906">
        <v>557.57000000000005</v>
      </c>
      <c r="L1473" s="903"/>
      <c r="M1473" s="907"/>
      <c r="T1473" s="908"/>
      <c r="AT1473" s="904" t="s">
        <v>3027</v>
      </c>
      <c r="AU1473" s="904" t="s">
        <v>177</v>
      </c>
      <c r="AV1473" s="902" t="s">
        <v>176</v>
      </c>
      <c r="AW1473" s="902" t="s">
        <v>27</v>
      </c>
      <c r="AX1473" s="902" t="s">
        <v>78</v>
      </c>
      <c r="AY1473" s="904" t="s">
        <v>170</v>
      </c>
    </row>
    <row r="1474" spans="2:65" s="2" customFormat="1" ht="33" customHeight="1">
      <c r="B1474" s="883"/>
      <c r="C1474" s="161" t="s">
        <v>1072</v>
      </c>
      <c r="D1474" s="161" t="s">
        <v>391</v>
      </c>
      <c r="E1474" s="162" t="s">
        <v>1020</v>
      </c>
      <c r="F1474" s="163" t="s">
        <v>1021</v>
      </c>
      <c r="G1474" s="164" t="s">
        <v>175</v>
      </c>
      <c r="H1474" s="165">
        <v>641.20600000000002</v>
      </c>
      <c r="I1474" s="1091"/>
      <c r="J1474" s="166">
        <f>ROUND(I1474*H1474,2)</f>
        <v>0</v>
      </c>
      <c r="K1474" s="167"/>
      <c r="L1474" s="168"/>
      <c r="M1474" s="169" t="s">
        <v>1</v>
      </c>
      <c r="N1474" s="922" t="s">
        <v>38</v>
      </c>
      <c r="O1474" s="886">
        <v>0</v>
      </c>
      <c r="P1474" s="886">
        <f>O1474*H1474</f>
        <v>0</v>
      </c>
      <c r="Q1474" s="886">
        <v>2.3E-3</v>
      </c>
      <c r="R1474" s="886">
        <f>Q1474*H1474</f>
        <v>1.4747737999999999</v>
      </c>
      <c r="S1474" s="886">
        <v>0</v>
      </c>
      <c r="T1474" s="158">
        <f>S1474*H1474</f>
        <v>0</v>
      </c>
      <c r="AR1474" s="159" t="s">
        <v>299</v>
      </c>
      <c r="AT1474" s="159" t="s">
        <v>391</v>
      </c>
      <c r="AU1474" s="159" t="s">
        <v>177</v>
      </c>
      <c r="AY1474" s="863" t="s">
        <v>170</v>
      </c>
      <c r="BE1474" s="887">
        <f>IF(N1474="základná",J1474,0)</f>
        <v>0</v>
      </c>
      <c r="BF1474" s="887">
        <f>IF(N1474="znížená",J1474,0)</f>
        <v>0</v>
      </c>
      <c r="BG1474" s="887">
        <f>IF(N1474="zákl. prenesená",J1474,0)</f>
        <v>0</v>
      </c>
      <c r="BH1474" s="887">
        <f>IF(N1474="zníž. prenesená",J1474,0)</f>
        <v>0</v>
      </c>
      <c r="BI1474" s="887">
        <f>IF(N1474="nulová",J1474,0)</f>
        <v>0</v>
      </c>
      <c r="BJ1474" s="863" t="s">
        <v>177</v>
      </c>
      <c r="BK1474" s="887">
        <f>ROUND(I1474*H1474,2)</f>
        <v>0</v>
      </c>
      <c r="BL1474" s="863" t="s">
        <v>234</v>
      </c>
      <c r="BM1474" s="159" t="s">
        <v>1073</v>
      </c>
    </row>
    <row r="1475" spans="2:65" s="888" customFormat="1">
      <c r="B1475" s="889"/>
      <c r="D1475" s="890" t="s">
        <v>3027</v>
      </c>
      <c r="E1475" s="891" t="s">
        <v>1</v>
      </c>
      <c r="F1475" s="892" t="s">
        <v>3543</v>
      </c>
      <c r="H1475" s="891" t="s">
        <v>1</v>
      </c>
      <c r="L1475" s="889"/>
      <c r="M1475" s="893"/>
      <c r="T1475" s="894"/>
      <c r="AT1475" s="891" t="s">
        <v>3027</v>
      </c>
      <c r="AU1475" s="891" t="s">
        <v>177</v>
      </c>
      <c r="AV1475" s="888" t="s">
        <v>78</v>
      </c>
      <c r="AW1475" s="888" t="s">
        <v>27</v>
      </c>
      <c r="AX1475" s="888" t="s">
        <v>70</v>
      </c>
      <c r="AY1475" s="891" t="s">
        <v>170</v>
      </c>
    </row>
    <row r="1476" spans="2:65" s="888" customFormat="1">
      <c r="B1476" s="889"/>
      <c r="D1476" s="890" t="s">
        <v>3027</v>
      </c>
      <c r="E1476" s="891" t="s">
        <v>1</v>
      </c>
      <c r="F1476" s="892" t="s">
        <v>3415</v>
      </c>
      <c r="H1476" s="891" t="s">
        <v>1</v>
      </c>
      <c r="L1476" s="889"/>
      <c r="M1476" s="893"/>
      <c r="T1476" s="894"/>
      <c r="AT1476" s="891" t="s">
        <v>3027</v>
      </c>
      <c r="AU1476" s="891" t="s">
        <v>177</v>
      </c>
      <c r="AV1476" s="888" t="s">
        <v>78</v>
      </c>
      <c r="AW1476" s="888" t="s">
        <v>27</v>
      </c>
      <c r="AX1476" s="888" t="s">
        <v>70</v>
      </c>
      <c r="AY1476" s="891" t="s">
        <v>170</v>
      </c>
    </row>
    <row r="1477" spans="2:65" s="895" customFormat="1">
      <c r="B1477" s="896"/>
      <c r="D1477" s="890" t="s">
        <v>3027</v>
      </c>
      <c r="E1477" s="897" t="s">
        <v>1</v>
      </c>
      <c r="F1477" s="898" t="s">
        <v>3416</v>
      </c>
      <c r="H1477" s="899">
        <v>122.76</v>
      </c>
      <c r="L1477" s="896"/>
      <c r="M1477" s="900"/>
      <c r="T1477" s="901"/>
      <c r="AT1477" s="897" t="s">
        <v>3027</v>
      </c>
      <c r="AU1477" s="897" t="s">
        <v>177</v>
      </c>
      <c r="AV1477" s="895" t="s">
        <v>177</v>
      </c>
      <c r="AW1477" s="895" t="s">
        <v>27</v>
      </c>
      <c r="AX1477" s="895" t="s">
        <v>70</v>
      </c>
      <c r="AY1477" s="897" t="s">
        <v>170</v>
      </c>
    </row>
    <row r="1478" spans="2:65" s="888" customFormat="1">
      <c r="B1478" s="889"/>
      <c r="D1478" s="890" t="s">
        <v>3027</v>
      </c>
      <c r="E1478" s="891" t="s">
        <v>1</v>
      </c>
      <c r="F1478" s="892" t="s">
        <v>3417</v>
      </c>
      <c r="H1478" s="891" t="s">
        <v>1</v>
      </c>
      <c r="L1478" s="889"/>
      <c r="M1478" s="893"/>
      <c r="T1478" s="894"/>
      <c r="AT1478" s="891" t="s">
        <v>3027</v>
      </c>
      <c r="AU1478" s="891" t="s">
        <v>177</v>
      </c>
      <c r="AV1478" s="888" t="s">
        <v>78</v>
      </c>
      <c r="AW1478" s="888" t="s">
        <v>27</v>
      </c>
      <c r="AX1478" s="888" t="s">
        <v>70</v>
      </c>
      <c r="AY1478" s="891" t="s">
        <v>170</v>
      </c>
    </row>
    <row r="1479" spans="2:65" s="895" customFormat="1">
      <c r="B1479" s="896"/>
      <c r="D1479" s="890" t="s">
        <v>3027</v>
      </c>
      <c r="E1479" s="897" t="s">
        <v>1</v>
      </c>
      <c r="F1479" s="898" t="s">
        <v>3544</v>
      </c>
      <c r="H1479" s="899">
        <v>297.72500000000002</v>
      </c>
      <c r="L1479" s="896"/>
      <c r="M1479" s="900"/>
      <c r="T1479" s="901"/>
      <c r="AT1479" s="897" t="s">
        <v>3027</v>
      </c>
      <c r="AU1479" s="897" t="s">
        <v>177</v>
      </c>
      <c r="AV1479" s="895" t="s">
        <v>177</v>
      </c>
      <c r="AW1479" s="895" t="s">
        <v>27</v>
      </c>
      <c r="AX1479" s="895" t="s">
        <v>70</v>
      </c>
      <c r="AY1479" s="897" t="s">
        <v>170</v>
      </c>
    </row>
    <row r="1480" spans="2:65" s="888" customFormat="1">
      <c r="B1480" s="889"/>
      <c r="D1480" s="890" t="s">
        <v>3027</v>
      </c>
      <c r="E1480" s="891" t="s">
        <v>1</v>
      </c>
      <c r="F1480" s="892" t="s">
        <v>3545</v>
      </c>
      <c r="H1480" s="891" t="s">
        <v>1</v>
      </c>
      <c r="L1480" s="889"/>
      <c r="M1480" s="893"/>
      <c r="T1480" s="894"/>
      <c r="AT1480" s="891" t="s">
        <v>3027</v>
      </c>
      <c r="AU1480" s="891" t="s">
        <v>177</v>
      </c>
      <c r="AV1480" s="888" t="s">
        <v>78</v>
      </c>
      <c r="AW1480" s="888" t="s">
        <v>27</v>
      </c>
      <c r="AX1480" s="888" t="s">
        <v>70</v>
      </c>
      <c r="AY1480" s="891" t="s">
        <v>170</v>
      </c>
    </row>
    <row r="1481" spans="2:65" s="895" customFormat="1">
      <c r="B1481" s="896"/>
      <c r="D1481" s="890" t="s">
        <v>3027</v>
      </c>
      <c r="E1481" s="897" t="s">
        <v>1</v>
      </c>
      <c r="F1481" s="898" t="s">
        <v>3546</v>
      </c>
      <c r="H1481" s="899">
        <v>19.085000000000001</v>
      </c>
      <c r="L1481" s="896"/>
      <c r="M1481" s="900"/>
      <c r="T1481" s="901"/>
      <c r="AT1481" s="897" t="s">
        <v>3027</v>
      </c>
      <c r="AU1481" s="897" t="s">
        <v>177</v>
      </c>
      <c r="AV1481" s="895" t="s">
        <v>177</v>
      </c>
      <c r="AW1481" s="895" t="s">
        <v>27</v>
      </c>
      <c r="AX1481" s="895" t="s">
        <v>70</v>
      </c>
      <c r="AY1481" s="897" t="s">
        <v>170</v>
      </c>
    </row>
    <row r="1482" spans="2:65" s="888" customFormat="1">
      <c r="B1482" s="889"/>
      <c r="D1482" s="890" t="s">
        <v>3027</v>
      </c>
      <c r="E1482" s="891" t="s">
        <v>1</v>
      </c>
      <c r="F1482" s="892" t="s">
        <v>3354</v>
      </c>
      <c r="H1482" s="891" t="s">
        <v>1</v>
      </c>
      <c r="L1482" s="889"/>
      <c r="M1482" s="893"/>
      <c r="T1482" s="894"/>
      <c r="AT1482" s="891" t="s">
        <v>3027</v>
      </c>
      <c r="AU1482" s="891" t="s">
        <v>177</v>
      </c>
      <c r="AV1482" s="888" t="s">
        <v>78</v>
      </c>
      <c r="AW1482" s="888" t="s">
        <v>27</v>
      </c>
      <c r="AX1482" s="888" t="s">
        <v>70</v>
      </c>
      <c r="AY1482" s="891" t="s">
        <v>170</v>
      </c>
    </row>
    <row r="1483" spans="2:65" s="895" customFormat="1">
      <c r="B1483" s="896"/>
      <c r="D1483" s="890" t="s">
        <v>3027</v>
      </c>
      <c r="E1483" s="897" t="s">
        <v>1</v>
      </c>
      <c r="F1483" s="898" t="s">
        <v>3355</v>
      </c>
      <c r="H1483" s="899">
        <v>118</v>
      </c>
      <c r="L1483" s="896"/>
      <c r="M1483" s="900"/>
      <c r="T1483" s="901"/>
      <c r="AT1483" s="897" t="s">
        <v>3027</v>
      </c>
      <c r="AU1483" s="897" t="s">
        <v>177</v>
      </c>
      <c r="AV1483" s="895" t="s">
        <v>177</v>
      </c>
      <c r="AW1483" s="895" t="s">
        <v>27</v>
      </c>
      <c r="AX1483" s="895" t="s">
        <v>70</v>
      </c>
      <c r="AY1483" s="897" t="s">
        <v>170</v>
      </c>
    </row>
    <row r="1484" spans="2:65" s="902" customFormat="1">
      <c r="B1484" s="903"/>
      <c r="D1484" s="890" t="s">
        <v>3027</v>
      </c>
      <c r="E1484" s="904" t="s">
        <v>1</v>
      </c>
      <c r="F1484" s="905" t="s">
        <v>3030</v>
      </c>
      <c r="H1484" s="906">
        <v>557.57000000000005</v>
      </c>
      <c r="L1484" s="903"/>
      <c r="M1484" s="907"/>
      <c r="T1484" s="908"/>
      <c r="AT1484" s="904" t="s">
        <v>3027</v>
      </c>
      <c r="AU1484" s="904" t="s">
        <v>177</v>
      </c>
      <c r="AV1484" s="902" t="s">
        <v>176</v>
      </c>
      <c r="AW1484" s="902" t="s">
        <v>27</v>
      </c>
      <c r="AX1484" s="902" t="s">
        <v>78</v>
      </c>
      <c r="AY1484" s="904" t="s">
        <v>170</v>
      </c>
    </row>
    <row r="1485" spans="2:65" s="895" customFormat="1">
      <c r="B1485" s="896"/>
      <c r="D1485" s="890" t="s">
        <v>3027</v>
      </c>
      <c r="F1485" s="898" t="s">
        <v>3547</v>
      </c>
      <c r="H1485" s="899">
        <v>641.20600000000002</v>
      </c>
      <c r="L1485" s="896"/>
      <c r="M1485" s="900"/>
      <c r="T1485" s="901"/>
      <c r="AT1485" s="897" t="s">
        <v>3027</v>
      </c>
      <c r="AU1485" s="897" t="s">
        <v>177</v>
      </c>
      <c r="AV1485" s="895" t="s">
        <v>177</v>
      </c>
      <c r="AW1485" s="895" t="s">
        <v>3</v>
      </c>
      <c r="AX1485" s="895" t="s">
        <v>78</v>
      </c>
      <c r="AY1485" s="897" t="s">
        <v>170</v>
      </c>
    </row>
    <row r="1486" spans="2:65" s="2" customFormat="1" ht="24.25" customHeight="1">
      <c r="B1486" s="883"/>
      <c r="C1486" s="148" t="s">
        <v>1074</v>
      </c>
      <c r="D1486" s="148" t="s">
        <v>172</v>
      </c>
      <c r="E1486" s="149" t="s">
        <v>1075</v>
      </c>
      <c r="F1486" s="150" t="s">
        <v>1076</v>
      </c>
      <c r="G1486" s="151" t="s">
        <v>175</v>
      </c>
      <c r="H1486" s="152">
        <v>4.3319999999999999</v>
      </c>
      <c r="I1486" s="1091"/>
      <c r="J1486" s="153">
        <f>ROUND(I1486*H1486,2)</f>
        <v>0</v>
      </c>
      <c r="K1486" s="884"/>
      <c r="L1486" s="40"/>
      <c r="M1486" s="155" t="s">
        <v>1</v>
      </c>
      <c r="N1486" s="885" t="s">
        <v>38</v>
      </c>
      <c r="O1486" s="886">
        <v>2.802E-2</v>
      </c>
      <c r="P1486" s="886">
        <f>O1486*H1486</f>
        <v>0.12138264</v>
      </c>
      <c r="Q1486" s="886">
        <v>0</v>
      </c>
      <c r="R1486" s="886">
        <f>Q1486*H1486</f>
        <v>0</v>
      </c>
      <c r="S1486" s="886">
        <v>0</v>
      </c>
      <c r="T1486" s="158">
        <f>S1486*H1486</f>
        <v>0</v>
      </c>
      <c r="AR1486" s="159" t="s">
        <v>234</v>
      </c>
      <c r="AT1486" s="159" t="s">
        <v>172</v>
      </c>
      <c r="AU1486" s="159" t="s">
        <v>177</v>
      </c>
      <c r="AY1486" s="863" t="s">
        <v>170</v>
      </c>
      <c r="BE1486" s="887">
        <f>IF(N1486="základná",J1486,0)</f>
        <v>0</v>
      </c>
      <c r="BF1486" s="887">
        <f>IF(N1486="znížená",J1486,0)</f>
        <v>0</v>
      </c>
      <c r="BG1486" s="887">
        <f>IF(N1486="zákl. prenesená",J1486,0)</f>
        <v>0</v>
      </c>
      <c r="BH1486" s="887">
        <f>IF(N1486="zníž. prenesená",J1486,0)</f>
        <v>0</v>
      </c>
      <c r="BI1486" s="887">
        <f>IF(N1486="nulová",J1486,0)</f>
        <v>0</v>
      </c>
      <c r="BJ1486" s="863" t="s">
        <v>177</v>
      </c>
      <c r="BK1486" s="887">
        <f>ROUND(I1486*H1486,2)</f>
        <v>0</v>
      </c>
      <c r="BL1486" s="863" t="s">
        <v>234</v>
      </c>
      <c r="BM1486" s="159" t="s">
        <v>1077</v>
      </c>
    </row>
    <row r="1487" spans="2:65" s="888" customFormat="1">
      <c r="B1487" s="889"/>
      <c r="D1487" s="890" t="s">
        <v>3027</v>
      </c>
      <c r="E1487" s="891" t="s">
        <v>1</v>
      </c>
      <c r="F1487" s="892" t="s">
        <v>3548</v>
      </c>
      <c r="H1487" s="891" t="s">
        <v>1</v>
      </c>
      <c r="L1487" s="889"/>
      <c r="M1487" s="893"/>
      <c r="T1487" s="894"/>
      <c r="AT1487" s="891" t="s">
        <v>3027</v>
      </c>
      <c r="AU1487" s="891" t="s">
        <v>177</v>
      </c>
      <c r="AV1487" s="888" t="s">
        <v>78</v>
      </c>
      <c r="AW1487" s="888" t="s">
        <v>27</v>
      </c>
      <c r="AX1487" s="888" t="s">
        <v>70</v>
      </c>
      <c r="AY1487" s="891" t="s">
        <v>170</v>
      </c>
    </row>
    <row r="1488" spans="2:65" s="888" customFormat="1">
      <c r="B1488" s="889"/>
      <c r="D1488" s="890" t="s">
        <v>3027</v>
      </c>
      <c r="E1488" s="891" t="s">
        <v>1</v>
      </c>
      <c r="F1488" s="892" t="s">
        <v>3549</v>
      </c>
      <c r="H1488" s="891" t="s">
        <v>1</v>
      </c>
      <c r="L1488" s="889"/>
      <c r="M1488" s="893"/>
      <c r="T1488" s="894"/>
      <c r="AT1488" s="891" t="s">
        <v>3027</v>
      </c>
      <c r="AU1488" s="891" t="s">
        <v>177</v>
      </c>
      <c r="AV1488" s="888" t="s">
        <v>78</v>
      </c>
      <c r="AW1488" s="888" t="s">
        <v>27</v>
      </c>
      <c r="AX1488" s="888" t="s">
        <v>70</v>
      </c>
      <c r="AY1488" s="891" t="s">
        <v>170</v>
      </c>
    </row>
    <row r="1489" spans="2:65" s="895" customFormat="1">
      <c r="B1489" s="896"/>
      <c r="D1489" s="890" t="s">
        <v>3027</v>
      </c>
      <c r="E1489" s="897" t="s">
        <v>1</v>
      </c>
      <c r="F1489" s="898" t="s">
        <v>3420</v>
      </c>
      <c r="H1489" s="899">
        <v>4.3319999999999999</v>
      </c>
      <c r="L1489" s="896"/>
      <c r="M1489" s="900"/>
      <c r="T1489" s="901"/>
      <c r="AT1489" s="897" t="s">
        <v>3027</v>
      </c>
      <c r="AU1489" s="897" t="s">
        <v>177</v>
      </c>
      <c r="AV1489" s="895" t="s">
        <v>177</v>
      </c>
      <c r="AW1489" s="895" t="s">
        <v>27</v>
      </c>
      <c r="AX1489" s="895" t="s">
        <v>70</v>
      </c>
      <c r="AY1489" s="897" t="s">
        <v>170</v>
      </c>
    </row>
    <row r="1490" spans="2:65" s="902" customFormat="1">
      <c r="B1490" s="903"/>
      <c r="D1490" s="890" t="s">
        <v>3027</v>
      </c>
      <c r="E1490" s="904" t="s">
        <v>1</v>
      </c>
      <c r="F1490" s="905" t="s">
        <v>3030</v>
      </c>
      <c r="H1490" s="906">
        <v>4.3319999999999999</v>
      </c>
      <c r="L1490" s="903"/>
      <c r="M1490" s="907"/>
      <c r="T1490" s="908"/>
      <c r="AT1490" s="904" t="s">
        <v>3027</v>
      </c>
      <c r="AU1490" s="904" t="s">
        <v>177</v>
      </c>
      <c r="AV1490" s="902" t="s">
        <v>176</v>
      </c>
      <c r="AW1490" s="902" t="s">
        <v>27</v>
      </c>
      <c r="AX1490" s="902" t="s">
        <v>78</v>
      </c>
      <c r="AY1490" s="904" t="s">
        <v>170</v>
      </c>
    </row>
    <row r="1491" spans="2:65" s="2" customFormat="1" ht="16.5" customHeight="1">
      <c r="B1491" s="883"/>
      <c r="C1491" s="161" t="s">
        <v>1078</v>
      </c>
      <c r="D1491" s="161" t="s">
        <v>391</v>
      </c>
      <c r="E1491" s="162" t="s">
        <v>1079</v>
      </c>
      <c r="F1491" s="163" t="s">
        <v>1080</v>
      </c>
      <c r="G1491" s="164" t="s">
        <v>175</v>
      </c>
      <c r="H1491" s="165">
        <v>4.9820000000000002</v>
      </c>
      <c r="I1491" s="1091"/>
      <c r="J1491" s="166">
        <f>ROUND(I1491*H1491,2)</f>
        <v>0</v>
      </c>
      <c r="K1491" s="167"/>
      <c r="L1491" s="168"/>
      <c r="M1491" s="169" t="s">
        <v>1</v>
      </c>
      <c r="N1491" s="922" t="s">
        <v>38</v>
      </c>
      <c r="O1491" s="886">
        <v>0</v>
      </c>
      <c r="P1491" s="886">
        <f>O1491*H1491</f>
        <v>0</v>
      </c>
      <c r="Q1491" s="886">
        <v>6.8999999999999997E-4</v>
      </c>
      <c r="R1491" s="886">
        <f>Q1491*H1491</f>
        <v>3.43758E-3</v>
      </c>
      <c r="S1491" s="886">
        <v>0</v>
      </c>
      <c r="T1491" s="158">
        <f>S1491*H1491</f>
        <v>0</v>
      </c>
      <c r="AR1491" s="159" t="s">
        <v>299</v>
      </c>
      <c r="AT1491" s="159" t="s">
        <v>391</v>
      </c>
      <c r="AU1491" s="159" t="s">
        <v>177</v>
      </c>
      <c r="AY1491" s="863" t="s">
        <v>170</v>
      </c>
      <c r="BE1491" s="887">
        <f>IF(N1491="základná",J1491,0)</f>
        <v>0</v>
      </c>
      <c r="BF1491" s="887">
        <f>IF(N1491="znížená",J1491,0)</f>
        <v>0</v>
      </c>
      <c r="BG1491" s="887">
        <f>IF(N1491="zákl. prenesená",J1491,0)</f>
        <v>0</v>
      </c>
      <c r="BH1491" s="887">
        <f>IF(N1491="zníž. prenesená",J1491,0)</f>
        <v>0</v>
      </c>
      <c r="BI1491" s="887">
        <f>IF(N1491="nulová",J1491,0)</f>
        <v>0</v>
      </c>
      <c r="BJ1491" s="863" t="s">
        <v>177</v>
      </c>
      <c r="BK1491" s="887">
        <f>ROUND(I1491*H1491,2)</f>
        <v>0</v>
      </c>
      <c r="BL1491" s="863" t="s">
        <v>234</v>
      </c>
      <c r="BM1491" s="159" t="s">
        <v>1081</v>
      </c>
    </row>
    <row r="1492" spans="2:65" s="888" customFormat="1">
      <c r="B1492" s="889"/>
      <c r="D1492" s="890" t="s">
        <v>3027</v>
      </c>
      <c r="E1492" s="891" t="s">
        <v>1</v>
      </c>
      <c r="F1492" s="892" t="s">
        <v>3548</v>
      </c>
      <c r="H1492" s="891" t="s">
        <v>1</v>
      </c>
      <c r="L1492" s="889"/>
      <c r="M1492" s="893"/>
      <c r="T1492" s="894"/>
      <c r="AT1492" s="891" t="s">
        <v>3027</v>
      </c>
      <c r="AU1492" s="891" t="s">
        <v>177</v>
      </c>
      <c r="AV1492" s="888" t="s">
        <v>78</v>
      </c>
      <c r="AW1492" s="888" t="s">
        <v>27</v>
      </c>
      <c r="AX1492" s="888" t="s">
        <v>70</v>
      </c>
      <c r="AY1492" s="891" t="s">
        <v>170</v>
      </c>
    </row>
    <row r="1493" spans="2:65" s="888" customFormat="1">
      <c r="B1493" s="889"/>
      <c r="D1493" s="890" t="s">
        <v>3027</v>
      </c>
      <c r="E1493" s="891" t="s">
        <v>1</v>
      </c>
      <c r="F1493" s="892" t="s">
        <v>3549</v>
      </c>
      <c r="H1493" s="891" t="s">
        <v>1</v>
      </c>
      <c r="L1493" s="889"/>
      <c r="M1493" s="893"/>
      <c r="T1493" s="894"/>
      <c r="AT1493" s="891" t="s">
        <v>3027</v>
      </c>
      <c r="AU1493" s="891" t="s">
        <v>177</v>
      </c>
      <c r="AV1493" s="888" t="s">
        <v>78</v>
      </c>
      <c r="AW1493" s="888" t="s">
        <v>27</v>
      </c>
      <c r="AX1493" s="888" t="s">
        <v>70</v>
      </c>
      <c r="AY1493" s="891" t="s">
        <v>170</v>
      </c>
    </row>
    <row r="1494" spans="2:65" s="895" customFormat="1">
      <c r="B1494" s="896"/>
      <c r="D1494" s="890" t="s">
        <v>3027</v>
      </c>
      <c r="E1494" s="897" t="s">
        <v>1</v>
      </c>
      <c r="F1494" s="898" t="s">
        <v>3420</v>
      </c>
      <c r="H1494" s="899">
        <v>4.3319999999999999</v>
      </c>
      <c r="L1494" s="896"/>
      <c r="M1494" s="900"/>
      <c r="T1494" s="901"/>
      <c r="AT1494" s="897" t="s">
        <v>3027</v>
      </c>
      <c r="AU1494" s="897" t="s">
        <v>177</v>
      </c>
      <c r="AV1494" s="895" t="s">
        <v>177</v>
      </c>
      <c r="AW1494" s="895" t="s">
        <v>27</v>
      </c>
      <c r="AX1494" s="895" t="s">
        <v>70</v>
      </c>
      <c r="AY1494" s="897" t="s">
        <v>170</v>
      </c>
    </row>
    <row r="1495" spans="2:65" s="902" customFormat="1">
      <c r="B1495" s="903"/>
      <c r="D1495" s="890" t="s">
        <v>3027</v>
      </c>
      <c r="E1495" s="904" t="s">
        <v>1</v>
      </c>
      <c r="F1495" s="905" t="s">
        <v>3030</v>
      </c>
      <c r="H1495" s="906">
        <v>4.3319999999999999</v>
      </c>
      <c r="L1495" s="903"/>
      <c r="M1495" s="907"/>
      <c r="T1495" s="908"/>
      <c r="AT1495" s="904" t="s">
        <v>3027</v>
      </c>
      <c r="AU1495" s="904" t="s">
        <v>177</v>
      </c>
      <c r="AV1495" s="902" t="s">
        <v>176</v>
      </c>
      <c r="AW1495" s="902" t="s">
        <v>27</v>
      </c>
      <c r="AX1495" s="902" t="s">
        <v>78</v>
      </c>
      <c r="AY1495" s="904" t="s">
        <v>170</v>
      </c>
    </row>
    <row r="1496" spans="2:65" s="895" customFormat="1">
      <c r="B1496" s="896"/>
      <c r="D1496" s="890" t="s">
        <v>3027</v>
      </c>
      <c r="F1496" s="898" t="s">
        <v>3550</v>
      </c>
      <c r="H1496" s="899">
        <v>4.9820000000000002</v>
      </c>
      <c r="L1496" s="896"/>
      <c r="M1496" s="900"/>
      <c r="T1496" s="901"/>
      <c r="AT1496" s="897" t="s">
        <v>3027</v>
      </c>
      <c r="AU1496" s="897" t="s">
        <v>177</v>
      </c>
      <c r="AV1496" s="895" t="s">
        <v>177</v>
      </c>
      <c r="AW1496" s="895" t="s">
        <v>3</v>
      </c>
      <c r="AX1496" s="895" t="s">
        <v>78</v>
      </c>
      <c r="AY1496" s="897" t="s">
        <v>170</v>
      </c>
    </row>
    <row r="1497" spans="2:65" s="2" customFormat="1" ht="33" customHeight="1">
      <c r="B1497" s="883"/>
      <c r="C1497" s="148" t="s">
        <v>1082</v>
      </c>
      <c r="D1497" s="148" t="s">
        <v>172</v>
      </c>
      <c r="E1497" s="149" t="s">
        <v>1083</v>
      </c>
      <c r="F1497" s="150" t="s">
        <v>1084</v>
      </c>
      <c r="G1497" s="151" t="s">
        <v>175</v>
      </c>
      <c r="H1497" s="152">
        <v>369.15</v>
      </c>
      <c r="I1497" s="1091"/>
      <c r="J1497" s="153">
        <f>ROUND(I1497*H1497,2)</f>
        <v>0</v>
      </c>
      <c r="K1497" s="884"/>
      <c r="L1497" s="40"/>
      <c r="M1497" s="155" t="s">
        <v>1</v>
      </c>
      <c r="N1497" s="885" t="s">
        <v>38</v>
      </c>
      <c r="O1497" s="886">
        <v>0.15</v>
      </c>
      <c r="P1497" s="886">
        <f>O1497*H1497</f>
        <v>55.372499999999995</v>
      </c>
      <c r="Q1497" s="886">
        <v>0</v>
      </c>
      <c r="R1497" s="886">
        <f>Q1497*H1497</f>
        <v>0</v>
      </c>
      <c r="S1497" s="886">
        <v>0.16700000000000001</v>
      </c>
      <c r="T1497" s="158">
        <f>S1497*H1497</f>
        <v>61.648049999999998</v>
      </c>
      <c r="AR1497" s="159" t="s">
        <v>234</v>
      </c>
      <c r="AT1497" s="159" t="s">
        <v>172</v>
      </c>
      <c r="AU1497" s="159" t="s">
        <v>177</v>
      </c>
      <c r="AY1497" s="863" t="s">
        <v>170</v>
      </c>
      <c r="BE1497" s="887">
        <f>IF(N1497="základná",J1497,0)</f>
        <v>0</v>
      </c>
      <c r="BF1497" s="887">
        <f>IF(N1497="znížená",J1497,0)</f>
        <v>0</v>
      </c>
      <c r="BG1497" s="887">
        <f>IF(N1497="zákl. prenesená",J1497,0)</f>
        <v>0</v>
      </c>
      <c r="BH1497" s="887">
        <f>IF(N1497="zníž. prenesená",J1497,0)</f>
        <v>0</v>
      </c>
      <c r="BI1497" s="887">
        <f>IF(N1497="nulová",J1497,0)</f>
        <v>0</v>
      </c>
      <c r="BJ1497" s="863" t="s">
        <v>177</v>
      </c>
      <c r="BK1497" s="887">
        <f>ROUND(I1497*H1497,2)</f>
        <v>0</v>
      </c>
      <c r="BL1497" s="863" t="s">
        <v>234</v>
      </c>
      <c r="BM1497" s="159" t="s">
        <v>1085</v>
      </c>
    </row>
    <row r="1498" spans="2:65" s="888" customFormat="1">
      <c r="B1498" s="889"/>
      <c r="D1498" s="890" t="s">
        <v>3027</v>
      </c>
      <c r="E1498" s="891" t="s">
        <v>1</v>
      </c>
      <c r="F1498" s="892" t="s">
        <v>3541</v>
      </c>
      <c r="H1498" s="891" t="s">
        <v>1</v>
      </c>
      <c r="L1498" s="889"/>
      <c r="M1498" s="893"/>
      <c r="T1498" s="894"/>
      <c r="AT1498" s="891" t="s">
        <v>3027</v>
      </c>
      <c r="AU1498" s="891" t="s">
        <v>177</v>
      </c>
      <c r="AV1498" s="888" t="s">
        <v>78</v>
      </c>
      <c r="AW1498" s="888" t="s">
        <v>27</v>
      </c>
      <c r="AX1498" s="888" t="s">
        <v>70</v>
      </c>
      <c r="AY1498" s="891" t="s">
        <v>170</v>
      </c>
    </row>
    <row r="1499" spans="2:65" s="895" customFormat="1">
      <c r="B1499" s="896"/>
      <c r="D1499" s="890" t="s">
        <v>3027</v>
      </c>
      <c r="E1499" s="897" t="s">
        <v>1</v>
      </c>
      <c r="F1499" s="898" t="s">
        <v>3542</v>
      </c>
      <c r="H1499" s="899">
        <v>369.15</v>
      </c>
      <c r="L1499" s="896"/>
      <c r="M1499" s="900"/>
      <c r="T1499" s="901"/>
      <c r="AT1499" s="897" t="s">
        <v>3027</v>
      </c>
      <c r="AU1499" s="897" t="s">
        <v>177</v>
      </c>
      <c r="AV1499" s="895" t="s">
        <v>177</v>
      </c>
      <c r="AW1499" s="895" t="s">
        <v>27</v>
      </c>
      <c r="AX1499" s="895" t="s">
        <v>70</v>
      </c>
      <c r="AY1499" s="897" t="s">
        <v>170</v>
      </c>
    </row>
    <row r="1500" spans="2:65" s="902" customFormat="1">
      <c r="B1500" s="903"/>
      <c r="D1500" s="890" t="s">
        <v>3027</v>
      </c>
      <c r="E1500" s="904" t="s">
        <v>1</v>
      </c>
      <c r="F1500" s="905" t="s">
        <v>3030</v>
      </c>
      <c r="H1500" s="906">
        <v>369.15</v>
      </c>
      <c r="L1500" s="903"/>
      <c r="M1500" s="907"/>
      <c r="T1500" s="908"/>
      <c r="AT1500" s="904" t="s">
        <v>3027</v>
      </c>
      <c r="AU1500" s="904" t="s">
        <v>177</v>
      </c>
      <c r="AV1500" s="902" t="s">
        <v>176</v>
      </c>
      <c r="AW1500" s="902" t="s">
        <v>27</v>
      </c>
      <c r="AX1500" s="902" t="s">
        <v>78</v>
      </c>
      <c r="AY1500" s="904" t="s">
        <v>170</v>
      </c>
    </row>
    <row r="1501" spans="2:65" s="2" customFormat="1" ht="37.9" customHeight="1">
      <c r="B1501" s="883"/>
      <c r="C1501" s="148" t="s">
        <v>1086</v>
      </c>
      <c r="D1501" s="148" t="s">
        <v>172</v>
      </c>
      <c r="E1501" s="149" t="s">
        <v>1087</v>
      </c>
      <c r="F1501" s="150" t="s">
        <v>1088</v>
      </c>
      <c r="G1501" s="151" t="s">
        <v>175</v>
      </c>
      <c r="H1501" s="152">
        <v>369.15</v>
      </c>
      <c r="I1501" s="1091"/>
      <c r="J1501" s="153">
        <f>ROUND(I1501*H1501,2)</f>
        <v>0</v>
      </c>
      <c r="K1501" s="884"/>
      <c r="L1501" s="40"/>
      <c r="M1501" s="155" t="s">
        <v>1</v>
      </c>
      <c r="N1501" s="885" t="s">
        <v>38</v>
      </c>
      <c r="O1501" s="886">
        <v>0.04</v>
      </c>
      <c r="P1501" s="886">
        <f>O1501*H1501</f>
        <v>14.766</v>
      </c>
      <c r="Q1501" s="886">
        <v>0</v>
      </c>
      <c r="R1501" s="886">
        <f>Q1501*H1501</f>
        <v>0</v>
      </c>
      <c r="S1501" s="886">
        <v>8.4000000000000005E-2</v>
      </c>
      <c r="T1501" s="158">
        <f>S1501*H1501</f>
        <v>31.008600000000001</v>
      </c>
      <c r="AR1501" s="159" t="s">
        <v>234</v>
      </c>
      <c r="AT1501" s="159" t="s">
        <v>172</v>
      </c>
      <c r="AU1501" s="159" t="s">
        <v>177</v>
      </c>
      <c r="AY1501" s="863" t="s">
        <v>170</v>
      </c>
      <c r="BE1501" s="887">
        <f>IF(N1501="základná",J1501,0)</f>
        <v>0</v>
      </c>
      <c r="BF1501" s="887">
        <f>IF(N1501="znížená",J1501,0)</f>
        <v>0</v>
      </c>
      <c r="BG1501" s="887">
        <f>IF(N1501="zákl. prenesená",J1501,0)</f>
        <v>0</v>
      </c>
      <c r="BH1501" s="887">
        <f>IF(N1501="zníž. prenesená",J1501,0)</f>
        <v>0</v>
      </c>
      <c r="BI1501" s="887">
        <f>IF(N1501="nulová",J1501,0)</f>
        <v>0</v>
      </c>
      <c r="BJ1501" s="863" t="s">
        <v>177</v>
      </c>
      <c r="BK1501" s="887">
        <f>ROUND(I1501*H1501,2)</f>
        <v>0</v>
      </c>
      <c r="BL1501" s="863" t="s">
        <v>234</v>
      </c>
      <c r="BM1501" s="159" t="s">
        <v>1089</v>
      </c>
    </row>
    <row r="1502" spans="2:65" s="888" customFormat="1">
      <c r="B1502" s="889"/>
      <c r="D1502" s="890" t="s">
        <v>3027</v>
      </c>
      <c r="E1502" s="891" t="s">
        <v>1</v>
      </c>
      <c r="F1502" s="892" t="s">
        <v>3541</v>
      </c>
      <c r="H1502" s="891" t="s">
        <v>1</v>
      </c>
      <c r="L1502" s="889"/>
      <c r="M1502" s="893"/>
      <c r="T1502" s="894"/>
      <c r="AT1502" s="891" t="s">
        <v>3027</v>
      </c>
      <c r="AU1502" s="891" t="s">
        <v>177</v>
      </c>
      <c r="AV1502" s="888" t="s">
        <v>78</v>
      </c>
      <c r="AW1502" s="888" t="s">
        <v>27</v>
      </c>
      <c r="AX1502" s="888" t="s">
        <v>70</v>
      </c>
      <c r="AY1502" s="891" t="s">
        <v>170</v>
      </c>
    </row>
    <row r="1503" spans="2:65" s="895" customFormat="1">
      <c r="B1503" s="896"/>
      <c r="D1503" s="890" t="s">
        <v>3027</v>
      </c>
      <c r="E1503" s="897" t="s">
        <v>1</v>
      </c>
      <c r="F1503" s="898" t="s">
        <v>3542</v>
      </c>
      <c r="H1503" s="899">
        <v>369.15</v>
      </c>
      <c r="L1503" s="896"/>
      <c r="M1503" s="900"/>
      <c r="T1503" s="901"/>
      <c r="AT1503" s="897" t="s">
        <v>3027</v>
      </c>
      <c r="AU1503" s="897" t="s">
        <v>177</v>
      </c>
      <c r="AV1503" s="895" t="s">
        <v>177</v>
      </c>
      <c r="AW1503" s="895" t="s">
        <v>27</v>
      </c>
      <c r="AX1503" s="895" t="s">
        <v>70</v>
      </c>
      <c r="AY1503" s="897" t="s">
        <v>170</v>
      </c>
    </row>
    <row r="1504" spans="2:65" s="902" customFormat="1">
      <c r="B1504" s="903"/>
      <c r="D1504" s="890" t="s">
        <v>3027</v>
      </c>
      <c r="E1504" s="904" t="s">
        <v>1</v>
      </c>
      <c r="F1504" s="905" t="s">
        <v>3030</v>
      </c>
      <c r="H1504" s="906">
        <v>369.15</v>
      </c>
      <c r="L1504" s="903"/>
      <c r="M1504" s="907"/>
      <c r="T1504" s="908"/>
      <c r="AT1504" s="904" t="s">
        <v>3027</v>
      </c>
      <c r="AU1504" s="904" t="s">
        <v>177</v>
      </c>
      <c r="AV1504" s="902" t="s">
        <v>176</v>
      </c>
      <c r="AW1504" s="902" t="s">
        <v>27</v>
      </c>
      <c r="AX1504" s="902" t="s">
        <v>78</v>
      </c>
      <c r="AY1504" s="904" t="s">
        <v>170</v>
      </c>
    </row>
    <row r="1505" spans="2:65" s="2" customFormat="1" ht="24.25" customHeight="1">
      <c r="B1505" s="883"/>
      <c r="C1505" s="148" t="s">
        <v>1090</v>
      </c>
      <c r="D1505" s="148" t="s">
        <v>172</v>
      </c>
      <c r="E1505" s="149" t="s">
        <v>1091</v>
      </c>
      <c r="F1505" s="150" t="s">
        <v>1092</v>
      </c>
      <c r="G1505" s="151" t="s">
        <v>1054</v>
      </c>
      <c r="H1505" s="1073">
        <v>116.39700000000001</v>
      </c>
      <c r="I1505" s="1091"/>
      <c r="J1505" s="153">
        <f>ROUND(I1505*H1505,2)</f>
        <v>0</v>
      </c>
      <c r="K1505" s="884"/>
      <c r="L1505" s="40"/>
      <c r="M1505" s="155" t="s">
        <v>1</v>
      </c>
      <c r="N1505" s="885" t="s">
        <v>38</v>
      </c>
      <c r="O1505" s="886">
        <v>0</v>
      </c>
      <c r="P1505" s="886">
        <f>O1505*H1505</f>
        <v>0</v>
      </c>
      <c r="Q1505" s="886">
        <v>0</v>
      </c>
      <c r="R1505" s="886">
        <f>Q1505*H1505</f>
        <v>0</v>
      </c>
      <c r="S1505" s="886">
        <v>0</v>
      </c>
      <c r="T1505" s="158">
        <f>S1505*H1505</f>
        <v>0</v>
      </c>
      <c r="AR1505" s="159" t="s">
        <v>234</v>
      </c>
      <c r="AT1505" s="159" t="s">
        <v>172</v>
      </c>
      <c r="AU1505" s="159" t="s">
        <v>177</v>
      </c>
      <c r="AY1505" s="863" t="s">
        <v>170</v>
      </c>
      <c r="BE1505" s="887">
        <f>IF(N1505="základná",J1505,0)</f>
        <v>0</v>
      </c>
      <c r="BF1505" s="887">
        <f>IF(N1505="znížená",J1505,0)</f>
        <v>0</v>
      </c>
      <c r="BG1505" s="887">
        <f>IF(N1505="zákl. prenesená",J1505,0)</f>
        <v>0</v>
      </c>
      <c r="BH1505" s="887">
        <f>IF(N1505="zníž. prenesená",J1505,0)</f>
        <v>0</v>
      </c>
      <c r="BI1505" s="887">
        <f>IF(N1505="nulová",J1505,0)</f>
        <v>0</v>
      </c>
      <c r="BJ1505" s="863" t="s">
        <v>177</v>
      </c>
      <c r="BK1505" s="887">
        <f>ROUND(I1505*H1505,2)</f>
        <v>0</v>
      </c>
      <c r="BL1505" s="863" t="s">
        <v>234</v>
      </c>
      <c r="BM1505" s="159" t="s">
        <v>1093</v>
      </c>
    </row>
    <row r="1506" spans="2:65" s="876" customFormat="1" ht="22.9" customHeight="1">
      <c r="B1506" s="877"/>
      <c r="D1506" s="136" t="s">
        <v>69</v>
      </c>
      <c r="E1506" s="145" t="s">
        <v>1094</v>
      </c>
      <c r="F1506" s="145" t="s">
        <v>1095</v>
      </c>
      <c r="J1506" s="882">
        <f>BK1506</f>
        <v>0</v>
      </c>
      <c r="L1506" s="877"/>
      <c r="M1506" s="879"/>
      <c r="P1506" s="880">
        <f>SUM(P1507:P1666)</f>
        <v>287.98191947999999</v>
      </c>
      <c r="R1506" s="880">
        <f>SUM(R1507:R1666)</f>
        <v>10.653161699999997</v>
      </c>
      <c r="T1506" s="881">
        <f>SUM(T1507:T1666)</f>
        <v>5.5372499999999993</v>
      </c>
      <c r="AR1506" s="136" t="s">
        <v>177</v>
      </c>
      <c r="AT1506" s="143" t="s">
        <v>69</v>
      </c>
      <c r="AU1506" s="143" t="s">
        <v>78</v>
      </c>
      <c r="AY1506" s="136" t="s">
        <v>170</v>
      </c>
      <c r="BK1506" s="144">
        <f>SUM(BK1507:BK1666)</f>
        <v>0</v>
      </c>
    </row>
    <row r="1507" spans="2:65" s="2" customFormat="1" ht="37.9" customHeight="1">
      <c r="B1507" s="883"/>
      <c r="C1507" s="148" t="s">
        <v>1096</v>
      </c>
      <c r="D1507" s="148" t="s">
        <v>172</v>
      </c>
      <c r="E1507" s="149" t="s">
        <v>1097</v>
      </c>
      <c r="F1507" s="150" t="s">
        <v>1098</v>
      </c>
      <c r="G1507" s="151" t="s">
        <v>175</v>
      </c>
      <c r="H1507" s="152">
        <v>369.15</v>
      </c>
      <c r="I1507" s="1091"/>
      <c r="J1507" s="153">
        <f>ROUND(I1507*H1507,2)</f>
        <v>0</v>
      </c>
      <c r="K1507" s="884"/>
      <c r="L1507" s="40"/>
      <c r="M1507" s="155" t="s">
        <v>1</v>
      </c>
      <c r="N1507" s="885" t="s">
        <v>38</v>
      </c>
      <c r="O1507" s="886">
        <v>7.3499999999999996E-2</v>
      </c>
      <c r="P1507" s="886">
        <f>O1507*H1507</f>
        <v>27.132524999999998</v>
      </c>
      <c r="Q1507" s="886">
        <v>0</v>
      </c>
      <c r="R1507" s="886">
        <f>Q1507*H1507</f>
        <v>0</v>
      </c>
      <c r="S1507" s="886">
        <v>1.4999999999999999E-2</v>
      </c>
      <c r="T1507" s="158">
        <f>S1507*H1507</f>
        <v>5.5372499999999993</v>
      </c>
      <c r="AR1507" s="159" t="s">
        <v>234</v>
      </c>
      <c r="AT1507" s="159" t="s">
        <v>172</v>
      </c>
      <c r="AU1507" s="159" t="s">
        <v>177</v>
      </c>
      <c r="AY1507" s="863" t="s">
        <v>170</v>
      </c>
      <c r="BE1507" s="887">
        <f>IF(N1507="základná",J1507,0)</f>
        <v>0</v>
      </c>
      <c r="BF1507" s="887">
        <f>IF(N1507="znížená",J1507,0)</f>
        <v>0</v>
      </c>
      <c r="BG1507" s="887">
        <f>IF(N1507="zákl. prenesená",J1507,0)</f>
        <v>0</v>
      </c>
      <c r="BH1507" s="887">
        <f>IF(N1507="zníž. prenesená",J1507,0)</f>
        <v>0</v>
      </c>
      <c r="BI1507" s="887">
        <f>IF(N1507="nulová",J1507,0)</f>
        <v>0</v>
      </c>
      <c r="BJ1507" s="863" t="s">
        <v>177</v>
      </c>
      <c r="BK1507" s="887">
        <f>ROUND(I1507*H1507,2)</f>
        <v>0</v>
      </c>
      <c r="BL1507" s="863" t="s">
        <v>234</v>
      </c>
      <c r="BM1507" s="159" t="s">
        <v>1099</v>
      </c>
    </row>
    <row r="1508" spans="2:65" s="888" customFormat="1">
      <c r="B1508" s="889"/>
      <c r="D1508" s="890" t="s">
        <v>3027</v>
      </c>
      <c r="E1508" s="891" t="s">
        <v>1</v>
      </c>
      <c r="F1508" s="892" t="s">
        <v>3551</v>
      </c>
      <c r="H1508" s="891" t="s">
        <v>1</v>
      </c>
      <c r="L1508" s="889"/>
      <c r="M1508" s="893"/>
      <c r="T1508" s="894"/>
      <c r="AT1508" s="891" t="s">
        <v>3027</v>
      </c>
      <c r="AU1508" s="891" t="s">
        <v>177</v>
      </c>
      <c r="AV1508" s="888" t="s">
        <v>78</v>
      </c>
      <c r="AW1508" s="888" t="s">
        <v>27</v>
      </c>
      <c r="AX1508" s="888" t="s">
        <v>70</v>
      </c>
      <c r="AY1508" s="891" t="s">
        <v>170</v>
      </c>
    </row>
    <row r="1509" spans="2:65" s="895" customFormat="1">
      <c r="B1509" s="896"/>
      <c r="D1509" s="890" t="s">
        <v>3027</v>
      </c>
      <c r="E1509" s="897" t="s">
        <v>1</v>
      </c>
      <c r="F1509" s="898" t="s">
        <v>3542</v>
      </c>
      <c r="H1509" s="899">
        <v>369.15</v>
      </c>
      <c r="L1509" s="896"/>
      <c r="M1509" s="900"/>
      <c r="T1509" s="901"/>
      <c r="AT1509" s="897" t="s">
        <v>3027</v>
      </c>
      <c r="AU1509" s="897" t="s">
        <v>177</v>
      </c>
      <c r="AV1509" s="895" t="s">
        <v>177</v>
      </c>
      <c r="AW1509" s="895" t="s">
        <v>27</v>
      </c>
      <c r="AX1509" s="895" t="s">
        <v>70</v>
      </c>
      <c r="AY1509" s="897" t="s">
        <v>170</v>
      </c>
    </row>
    <row r="1510" spans="2:65" s="902" customFormat="1">
      <c r="B1510" s="903"/>
      <c r="D1510" s="890" t="s">
        <v>3027</v>
      </c>
      <c r="E1510" s="904" t="s">
        <v>1</v>
      </c>
      <c r="F1510" s="905" t="s">
        <v>3030</v>
      </c>
      <c r="H1510" s="906">
        <v>369.15</v>
      </c>
      <c r="L1510" s="903"/>
      <c r="M1510" s="907"/>
      <c r="T1510" s="908"/>
      <c r="AT1510" s="904" t="s">
        <v>3027</v>
      </c>
      <c r="AU1510" s="904" t="s">
        <v>177</v>
      </c>
      <c r="AV1510" s="902" t="s">
        <v>176</v>
      </c>
      <c r="AW1510" s="902" t="s">
        <v>27</v>
      </c>
      <c r="AX1510" s="902" t="s">
        <v>78</v>
      </c>
      <c r="AY1510" s="904" t="s">
        <v>170</v>
      </c>
    </row>
    <row r="1511" spans="2:65" s="2" customFormat="1" ht="16.5" customHeight="1">
      <c r="B1511" s="883"/>
      <c r="C1511" s="148" t="s">
        <v>1100</v>
      </c>
      <c r="D1511" s="148" t="s">
        <v>172</v>
      </c>
      <c r="E1511" s="149" t="s">
        <v>1101</v>
      </c>
      <c r="F1511" s="150" t="s">
        <v>1102</v>
      </c>
      <c r="G1511" s="151" t="s">
        <v>175</v>
      </c>
      <c r="H1511" s="152">
        <v>1233.27</v>
      </c>
      <c r="I1511" s="1091"/>
      <c r="J1511" s="153">
        <f>ROUND(I1511*H1511,2)</f>
        <v>0</v>
      </c>
      <c r="K1511" s="884"/>
      <c r="L1511" s="40"/>
      <c r="M1511" s="155" t="s">
        <v>1</v>
      </c>
      <c r="N1511" s="885" t="s">
        <v>38</v>
      </c>
      <c r="O1511" s="886">
        <v>4.5010000000000001E-2</v>
      </c>
      <c r="P1511" s="886">
        <f>O1511*H1511</f>
        <v>55.5094827</v>
      </c>
      <c r="Q1511" s="886">
        <v>1.9999999999999999E-6</v>
      </c>
      <c r="R1511" s="886">
        <f>Q1511*H1511</f>
        <v>2.4665399999999997E-3</v>
      </c>
      <c r="S1511" s="886">
        <v>0</v>
      </c>
      <c r="T1511" s="158">
        <f>S1511*H1511</f>
        <v>0</v>
      </c>
      <c r="AR1511" s="159" t="s">
        <v>234</v>
      </c>
      <c r="AT1511" s="159" t="s">
        <v>172</v>
      </c>
      <c r="AU1511" s="159" t="s">
        <v>177</v>
      </c>
      <c r="AY1511" s="863" t="s">
        <v>170</v>
      </c>
      <c r="BE1511" s="887">
        <f>IF(N1511="základná",J1511,0)</f>
        <v>0</v>
      </c>
      <c r="BF1511" s="887">
        <f>IF(N1511="znížená",J1511,0)</f>
        <v>0</v>
      </c>
      <c r="BG1511" s="887">
        <f>IF(N1511="zákl. prenesená",J1511,0)</f>
        <v>0</v>
      </c>
      <c r="BH1511" s="887">
        <f>IF(N1511="zníž. prenesená",J1511,0)</f>
        <v>0</v>
      </c>
      <c r="BI1511" s="887">
        <f>IF(N1511="nulová",J1511,0)</f>
        <v>0</v>
      </c>
      <c r="BJ1511" s="863" t="s">
        <v>177</v>
      </c>
      <c r="BK1511" s="887">
        <f>ROUND(I1511*H1511,2)</f>
        <v>0</v>
      </c>
      <c r="BL1511" s="863" t="s">
        <v>234</v>
      </c>
      <c r="BM1511" s="159" t="s">
        <v>1103</v>
      </c>
    </row>
    <row r="1512" spans="2:65" s="888" customFormat="1">
      <c r="B1512" s="889"/>
      <c r="D1512" s="890" t="s">
        <v>3027</v>
      </c>
      <c r="E1512" s="891" t="s">
        <v>1</v>
      </c>
      <c r="F1512" s="892" t="s">
        <v>3552</v>
      </c>
      <c r="H1512" s="891" t="s">
        <v>1</v>
      </c>
      <c r="L1512" s="889"/>
      <c r="M1512" s="893"/>
      <c r="T1512" s="894"/>
      <c r="AT1512" s="891" t="s">
        <v>3027</v>
      </c>
      <c r="AU1512" s="891" t="s">
        <v>177</v>
      </c>
      <c r="AV1512" s="888" t="s">
        <v>78</v>
      </c>
      <c r="AW1512" s="888" t="s">
        <v>27</v>
      </c>
      <c r="AX1512" s="888" t="s">
        <v>70</v>
      </c>
      <c r="AY1512" s="891" t="s">
        <v>170</v>
      </c>
    </row>
    <row r="1513" spans="2:65" s="888" customFormat="1">
      <c r="B1513" s="889"/>
      <c r="D1513" s="890" t="s">
        <v>3027</v>
      </c>
      <c r="E1513" s="891" t="s">
        <v>1</v>
      </c>
      <c r="F1513" s="892" t="s">
        <v>3344</v>
      </c>
      <c r="H1513" s="891" t="s">
        <v>1</v>
      </c>
      <c r="L1513" s="889"/>
      <c r="M1513" s="893"/>
      <c r="T1513" s="894"/>
      <c r="AT1513" s="891" t="s">
        <v>3027</v>
      </c>
      <c r="AU1513" s="891" t="s">
        <v>177</v>
      </c>
      <c r="AV1513" s="888" t="s">
        <v>78</v>
      </c>
      <c r="AW1513" s="888" t="s">
        <v>27</v>
      </c>
      <c r="AX1513" s="888" t="s">
        <v>70</v>
      </c>
      <c r="AY1513" s="891" t="s">
        <v>170</v>
      </c>
    </row>
    <row r="1514" spans="2:65" s="895" customFormat="1">
      <c r="B1514" s="896"/>
      <c r="D1514" s="890" t="s">
        <v>3027</v>
      </c>
      <c r="E1514" s="897" t="s">
        <v>1</v>
      </c>
      <c r="F1514" s="898" t="s">
        <v>3553</v>
      </c>
      <c r="H1514" s="899">
        <v>98.06</v>
      </c>
      <c r="L1514" s="896"/>
      <c r="M1514" s="900"/>
      <c r="T1514" s="901"/>
      <c r="AT1514" s="897" t="s">
        <v>3027</v>
      </c>
      <c r="AU1514" s="897" t="s">
        <v>177</v>
      </c>
      <c r="AV1514" s="895" t="s">
        <v>177</v>
      </c>
      <c r="AW1514" s="895" t="s">
        <v>27</v>
      </c>
      <c r="AX1514" s="895" t="s">
        <v>70</v>
      </c>
      <c r="AY1514" s="897" t="s">
        <v>170</v>
      </c>
    </row>
    <row r="1515" spans="2:65" s="888" customFormat="1">
      <c r="B1515" s="889"/>
      <c r="D1515" s="890" t="s">
        <v>3027</v>
      </c>
      <c r="E1515" s="891" t="s">
        <v>1</v>
      </c>
      <c r="F1515" s="892" t="s">
        <v>3346</v>
      </c>
      <c r="H1515" s="891" t="s">
        <v>1</v>
      </c>
      <c r="L1515" s="889"/>
      <c r="M1515" s="893"/>
      <c r="T1515" s="894"/>
      <c r="AT1515" s="891" t="s">
        <v>3027</v>
      </c>
      <c r="AU1515" s="891" t="s">
        <v>177</v>
      </c>
      <c r="AV1515" s="888" t="s">
        <v>78</v>
      </c>
      <c r="AW1515" s="888" t="s">
        <v>27</v>
      </c>
      <c r="AX1515" s="888" t="s">
        <v>70</v>
      </c>
      <c r="AY1515" s="891" t="s">
        <v>170</v>
      </c>
    </row>
    <row r="1516" spans="2:65" s="895" customFormat="1">
      <c r="B1516" s="896"/>
      <c r="D1516" s="890" t="s">
        <v>3027</v>
      </c>
      <c r="E1516" s="897" t="s">
        <v>1</v>
      </c>
      <c r="F1516" s="898" t="s">
        <v>3554</v>
      </c>
      <c r="H1516" s="899">
        <v>340.46</v>
      </c>
      <c r="L1516" s="896"/>
      <c r="M1516" s="900"/>
      <c r="T1516" s="901"/>
      <c r="AT1516" s="897" t="s">
        <v>3027</v>
      </c>
      <c r="AU1516" s="897" t="s">
        <v>177</v>
      </c>
      <c r="AV1516" s="895" t="s">
        <v>177</v>
      </c>
      <c r="AW1516" s="895" t="s">
        <v>27</v>
      </c>
      <c r="AX1516" s="895" t="s">
        <v>70</v>
      </c>
      <c r="AY1516" s="897" t="s">
        <v>170</v>
      </c>
    </row>
    <row r="1517" spans="2:65" s="888" customFormat="1">
      <c r="B1517" s="889"/>
      <c r="D1517" s="890" t="s">
        <v>3027</v>
      </c>
      <c r="E1517" s="891" t="s">
        <v>1</v>
      </c>
      <c r="F1517" s="892" t="s">
        <v>3348</v>
      </c>
      <c r="H1517" s="891" t="s">
        <v>1</v>
      </c>
      <c r="L1517" s="889"/>
      <c r="M1517" s="893"/>
      <c r="T1517" s="894"/>
      <c r="AT1517" s="891" t="s">
        <v>3027</v>
      </c>
      <c r="AU1517" s="891" t="s">
        <v>177</v>
      </c>
      <c r="AV1517" s="888" t="s">
        <v>78</v>
      </c>
      <c r="AW1517" s="888" t="s">
        <v>27</v>
      </c>
      <c r="AX1517" s="888" t="s">
        <v>70</v>
      </c>
      <c r="AY1517" s="891" t="s">
        <v>170</v>
      </c>
    </row>
    <row r="1518" spans="2:65" s="895" customFormat="1">
      <c r="B1518" s="896"/>
      <c r="D1518" s="890" t="s">
        <v>3027</v>
      </c>
      <c r="E1518" s="897" t="s">
        <v>1</v>
      </c>
      <c r="F1518" s="898" t="s">
        <v>3349</v>
      </c>
      <c r="H1518" s="899">
        <v>354.47</v>
      </c>
      <c r="L1518" s="896"/>
      <c r="M1518" s="900"/>
      <c r="T1518" s="901"/>
      <c r="AT1518" s="897" t="s">
        <v>3027</v>
      </c>
      <c r="AU1518" s="897" t="s">
        <v>177</v>
      </c>
      <c r="AV1518" s="895" t="s">
        <v>177</v>
      </c>
      <c r="AW1518" s="895" t="s">
        <v>27</v>
      </c>
      <c r="AX1518" s="895" t="s">
        <v>70</v>
      </c>
      <c r="AY1518" s="897" t="s">
        <v>170</v>
      </c>
    </row>
    <row r="1519" spans="2:65" s="888" customFormat="1">
      <c r="B1519" s="889"/>
      <c r="D1519" s="890" t="s">
        <v>3027</v>
      </c>
      <c r="E1519" s="891" t="s">
        <v>1</v>
      </c>
      <c r="F1519" s="892" t="s">
        <v>3350</v>
      </c>
      <c r="H1519" s="891" t="s">
        <v>1</v>
      </c>
      <c r="L1519" s="889"/>
      <c r="M1519" s="893"/>
      <c r="T1519" s="894"/>
      <c r="AT1519" s="891" t="s">
        <v>3027</v>
      </c>
      <c r="AU1519" s="891" t="s">
        <v>177</v>
      </c>
      <c r="AV1519" s="888" t="s">
        <v>78</v>
      </c>
      <c r="AW1519" s="888" t="s">
        <v>27</v>
      </c>
      <c r="AX1519" s="888" t="s">
        <v>70</v>
      </c>
      <c r="AY1519" s="891" t="s">
        <v>170</v>
      </c>
    </row>
    <row r="1520" spans="2:65" s="895" customFormat="1">
      <c r="B1520" s="896"/>
      <c r="D1520" s="890" t="s">
        <v>3027</v>
      </c>
      <c r="E1520" s="897" t="s">
        <v>1</v>
      </c>
      <c r="F1520" s="898" t="s">
        <v>3351</v>
      </c>
      <c r="H1520" s="899">
        <v>362.11</v>
      </c>
      <c r="L1520" s="896"/>
      <c r="M1520" s="900"/>
      <c r="T1520" s="901"/>
      <c r="AT1520" s="897" t="s">
        <v>3027</v>
      </c>
      <c r="AU1520" s="897" t="s">
        <v>177</v>
      </c>
      <c r="AV1520" s="895" t="s">
        <v>177</v>
      </c>
      <c r="AW1520" s="895" t="s">
        <v>27</v>
      </c>
      <c r="AX1520" s="895" t="s">
        <v>70</v>
      </c>
      <c r="AY1520" s="897" t="s">
        <v>170</v>
      </c>
    </row>
    <row r="1521" spans="2:65" s="888" customFormat="1">
      <c r="B1521" s="889"/>
      <c r="D1521" s="890" t="s">
        <v>3027</v>
      </c>
      <c r="E1521" s="891" t="s">
        <v>1</v>
      </c>
      <c r="F1521" s="892" t="s">
        <v>3352</v>
      </c>
      <c r="H1521" s="891" t="s">
        <v>1</v>
      </c>
      <c r="L1521" s="889"/>
      <c r="M1521" s="893"/>
      <c r="T1521" s="894"/>
      <c r="AT1521" s="891" t="s">
        <v>3027</v>
      </c>
      <c r="AU1521" s="891" t="s">
        <v>177</v>
      </c>
      <c r="AV1521" s="888" t="s">
        <v>78</v>
      </c>
      <c r="AW1521" s="888" t="s">
        <v>27</v>
      </c>
      <c r="AX1521" s="888" t="s">
        <v>70</v>
      </c>
      <c r="AY1521" s="891" t="s">
        <v>170</v>
      </c>
    </row>
    <row r="1522" spans="2:65" s="895" customFormat="1">
      <c r="B1522" s="896"/>
      <c r="D1522" s="890" t="s">
        <v>3027</v>
      </c>
      <c r="E1522" s="897" t="s">
        <v>1</v>
      </c>
      <c r="F1522" s="898" t="s">
        <v>3353</v>
      </c>
      <c r="H1522" s="899">
        <v>78.17</v>
      </c>
      <c r="L1522" s="896"/>
      <c r="M1522" s="900"/>
      <c r="T1522" s="901"/>
      <c r="AT1522" s="897" t="s">
        <v>3027</v>
      </c>
      <c r="AU1522" s="897" t="s">
        <v>177</v>
      </c>
      <c r="AV1522" s="895" t="s">
        <v>177</v>
      </c>
      <c r="AW1522" s="895" t="s">
        <v>27</v>
      </c>
      <c r="AX1522" s="895" t="s">
        <v>70</v>
      </c>
      <c r="AY1522" s="897" t="s">
        <v>170</v>
      </c>
    </row>
    <row r="1523" spans="2:65" s="902" customFormat="1">
      <c r="B1523" s="903"/>
      <c r="D1523" s="890" t="s">
        <v>3027</v>
      </c>
      <c r="E1523" s="904" t="s">
        <v>1</v>
      </c>
      <c r="F1523" s="905" t="s">
        <v>3030</v>
      </c>
      <c r="H1523" s="906">
        <v>1233.27</v>
      </c>
      <c r="L1523" s="903"/>
      <c r="M1523" s="907"/>
      <c r="T1523" s="908"/>
      <c r="AT1523" s="904" t="s">
        <v>3027</v>
      </c>
      <c r="AU1523" s="904" t="s">
        <v>177</v>
      </c>
      <c r="AV1523" s="902" t="s">
        <v>176</v>
      </c>
      <c r="AW1523" s="902" t="s">
        <v>27</v>
      </c>
      <c r="AX1523" s="902" t="s">
        <v>78</v>
      </c>
      <c r="AY1523" s="904" t="s">
        <v>170</v>
      </c>
    </row>
    <row r="1524" spans="2:65" s="2" customFormat="1" ht="21.75" customHeight="1">
      <c r="B1524" s="883"/>
      <c r="C1524" s="161" t="s">
        <v>1104</v>
      </c>
      <c r="D1524" s="161" t="s">
        <v>391</v>
      </c>
      <c r="E1524" s="162" t="s">
        <v>1105</v>
      </c>
      <c r="F1524" s="163" t="s">
        <v>1106</v>
      </c>
      <c r="G1524" s="164" t="s">
        <v>175</v>
      </c>
      <c r="H1524" s="165">
        <v>1418.261</v>
      </c>
      <c r="I1524" s="1091"/>
      <c r="J1524" s="166">
        <f>ROUND(I1524*H1524,2)</f>
        <v>0</v>
      </c>
      <c r="K1524" s="167"/>
      <c r="L1524" s="168"/>
      <c r="M1524" s="169" t="s">
        <v>1</v>
      </c>
      <c r="N1524" s="922" t="s">
        <v>38</v>
      </c>
      <c r="O1524" s="886">
        <v>0</v>
      </c>
      <c r="P1524" s="886">
        <f>O1524*H1524</f>
        <v>0</v>
      </c>
      <c r="Q1524" s="886">
        <v>1E-4</v>
      </c>
      <c r="R1524" s="886">
        <f>Q1524*H1524</f>
        <v>0.14182610000000001</v>
      </c>
      <c r="S1524" s="886">
        <v>0</v>
      </c>
      <c r="T1524" s="158">
        <f>S1524*H1524</f>
        <v>0</v>
      </c>
      <c r="AR1524" s="159" t="s">
        <v>299</v>
      </c>
      <c r="AT1524" s="159" t="s">
        <v>391</v>
      </c>
      <c r="AU1524" s="159" t="s">
        <v>177</v>
      </c>
      <c r="AY1524" s="863" t="s">
        <v>170</v>
      </c>
      <c r="BE1524" s="887">
        <f>IF(N1524="základná",J1524,0)</f>
        <v>0</v>
      </c>
      <c r="BF1524" s="887">
        <f>IF(N1524="znížená",J1524,0)</f>
        <v>0</v>
      </c>
      <c r="BG1524" s="887">
        <f>IF(N1524="zákl. prenesená",J1524,0)</f>
        <v>0</v>
      </c>
      <c r="BH1524" s="887">
        <f>IF(N1524="zníž. prenesená",J1524,0)</f>
        <v>0</v>
      </c>
      <c r="BI1524" s="887">
        <f>IF(N1524="nulová",J1524,0)</f>
        <v>0</v>
      </c>
      <c r="BJ1524" s="863" t="s">
        <v>177</v>
      </c>
      <c r="BK1524" s="887">
        <f>ROUND(I1524*H1524,2)</f>
        <v>0</v>
      </c>
      <c r="BL1524" s="863" t="s">
        <v>234</v>
      </c>
      <c r="BM1524" s="159" t="s">
        <v>1107</v>
      </c>
    </row>
    <row r="1525" spans="2:65" s="888" customFormat="1">
      <c r="B1525" s="889"/>
      <c r="D1525" s="890" t="s">
        <v>3027</v>
      </c>
      <c r="E1525" s="891" t="s">
        <v>1</v>
      </c>
      <c r="F1525" s="892" t="s">
        <v>3552</v>
      </c>
      <c r="H1525" s="891" t="s">
        <v>1</v>
      </c>
      <c r="L1525" s="889"/>
      <c r="M1525" s="893"/>
      <c r="T1525" s="894"/>
      <c r="AT1525" s="891" t="s">
        <v>3027</v>
      </c>
      <c r="AU1525" s="891" t="s">
        <v>177</v>
      </c>
      <c r="AV1525" s="888" t="s">
        <v>78</v>
      </c>
      <c r="AW1525" s="888" t="s">
        <v>27</v>
      </c>
      <c r="AX1525" s="888" t="s">
        <v>70</v>
      </c>
      <c r="AY1525" s="891" t="s">
        <v>170</v>
      </c>
    </row>
    <row r="1526" spans="2:65" s="888" customFormat="1">
      <c r="B1526" s="889"/>
      <c r="D1526" s="890" t="s">
        <v>3027</v>
      </c>
      <c r="E1526" s="891" t="s">
        <v>1</v>
      </c>
      <c r="F1526" s="892" t="s">
        <v>3344</v>
      </c>
      <c r="H1526" s="891" t="s">
        <v>1</v>
      </c>
      <c r="L1526" s="889"/>
      <c r="M1526" s="893"/>
      <c r="T1526" s="894"/>
      <c r="AT1526" s="891" t="s">
        <v>3027</v>
      </c>
      <c r="AU1526" s="891" t="s">
        <v>177</v>
      </c>
      <c r="AV1526" s="888" t="s">
        <v>78</v>
      </c>
      <c r="AW1526" s="888" t="s">
        <v>27</v>
      </c>
      <c r="AX1526" s="888" t="s">
        <v>70</v>
      </c>
      <c r="AY1526" s="891" t="s">
        <v>170</v>
      </c>
    </row>
    <row r="1527" spans="2:65" s="895" customFormat="1">
      <c r="B1527" s="896"/>
      <c r="D1527" s="890" t="s">
        <v>3027</v>
      </c>
      <c r="E1527" s="897" t="s">
        <v>1</v>
      </c>
      <c r="F1527" s="898" t="s">
        <v>3553</v>
      </c>
      <c r="H1527" s="899">
        <v>98.06</v>
      </c>
      <c r="L1527" s="896"/>
      <c r="M1527" s="900"/>
      <c r="T1527" s="901"/>
      <c r="AT1527" s="897" t="s">
        <v>3027</v>
      </c>
      <c r="AU1527" s="897" t="s">
        <v>177</v>
      </c>
      <c r="AV1527" s="895" t="s">
        <v>177</v>
      </c>
      <c r="AW1527" s="895" t="s">
        <v>27</v>
      </c>
      <c r="AX1527" s="895" t="s">
        <v>70</v>
      </c>
      <c r="AY1527" s="897" t="s">
        <v>170</v>
      </c>
    </row>
    <row r="1528" spans="2:65" s="888" customFormat="1">
      <c r="B1528" s="889"/>
      <c r="D1528" s="890" t="s">
        <v>3027</v>
      </c>
      <c r="E1528" s="891" t="s">
        <v>1</v>
      </c>
      <c r="F1528" s="892" t="s">
        <v>3346</v>
      </c>
      <c r="H1528" s="891" t="s">
        <v>1</v>
      </c>
      <c r="L1528" s="889"/>
      <c r="M1528" s="893"/>
      <c r="T1528" s="894"/>
      <c r="AT1528" s="891" t="s">
        <v>3027</v>
      </c>
      <c r="AU1528" s="891" t="s">
        <v>177</v>
      </c>
      <c r="AV1528" s="888" t="s">
        <v>78</v>
      </c>
      <c r="AW1528" s="888" t="s">
        <v>27</v>
      </c>
      <c r="AX1528" s="888" t="s">
        <v>70</v>
      </c>
      <c r="AY1528" s="891" t="s">
        <v>170</v>
      </c>
    </row>
    <row r="1529" spans="2:65" s="895" customFormat="1">
      <c r="B1529" s="896"/>
      <c r="D1529" s="890" t="s">
        <v>3027</v>
      </c>
      <c r="E1529" s="897" t="s">
        <v>1</v>
      </c>
      <c r="F1529" s="898" t="s">
        <v>3554</v>
      </c>
      <c r="H1529" s="899">
        <v>340.46</v>
      </c>
      <c r="L1529" s="896"/>
      <c r="M1529" s="900"/>
      <c r="T1529" s="901"/>
      <c r="AT1529" s="897" t="s">
        <v>3027</v>
      </c>
      <c r="AU1529" s="897" t="s">
        <v>177</v>
      </c>
      <c r="AV1529" s="895" t="s">
        <v>177</v>
      </c>
      <c r="AW1529" s="895" t="s">
        <v>27</v>
      </c>
      <c r="AX1529" s="895" t="s">
        <v>70</v>
      </c>
      <c r="AY1529" s="897" t="s">
        <v>170</v>
      </c>
    </row>
    <row r="1530" spans="2:65" s="888" customFormat="1">
      <c r="B1530" s="889"/>
      <c r="D1530" s="890" t="s">
        <v>3027</v>
      </c>
      <c r="E1530" s="891" t="s">
        <v>1</v>
      </c>
      <c r="F1530" s="892" t="s">
        <v>3348</v>
      </c>
      <c r="H1530" s="891" t="s">
        <v>1</v>
      </c>
      <c r="L1530" s="889"/>
      <c r="M1530" s="893"/>
      <c r="T1530" s="894"/>
      <c r="AT1530" s="891" t="s">
        <v>3027</v>
      </c>
      <c r="AU1530" s="891" t="s">
        <v>177</v>
      </c>
      <c r="AV1530" s="888" t="s">
        <v>78</v>
      </c>
      <c r="AW1530" s="888" t="s">
        <v>27</v>
      </c>
      <c r="AX1530" s="888" t="s">
        <v>70</v>
      </c>
      <c r="AY1530" s="891" t="s">
        <v>170</v>
      </c>
    </row>
    <row r="1531" spans="2:65" s="895" customFormat="1">
      <c r="B1531" s="896"/>
      <c r="D1531" s="890" t="s">
        <v>3027</v>
      </c>
      <c r="E1531" s="897" t="s">
        <v>1</v>
      </c>
      <c r="F1531" s="898" t="s">
        <v>3349</v>
      </c>
      <c r="H1531" s="899">
        <v>354.47</v>
      </c>
      <c r="L1531" s="896"/>
      <c r="M1531" s="900"/>
      <c r="T1531" s="901"/>
      <c r="AT1531" s="897" t="s">
        <v>3027</v>
      </c>
      <c r="AU1531" s="897" t="s">
        <v>177</v>
      </c>
      <c r="AV1531" s="895" t="s">
        <v>177</v>
      </c>
      <c r="AW1531" s="895" t="s">
        <v>27</v>
      </c>
      <c r="AX1531" s="895" t="s">
        <v>70</v>
      </c>
      <c r="AY1531" s="897" t="s">
        <v>170</v>
      </c>
    </row>
    <row r="1532" spans="2:65" s="888" customFormat="1">
      <c r="B1532" s="889"/>
      <c r="D1532" s="890" t="s">
        <v>3027</v>
      </c>
      <c r="E1532" s="891" t="s">
        <v>1</v>
      </c>
      <c r="F1532" s="892" t="s">
        <v>3350</v>
      </c>
      <c r="H1532" s="891" t="s">
        <v>1</v>
      </c>
      <c r="L1532" s="889"/>
      <c r="M1532" s="893"/>
      <c r="T1532" s="894"/>
      <c r="AT1532" s="891" t="s">
        <v>3027</v>
      </c>
      <c r="AU1532" s="891" t="s">
        <v>177</v>
      </c>
      <c r="AV1532" s="888" t="s">
        <v>78</v>
      </c>
      <c r="AW1532" s="888" t="s">
        <v>27</v>
      </c>
      <c r="AX1532" s="888" t="s">
        <v>70</v>
      </c>
      <c r="AY1532" s="891" t="s">
        <v>170</v>
      </c>
    </row>
    <row r="1533" spans="2:65" s="895" customFormat="1">
      <c r="B1533" s="896"/>
      <c r="D1533" s="890" t="s">
        <v>3027</v>
      </c>
      <c r="E1533" s="897" t="s">
        <v>1</v>
      </c>
      <c r="F1533" s="898" t="s">
        <v>3351</v>
      </c>
      <c r="H1533" s="899">
        <v>362.11</v>
      </c>
      <c r="L1533" s="896"/>
      <c r="M1533" s="900"/>
      <c r="T1533" s="901"/>
      <c r="AT1533" s="897" t="s">
        <v>3027</v>
      </c>
      <c r="AU1533" s="897" t="s">
        <v>177</v>
      </c>
      <c r="AV1533" s="895" t="s">
        <v>177</v>
      </c>
      <c r="AW1533" s="895" t="s">
        <v>27</v>
      </c>
      <c r="AX1533" s="895" t="s">
        <v>70</v>
      </c>
      <c r="AY1533" s="897" t="s">
        <v>170</v>
      </c>
    </row>
    <row r="1534" spans="2:65" s="888" customFormat="1">
      <c r="B1534" s="889"/>
      <c r="D1534" s="890" t="s">
        <v>3027</v>
      </c>
      <c r="E1534" s="891" t="s">
        <v>1</v>
      </c>
      <c r="F1534" s="892" t="s">
        <v>3352</v>
      </c>
      <c r="H1534" s="891" t="s">
        <v>1</v>
      </c>
      <c r="L1534" s="889"/>
      <c r="M1534" s="893"/>
      <c r="T1534" s="894"/>
      <c r="AT1534" s="891" t="s">
        <v>3027</v>
      </c>
      <c r="AU1534" s="891" t="s">
        <v>177</v>
      </c>
      <c r="AV1534" s="888" t="s">
        <v>78</v>
      </c>
      <c r="AW1534" s="888" t="s">
        <v>27</v>
      </c>
      <c r="AX1534" s="888" t="s">
        <v>70</v>
      </c>
      <c r="AY1534" s="891" t="s">
        <v>170</v>
      </c>
    </row>
    <row r="1535" spans="2:65" s="895" customFormat="1">
      <c r="B1535" s="896"/>
      <c r="D1535" s="890" t="s">
        <v>3027</v>
      </c>
      <c r="E1535" s="897" t="s">
        <v>1</v>
      </c>
      <c r="F1535" s="898" t="s">
        <v>3353</v>
      </c>
      <c r="H1535" s="899">
        <v>78.17</v>
      </c>
      <c r="L1535" s="896"/>
      <c r="M1535" s="900"/>
      <c r="T1535" s="901"/>
      <c r="AT1535" s="897" t="s">
        <v>3027</v>
      </c>
      <c r="AU1535" s="897" t="s">
        <v>177</v>
      </c>
      <c r="AV1535" s="895" t="s">
        <v>177</v>
      </c>
      <c r="AW1535" s="895" t="s">
        <v>27</v>
      </c>
      <c r="AX1535" s="895" t="s">
        <v>70</v>
      </c>
      <c r="AY1535" s="897" t="s">
        <v>170</v>
      </c>
    </row>
    <row r="1536" spans="2:65" s="902" customFormat="1">
      <c r="B1536" s="903"/>
      <c r="D1536" s="890" t="s">
        <v>3027</v>
      </c>
      <c r="E1536" s="904" t="s">
        <v>1</v>
      </c>
      <c r="F1536" s="905" t="s">
        <v>3030</v>
      </c>
      <c r="H1536" s="906">
        <v>1233.27</v>
      </c>
      <c r="L1536" s="903"/>
      <c r="M1536" s="907"/>
      <c r="T1536" s="908"/>
      <c r="AT1536" s="904" t="s">
        <v>3027</v>
      </c>
      <c r="AU1536" s="904" t="s">
        <v>177</v>
      </c>
      <c r="AV1536" s="902" t="s">
        <v>176</v>
      </c>
      <c r="AW1536" s="902" t="s">
        <v>27</v>
      </c>
      <c r="AX1536" s="902" t="s">
        <v>78</v>
      </c>
      <c r="AY1536" s="904" t="s">
        <v>170</v>
      </c>
    </row>
    <row r="1537" spans="2:65" s="895" customFormat="1">
      <c r="B1537" s="896"/>
      <c r="D1537" s="890" t="s">
        <v>3027</v>
      </c>
      <c r="F1537" s="898" t="s">
        <v>3555</v>
      </c>
      <c r="H1537" s="899">
        <v>1418.261</v>
      </c>
      <c r="L1537" s="896"/>
      <c r="M1537" s="900"/>
      <c r="T1537" s="901"/>
      <c r="AT1537" s="897" t="s">
        <v>3027</v>
      </c>
      <c r="AU1537" s="897" t="s">
        <v>177</v>
      </c>
      <c r="AV1537" s="895" t="s">
        <v>177</v>
      </c>
      <c r="AW1537" s="895" t="s">
        <v>3</v>
      </c>
      <c r="AX1537" s="895" t="s">
        <v>78</v>
      </c>
      <c r="AY1537" s="897" t="s">
        <v>170</v>
      </c>
    </row>
    <row r="1538" spans="2:65" s="2" customFormat="1" ht="24.25" customHeight="1">
      <c r="B1538" s="883"/>
      <c r="C1538" s="148" t="s">
        <v>1108</v>
      </c>
      <c r="D1538" s="148" t="s">
        <v>172</v>
      </c>
      <c r="E1538" s="149" t="s">
        <v>1109</v>
      </c>
      <c r="F1538" s="150" t="s">
        <v>1110</v>
      </c>
      <c r="G1538" s="151" t="s">
        <v>175</v>
      </c>
      <c r="H1538" s="152">
        <v>1135.21</v>
      </c>
      <c r="I1538" s="1091"/>
      <c r="J1538" s="153">
        <f>ROUND(I1538*H1538,2)</f>
        <v>0</v>
      </c>
      <c r="K1538" s="884"/>
      <c r="L1538" s="40"/>
      <c r="M1538" s="155" t="s">
        <v>1</v>
      </c>
      <c r="N1538" s="885" t="s">
        <v>38</v>
      </c>
      <c r="O1538" s="886">
        <v>6.0229999999999999E-2</v>
      </c>
      <c r="P1538" s="886">
        <f>O1538*H1538</f>
        <v>68.373698300000001</v>
      </c>
      <c r="Q1538" s="886">
        <v>0</v>
      </c>
      <c r="R1538" s="886">
        <f>Q1538*H1538</f>
        <v>0</v>
      </c>
      <c r="S1538" s="886">
        <v>0</v>
      </c>
      <c r="T1538" s="158">
        <f>S1538*H1538</f>
        <v>0</v>
      </c>
      <c r="AR1538" s="159" t="s">
        <v>234</v>
      </c>
      <c r="AT1538" s="159" t="s">
        <v>172</v>
      </c>
      <c r="AU1538" s="159" t="s">
        <v>177</v>
      </c>
      <c r="AY1538" s="863" t="s">
        <v>170</v>
      </c>
      <c r="BE1538" s="887">
        <f>IF(N1538="základná",J1538,0)</f>
        <v>0</v>
      </c>
      <c r="BF1538" s="887">
        <f>IF(N1538="znížená",J1538,0)</f>
        <v>0</v>
      </c>
      <c r="BG1538" s="887">
        <f>IF(N1538="zákl. prenesená",J1538,0)</f>
        <v>0</v>
      </c>
      <c r="BH1538" s="887">
        <f>IF(N1538="zníž. prenesená",J1538,0)</f>
        <v>0</v>
      </c>
      <c r="BI1538" s="887">
        <f>IF(N1538="nulová",J1538,0)</f>
        <v>0</v>
      </c>
      <c r="BJ1538" s="863" t="s">
        <v>177</v>
      </c>
      <c r="BK1538" s="887">
        <f>ROUND(I1538*H1538,2)</f>
        <v>0</v>
      </c>
      <c r="BL1538" s="863" t="s">
        <v>234</v>
      </c>
      <c r="BM1538" s="159" t="s">
        <v>1111</v>
      </c>
    </row>
    <row r="1539" spans="2:65" s="888" customFormat="1">
      <c r="B1539" s="889"/>
      <c r="D1539" s="890" t="s">
        <v>3027</v>
      </c>
      <c r="E1539" s="891" t="s">
        <v>1</v>
      </c>
      <c r="F1539" s="892" t="s">
        <v>3556</v>
      </c>
      <c r="H1539" s="891" t="s">
        <v>1</v>
      </c>
      <c r="L1539" s="889"/>
      <c r="M1539" s="893"/>
      <c r="T1539" s="894"/>
      <c r="AT1539" s="891" t="s">
        <v>3027</v>
      </c>
      <c r="AU1539" s="891" t="s">
        <v>177</v>
      </c>
      <c r="AV1539" s="888" t="s">
        <v>78</v>
      </c>
      <c r="AW1539" s="888" t="s">
        <v>27</v>
      </c>
      <c r="AX1539" s="888" t="s">
        <v>70</v>
      </c>
      <c r="AY1539" s="891" t="s">
        <v>170</v>
      </c>
    </row>
    <row r="1540" spans="2:65" s="888" customFormat="1">
      <c r="B1540" s="889"/>
      <c r="D1540" s="890" t="s">
        <v>3027</v>
      </c>
      <c r="E1540" s="891" t="s">
        <v>1</v>
      </c>
      <c r="F1540" s="892" t="s">
        <v>3557</v>
      </c>
      <c r="H1540" s="891" t="s">
        <v>1</v>
      </c>
      <c r="L1540" s="889"/>
      <c r="M1540" s="893"/>
      <c r="T1540" s="894"/>
      <c r="AT1540" s="891" t="s">
        <v>3027</v>
      </c>
      <c r="AU1540" s="891" t="s">
        <v>177</v>
      </c>
      <c r="AV1540" s="888" t="s">
        <v>78</v>
      </c>
      <c r="AW1540" s="888" t="s">
        <v>27</v>
      </c>
      <c r="AX1540" s="888" t="s">
        <v>70</v>
      </c>
      <c r="AY1540" s="891" t="s">
        <v>170</v>
      </c>
    </row>
    <row r="1541" spans="2:65" s="888" customFormat="1">
      <c r="B1541" s="889"/>
      <c r="D1541" s="890" t="s">
        <v>3027</v>
      </c>
      <c r="E1541" s="891" t="s">
        <v>1</v>
      </c>
      <c r="F1541" s="892" t="s">
        <v>3346</v>
      </c>
      <c r="H1541" s="891" t="s">
        <v>1</v>
      </c>
      <c r="L1541" s="889"/>
      <c r="M1541" s="893"/>
      <c r="T1541" s="894"/>
      <c r="AT1541" s="891" t="s">
        <v>3027</v>
      </c>
      <c r="AU1541" s="891" t="s">
        <v>177</v>
      </c>
      <c r="AV1541" s="888" t="s">
        <v>78</v>
      </c>
      <c r="AW1541" s="888" t="s">
        <v>27</v>
      </c>
      <c r="AX1541" s="888" t="s">
        <v>70</v>
      </c>
      <c r="AY1541" s="891" t="s">
        <v>170</v>
      </c>
    </row>
    <row r="1542" spans="2:65" s="895" customFormat="1">
      <c r="B1542" s="896"/>
      <c r="D1542" s="890" t="s">
        <v>3027</v>
      </c>
      <c r="E1542" s="897" t="s">
        <v>1</v>
      </c>
      <c r="F1542" s="898" t="s">
        <v>3554</v>
      </c>
      <c r="H1542" s="899">
        <v>340.46</v>
      </c>
      <c r="L1542" s="896"/>
      <c r="M1542" s="900"/>
      <c r="T1542" s="901"/>
      <c r="AT1542" s="897" t="s">
        <v>3027</v>
      </c>
      <c r="AU1542" s="897" t="s">
        <v>177</v>
      </c>
      <c r="AV1542" s="895" t="s">
        <v>177</v>
      </c>
      <c r="AW1542" s="895" t="s">
        <v>27</v>
      </c>
      <c r="AX1542" s="895" t="s">
        <v>70</v>
      </c>
      <c r="AY1542" s="897" t="s">
        <v>170</v>
      </c>
    </row>
    <row r="1543" spans="2:65" s="888" customFormat="1">
      <c r="B1543" s="889"/>
      <c r="D1543" s="890" t="s">
        <v>3027</v>
      </c>
      <c r="E1543" s="891" t="s">
        <v>1</v>
      </c>
      <c r="F1543" s="892" t="s">
        <v>3348</v>
      </c>
      <c r="H1543" s="891" t="s">
        <v>1</v>
      </c>
      <c r="L1543" s="889"/>
      <c r="M1543" s="893"/>
      <c r="T1543" s="894"/>
      <c r="AT1543" s="891" t="s">
        <v>3027</v>
      </c>
      <c r="AU1543" s="891" t="s">
        <v>177</v>
      </c>
      <c r="AV1543" s="888" t="s">
        <v>78</v>
      </c>
      <c r="AW1543" s="888" t="s">
        <v>27</v>
      </c>
      <c r="AX1543" s="888" t="s">
        <v>70</v>
      </c>
      <c r="AY1543" s="891" t="s">
        <v>170</v>
      </c>
    </row>
    <row r="1544" spans="2:65" s="895" customFormat="1">
      <c r="B1544" s="896"/>
      <c r="D1544" s="890" t="s">
        <v>3027</v>
      </c>
      <c r="E1544" s="897" t="s">
        <v>1</v>
      </c>
      <c r="F1544" s="898" t="s">
        <v>3349</v>
      </c>
      <c r="H1544" s="899">
        <v>354.47</v>
      </c>
      <c r="L1544" s="896"/>
      <c r="M1544" s="900"/>
      <c r="T1544" s="901"/>
      <c r="AT1544" s="897" t="s">
        <v>3027</v>
      </c>
      <c r="AU1544" s="897" t="s">
        <v>177</v>
      </c>
      <c r="AV1544" s="895" t="s">
        <v>177</v>
      </c>
      <c r="AW1544" s="895" t="s">
        <v>27</v>
      </c>
      <c r="AX1544" s="895" t="s">
        <v>70</v>
      </c>
      <c r="AY1544" s="897" t="s">
        <v>170</v>
      </c>
    </row>
    <row r="1545" spans="2:65" s="888" customFormat="1">
      <c r="B1545" s="889"/>
      <c r="D1545" s="890" t="s">
        <v>3027</v>
      </c>
      <c r="E1545" s="891" t="s">
        <v>1</v>
      </c>
      <c r="F1545" s="892" t="s">
        <v>3350</v>
      </c>
      <c r="H1545" s="891" t="s">
        <v>1</v>
      </c>
      <c r="L1545" s="889"/>
      <c r="M1545" s="893"/>
      <c r="T1545" s="894"/>
      <c r="AT1545" s="891" t="s">
        <v>3027</v>
      </c>
      <c r="AU1545" s="891" t="s">
        <v>177</v>
      </c>
      <c r="AV1545" s="888" t="s">
        <v>78</v>
      </c>
      <c r="AW1545" s="888" t="s">
        <v>27</v>
      </c>
      <c r="AX1545" s="888" t="s">
        <v>70</v>
      </c>
      <c r="AY1545" s="891" t="s">
        <v>170</v>
      </c>
    </row>
    <row r="1546" spans="2:65" s="895" customFormat="1">
      <c r="B1546" s="896"/>
      <c r="D1546" s="890" t="s">
        <v>3027</v>
      </c>
      <c r="E1546" s="897" t="s">
        <v>1</v>
      </c>
      <c r="F1546" s="898" t="s">
        <v>3351</v>
      </c>
      <c r="H1546" s="899">
        <v>362.11</v>
      </c>
      <c r="L1546" s="896"/>
      <c r="M1546" s="900"/>
      <c r="T1546" s="901"/>
      <c r="AT1546" s="897" t="s">
        <v>3027</v>
      </c>
      <c r="AU1546" s="897" t="s">
        <v>177</v>
      </c>
      <c r="AV1546" s="895" t="s">
        <v>177</v>
      </c>
      <c r="AW1546" s="895" t="s">
        <v>27</v>
      </c>
      <c r="AX1546" s="895" t="s">
        <v>70</v>
      </c>
      <c r="AY1546" s="897" t="s">
        <v>170</v>
      </c>
    </row>
    <row r="1547" spans="2:65" s="888" customFormat="1">
      <c r="B1547" s="889"/>
      <c r="D1547" s="890" t="s">
        <v>3027</v>
      </c>
      <c r="E1547" s="891" t="s">
        <v>1</v>
      </c>
      <c r="F1547" s="892" t="s">
        <v>3352</v>
      </c>
      <c r="H1547" s="891" t="s">
        <v>1</v>
      </c>
      <c r="L1547" s="889"/>
      <c r="M1547" s="893"/>
      <c r="T1547" s="894"/>
      <c r="AT1547" s="891" t="s">
        <v>3027</v>
      </c>
      <c r="AU1547" s="891" t="s">
        <v>177</v>
      </c>
      <c r="AV1547" s="888" t="s">
        <v>78</v>
      </c>
      <c r="AW1547" s="888" t="s">
        <v>27</v>
      </c>
      <c r="AX1547" s="888" t="s">
        <v>70</v>
      </c>
      <c r="AY1547" s="891" t="s">
        <v>170</v>
      </c>
    </row>
    <row r="1548" spans="2:65" s="895" customFormat="1">
      <c r="B1548" s="896"/>
      <c r="D1548" s="890" t="s">
        <v>3027</v>
      </c>
      <c r="E1548" s="897" t="s">
        <v>1</v>
      </c>
      <c r="F1548" s="898" t="s">
        <v>3353</v>
      </c>
      <c r="H1548" s="899">
        <v>78.17</v>
      </c>
      <c r="L1548" s="896"/>
      <c r="M1548" s="900"/>
      <c r="T1548" s="901"/>
      <c r="AT1548" s="897" t="s">
        <v>3027</v>
      </c>
      <c r="AU1548" s="897" t="s">
        <v>177</v>
      </c>
      <c r="AV1548" s="895" t="s">
        <v>177</v>
      </c>
      <c r="AW1548" s="895" t="s">
        <v>27</v>
      </c>
      <c r="AX1548" s="895" t="s">
        <v>70</v>
      </c>
      <c r="AY1548" s="897" t="s">
        <v>170</v>
      </c>
    </row>
    <row r="1549" spans="2:65" s="902" customFormat="1">
      <c r="B1549" s="903"/>
      <c r="D1549" s="890" t="s">
        <v>3027</v>
      </c>
      <c r="E1549" s="904" t="s">
        <v>1</v>
      </c>
      <c r="F1549" s="905" t="s">
        <v>3030</v>
      </c>
      <c r="H1549" s="906">
        <v>1135.21</v>
      </c>
      <c r="L1549" s="903"/>
      <c r="M1549" s="907"/>
      <c r="T1549" s="908"/>
      <c r="AT1549" s="904" t="s">
        <v>3027</v>
      </c>
      <c r="AU1549" s="904" t="s">
        <v>177</v>
      </c>
      <c r="AV1549" s="902" t="s">
        <v>176</v>
      </c>
      <c r="AW1549" s="902" t="s">
        <v>27</v>
      </c>
      <c r="AX1549" s="902" t="s">
        <v>78</v>
      </c>
      <c r="AY1549" s="904" t="s">
        <v>170</v>
      </c>
    </row>
    <row r="1550" spans="2:65" s="2" customFormat="1" ht="24.25" customHeight="1">
      <c r="B1550" s="883"/>
      <c r="C1550" s="161" t="s">
        <v>1112</v>
      </c>
      <c r="D1550" s="161" t="s">
        <v>391</v>
      </c>
      <c r="E1550" s="162" t="s">
        <v>1113</v>
      </c>
      <c r="F1550" s="163" t="s">
        <v>1114</v>
      </c>
      <c r="G1550" s="164" t="s">
        <v>175</v>
      </c>
      <c r="H1550" s="165">
        <v>909.31</v>
      </c>
      <c r="I1550" s="1091"/>
      <c r="J1550" s="166">
        <f>ROUND(I1550*H1550,2)</f>
        <v>0</v>
      </c>
      <c r="K1550" s="167"/>
      <c r="L1550" s="168"/>
      <c r="M1550" s="169" t="s">
        <v>1</v>
      </c>
      <c r="N1550" s="922" t="s">
        <v>38</v>
      </c>
      <c r="O1550" s="886">
        <v>0</v>
      </c>
      <c r="P1550" s="886">
        <f>O1550*H1550</f>
        <v>0</v>
      </c>
      <c r="Q1550" s="886">
        <v>4.7999999999999996E-3</v>
      </c>
      <c r="R1550" s="886">
        <f>Q1550*H1550</f>
        <v>4.3646879999999992</v>
      </c>
      <c r="S1550" s="886">
        <v>0</v>
      </c>
      <c r="T1550" s="158">
        <f>S1550*H1550</f>
        <v>0</v>
      </c>
      <c r="AR1550" s="159" t="s">
        <v>299</v>
      </c>
      <c r="AT1550" s="159" t="s">
        <v>391</v>
      </c>
      <c r="AU1550" s="159" t="s">
        <v>177</v>
      </c>
      <c r="AY1550" s="863" t="s">
        <v>170</v>
      </c>
      <c r="BE1550" s="887">
        <f>IF(N1550="základná",J1550,0)</f>
        <v>0</v>
      </c>
      <c r="BF1550" s="887">
        <f>IF(N1550="znížená",J1550,0)</f>
        <v>0</v>
      </c>
      <c r="BG1550" s="887">
        <f>IF(N1550="zákl. prenesená",J1550,0)</f>
        <v>0</v>
      </c>
      <c r="BH1550" s="887">
        <f>IF(N1550="zníž. prenesená",J1550,0)</f>
        <v>0</v>
      </c>
      <c r="BI1550" s="887">
        <f>IF(N1550="nulová",J1550,0)</f>
        <v>0</v>
      </c>
      <c r="BJ1550" s="863" t="s">
        <v>177</v>
      </c>
      <c r="BK1550" s="887">
        <f>ROUND(I1550*H1550,2)</f>
        <v>0</v>
      </c>
      <c r="BL1550" s="863" t="s">
        <v>234</v>
      </c>
      <c r="BM1550" s="159" t="s">
        <v>1115</v>
      </c>
    </row>
    <row r="1551" spans="2:65" s="888" customFormat="1">
      <c r="B1551" s="889"/>
      <c r="D1551" s="890" t="s">
        <v>3027</v>
      </c>
      <c r="E1551" s="891" t="s">
        <v>1</v>
      </c>
      <c r="F1551" s="892" t="s">
        <v>3558</v>
      </c>
      <c r="H1551" s="891" t="s">
        <v>1</v>
      </c>
      <c r="L1551" s="889"/>
      <c r="M1551" s="893"/>
      <c r="T1551" s="894"/>
      <c r="AT1551" s="891" t="s">
        <v>3027</v>
      </c>
      <c r="AU1551" s="891" t="s">
        <v>177</v>
      </c>
      <c r="AV1551" s="888" t="s">
        <v>78</v>
      </c>
      <c r="AW1551" s="888" t="s">
        <v>27</v>
      </c>
      <c r="AX1551" s="888" t="s">
        <v>70</v>
      </c>
      <c r="AY1551" s="891" t="s">
        <v>170</v>
      </c>
    </row>
    <row r="1552" spans="2:65" s="888" customFormat="1">
      <c r="B1552" s="889"/>
      <c r="D1552" s="890" t="s">
        <v>3027</v>
      </c>
      <c r="E1552" s="891" t="s">
        <v>1</v>
      </c>
      <c r="F1552" s="892" t="s">
        <v>3559</v>
      </c>
      <c r="H1552" s="891" t="s">
        <v>1</v>
      </c>
      <c r="L1552" s="889"/>
      <c r="M1552" s="893"/>
      <c r="T1552" s="894"/>
      <c r="AT1552" s="891" t="s">
        <v>3027</v>
      </c>
      <c r="AU1552" s="891" t="s">
        <v>177</v>
      </c>
      <c r="AV1552" s="888" t="s">
        <v>78</v>
      </c>
      <c r="AW1552" s="888" t="s">
        <v>27</v>
      </c>
      <c r="AX1552" s="888" t="s">
        <v>70</v>
      </c>
      <c r="AY1552" s="891" t="s">
        <v>170</v>
      </c>
    </row>
    <row r="1553" spans="2:65" s="888" customFormat="1">
      <c r="B1553" s="889"/>
      <c r="D1553" s="890" t="s">
        <v>3027</v>
      </c>
      <c r="E1553" s="891" t="s">
        <v>1</v>
      </c>
      <c r="F1553" s="892" t="s">
        <v>3346</v>
      </c>
      <c r="H1553" s="891" t="s">
        <v>1</v>
      </c>
      <c r="L1553" s="889"/>
      <c r="M1553" s="893"/>
      <c r="T1553" s="894"/>
      <c r="AT1553" s="891" t="s">
        <v>3027</v>
      </c>
      <c r="AU1553" s="891" t="s">
        <v>177</v>
      </c>
      <c r="AV1553" s="888" t="s">
        <v>78</v>
      </c>
      <c r="AW1553" s="888" t="s">
        <v>27</v>
      </c>
      <c r="AX1553" s="888" t="s">
        <v>70</v>
      </c>
      <c r="AY1553" s="891" t="s">
        <v>170</v>
      </c>
    </row>
    <row r="1554" spans="2:65" s="895" customFormat="1">
      <c r="B1554" s="896"/>
      <c r="D1554" s="890" t="s">
        <v>3027</v>
      </c>
      <c r="E1554" s="897" t="s">
        <v>1</v>
      </c>
      <c r="F1554" s="898" t="s">
        <v>3560</v>
      </c>
      <c r="H1554" s="899">
        <v>162.85</v>
      </c>
      <c r="L1554" s="896"/>
      <c r="M1554" s="900"/>
      <c r="T1554" s="901"/>
      <c r="AT1554" s="897" t="s">
        <v>3027</v>
      </c>
      <c r="AU1554" s="897" t="s">
        <v>177</v>
      </c>
      <c r="AV1554" s="895" t="s">
        <v>177</v>
      </c>
      <c r="AW1554" s="895" t="s">
        <v>27</v>
      </c>
      <c r="AX1554" s="895" t="s">
        <v>70</v>
      </c>
      <c r="AY1554" s="897" t="s">
        <v>170</v>
      </c>
    </row>
    <row r="1555" spans="2:65" s="888" customFormat="1">
      <c r="B1555" s="889"/>
      <c r="D1555" s="890" t="s">
        <v>3027</v>
      </c>
      <c r="E1555" s="891" t="s">
        <v>1</v>
      </c>
      <c r="F1555" s="892" t="s">
        <v>3348</v>
      </c>
      <c r="H1555" s="891" t="s">
        <v>1</v>
      </c>
      <c r="L1555" s="889"/>
      <c r="M1555" s="893"/>
      <c r="T1555" s="894"/>
      <c r="AT1555" s="891" t="s">
        <v>3027</v>
      </c>
      <c r="AU1555" s="891" t="s">
        <v>177</v>
      </c>
      <c r="AV1555" s="888" t="s">
        <v>78</v>
      </c>
      <c r="AW1555" s="888" t="s">
        <v>27</v>
      </c>
      <c r="AX1555" s="888" t="s">
        <v>70</v>
      </c>
      <c r="AY1555" s="891" t="s">
        <v>170</v>
      </c>
    </row>
    <row r="1556" spans="2:65" s="895" customFormat="1">
      <c r="B1556" s="896"/>
      <c r="D1556" s="890" t="s">
        <v>3027</v>
      </c>
      <c r="E1556" s="897" t="s">
        <v>1</v>
      </c>
      <c r="F1556" s="898" t="s">
        <v>3368</v>
      </c>
      <c r="H1556" s="899">
        <v>247.62</v>
      </c>
      <c r="L1556" s="896"/>
      <c r="M1556" s="900"/>
      <c r="T1556" s="901"/>
      <c r="AT1556" s="897" t="s">
        <v>3027</v>
      </c>
      <c r="AU1556" s="897" t="s">
        <v>177</v>
      </c>
      <c r="AV1556" s="895" t="s">
        <v>177</v>
      </c>
      <c r="AW1556" s="895" t="s">
        <v>27</v>
      </c>
      <c r="AX1556" s="895" t="s">
        <v>70</v>
      </c>
      <c r="AY1556" s="897" t="s">
        <v>170</v>
      </c>
    </row>
    <row r="1557" spans="2:65" s="895" customFormat="1">
      <c r="B1557" s="896"/>
      <c r="D1557" s="890" t="s">
        <v>3027</v>
      </c>
      <c r="E1557" s="897" t="s">
        <v>1</v>
      </c>
      <c r="F1557" s="898" t="s">
        <v>3369</v>
      </c>
      <c r="H1557" s="899">
        <v>75.709999999999994</v>
      </c>
      <c r="L1557" s="896"/>
      <c r="M1557" s="900"/>
      <c r="T1557" s="901"/>
      <c r="AT1557" s="897" t="s">
        <v>3027</v>
      </c>
      <c r="AU1557" s="897" t="s">
        <v>177</v>
      </c>
      <c r="AV1557" s="895" t="s">
        <v>177</v>
      </c>
      <c r="AW1557" s="895" t="s">
        <v>27</v>
      </c>
      <c r="AX1557" s="895" t="s">
        <v>70</v>
      </c>
      <c r="AY1557" s="897" t="s">
        <v>170</v>
      </c>
    </row>
    <row r="1558" spans="2:65" s="888" customFormat="1">
      <c r="B1558" s="889"/>
      <c r="D1558" s="890" t="s">
        <v>3027</v>
      </c>
      <c r="E1558" s="891" t="s">
        <v>1</v>
      </c>
      <c r="F1558" s="892" t="s">
        <v>3370</v>
      </c>
      <c r="H1558" s="891" t="s">
        <v>1</v>
      </c>
      <c r="L1558" s="889"/>
      <c r="M1558" s="893"/>
      <c r="T1558" s="894"/>
      <c r="AT1558" s="891" t="s">
        <v>3027</v>
      </c>
      <c r="AU1558" s="891" t="s">
        <v>177</v>
      </c>
      <c r="AV1558" s="888" t="s">
        <v>78</v>
      </c>
      <c r="AW1558" s="888" t="s">
        <v>27</v>
      </c>
      <c r="AX1558" s="888" t="s">
        <v>70</v>
      </c>
      <c r="AY1558" s="891" t="s">
        <v>170</v>
      </c>
    </row>
    <row r="1559" spans="2:65" s="895" customFormat="1">
      <c r="B1559" s="896"/>
      <c r="D1559" s="890" t="s">
        <v>3027</v>
      </c>
      <c r="E1559" s="897" t="s">
        <v>1</v>
      </c>
      <c r="F1559" s="898" t="s">
        <v>3371</v>
      </c>
      <c r="H1559" s="899">
        <v>193.4</v>
      </c>
      <c r="L1559" s="896"/>
      <c r="M1559" s="900"/>
      <c r="T1559" s="901"/>
      <c r="AT1559" s="897" t="s">
        <v>3027</v>
      </c>
      <c r="AU1559" s="897" t="s">
        <v>177</v>
      </c>
      <c r="AV1559" s="895" t="s">
        <v>177</v>
      </c>
      <c r="AW1559" s="895" t="s">
        <v>27</v>
      </c>
      <c r="AX1559" s="895" t="s">
        <v>70</v>
      </c>
      <c r="AY1559" s="897" t="s">
        <v>170</v>
      </c>
    </row>
    <row r="1560" spans="2:65" s="895" customFormat="1">
      <c r="B1560" s="896"/>
      <c r="D1560" s="890" t="s">
        <v>3027</v>
      </c>
      <c r="E1560" s="897" t="s">
        <v>1</v>
      </c>
      <c r="F1560" s="898" t="s">
        <v>3372</v>
      </c>
      <c r="H1560" s="899">
        <v>141.30000000000001</v>
      </c>
      <c r="L1560" s="896"/>
      <c r="M1560" s="900"/>
      <c r="T1560" s="901"/>
      <c r="AT1560" s="897" t="s">
        <v>3027</v>
      </c>
      <c r="AU1560" s="897" t="s">
        <v>177</v>
      </c>
      <c r="AV1560" s="895" t="s">
        <v>177</v>
      </c>
      <c r="AW1560" s="895" t="s">
        <v>27</v>
      </c>
      <c r="AX1560" s="895" t="s">
        <v>70</v>
      </c>
      <c r="AY1560" s="897" t="s">
        <v>170</v>
      </c>
    </row>
    <row r="1561" spans="2:65" s="888" customFormat="1">
      <c r="B1561" s="889"/>
      <c r="D1561" s="890" t="s">
        <v>3027</v>
      </c>
      <c r="E1561" s="891" t="s">
        <v>1</v>
      </c>
      <c r="F1561" s="892" t="s">
        <v>3352</v>
      </c>
      <c r="H1561" s="891" t="s">
        <v>1</v>
      </c>
      <c r="L1561" s="889"/>
      <c r="M1561" s="893"/>
      <c r="T1561" s="894"/>
      <c r="AT1561" s="891" t="s">
        <v>3027</v>
      </c>
      <c r="AU1561" s="891" t="s">
        <v>177</v>
      </c>
      <c r="AV1561" s="888" t="s">
        <v>78</v>
      </c>
      <c r="AW1561" s="888" t="s">
        <v>27</v>
      </c>
      <c r="AX1561" s="888" t="s">
        <v>70</v>
      </c>
      <c r="AY1561" s="891" t="s">
        <v>170</v>
      </c>
    </row>
    <row r="1562" spans="2:65" s="895" customFormat="1">
      <c r="B1562" s="896"/>
      <c r="D1562" s="890" t="s">
        <v>3027</v>
      </c>
      <c r="E1562" s="897" t="s">
        <v>1</v>
      </c>
      <c r="F1562" s="898" t="s">
        <v>3561</v>
      </c>
      <c r="H1562" s="899">
        <v>70.599999999999994</v>
      </c>
      <c r="L1562" s="896"/>
      <c r="M1562" s="900"/>
      <c r="T1562" s="901"/>
      <c r="AT1562" s="897" t="s">
        <v>3027</v>
      </c>
      <c r="AU1562" s="897" t="s">
        <v>177</v>
      </c>
      <c r="AV1562" s="895" t="s">
        <v>177</v>
      </c>
      <c r="AW1562" s="895" t="s">
        <v>27</v>
      </c>
      <c r="AX1562" s="895" t="s">
        <v>70</v>
      </c>
      <c r="AY1562" s="897" t="s">
        <v>170</v>
      </c>
    </row>
    <row r="1563" spans="2:65" s="902" customFormat="1">
      <c r="B1563" s="903"/>
      <c r="D1563" s="890" t="s">
        <v>3027</v>
      </c>
      <c r="E1563" s="904" t="s">
        <v>1</v>
      </c>
      <c r="F1563" s="905" t="s">
        <v>3030</v>
      </c>
      <c r="H1563" s="906">
        <v>891.48000000000013</v>
      </c>
      <c r="L1563" s="903"/>
      <c r="M1563" s="907"/>
      <c r="T1563" s="908"/>
      <c r="AT1563" s="904" t="s">
        <v>3027</v>
      </c>
      <c r="AU1563" s="904" t="s">
        <v>177</v>
      </c>
      <c r="AV1563" s="902" t="s">
        <v>176</v>
      </c>
      <c r="AW1563" s="902" t="s">
        <v>27</v>
      </c>
      <c r="AX1563" s="902" t="s">
        <v>78</v>
      </c>
      <c r="AY1563" s="904" t="s">
        <v>170</v>
      </c>
    </row>
    <row r="1564" spans="2:65" s="895" customFormat="1">
      <c r="B1564" s="896"/>
      <c r="D1564" s="890" t="s">
        <v>3027</v>
      </c>
      <c r="F1564" s="898" t="s">
        <v>3562</v>
      </c>
      <c r="H1564" s="899">
        <v>909.31</v>
      </c>
      <c r="L1564" s="896"/>
      <c r="M1564" s="900"/>
      <c r="T1564" s="901"/>
      <c r="AT1564" s="897" t="s">
        <v>3027</v>
      </c>
      <c r="AU1564" s="897" t="s">
        <v>177</v>
      </c>
      <c r="AV1564" s="895" t="s">
        <v>177</v>
      </c>
      <c r="AW1564" s="895" t="s">
        <v>3</v>
      </c>
      <c r="AX1564" s="895" t="s">
        <v>78</v>
      </c>
      <c r="AY1564" s="897" t="s">
        <v>170</v>
      </c>
    </row>
    <row r="1565" spans="2:65" s="2" customFormat="1" ht="24.25" customHeight="1">
      <c r="B1565" s="883"/>
      <c r="C1565" s="161" t="s">
        <v>1116</v>
      </c>
      <c r="D1565" s="161" t="s">
        <v>391</v>
      </c>
      <c r="E1565" s="162" t="s">
        <v>1117</v>
      </c>
      <c r="F1565" s="163" t="s">
        <v>1118</v>
      </c>
      <c r="G1565" s="164" t="s">
        <v>175</v>
      </c>
      <c r="H1565" s="165">
        <v>248.60499999999999</v>
      </c>
      <c r="I1565" s="1091"/>
      <c r="J1565" s="166">
        <f>ROUND(I1565*H1565,2)</f>
        <v>0</v>
      </c>
      <c r="K1565" s="167"/>
      <c r="L1565" s="168"/>
      <c r="M1565" s="169" t="s">
        <v>1</v>
      </c>
      <c r="N1565" s="922" t="s">
        <v>38</v>
      </c>
      <c r="O1565" s="886">
        <v>0</v>
      </c>
      <c r="P1565" s="886">
        <f>O1565*H1565</f>
        <v>0</v>
      </c>
      <c r="Q1565" s="886">
        <v>3.5999999999999999E-3</v>
      </c>
      <c r="R1565" s="886">
        <f>Q1565*H1565</f>
        <v>0.89497799999999994</v>
      </c>
      <c r="S1565" s="886">
        <v>0</v>
      </c>
      <c r="T1565" s="158">
        <f>S1565*H1565</f>
        <v>0</v>
      </c>
      <c r="AR1565" s="159" t="s">
        <v>299</v>
      </c>
      <c r="AT1565" s="159" t="s">
        <v>391</v>
      </c>
      <c r="AU1565" s="159" t="s">
        <v>177</v>
      </c>
      <c r="AY1565" s="863" t="s">
        <v>170</v>
      </c>
      <c r="BE1565" s="887">
        <f>IF(N1565="základná",J1565,0)</f>
        <v>0</v>
      </c>
      <c r="BF1565" s="887">
        <f>IF(N1565="znížená",J1565,0)</f>
        <v>0</v>
      </c>
      <c r="BG1565" s="887">
        <f>IF(N1565="zákl. prenesená",J1565,0)</f>
        <v>0</v>
      </c>
      <c r="BH1565" s="887">
        <f>IF(N1565="zníž. prenesená",J1565,0)</f>
        <v>0</v>
      </c>
      <c r="BI1565" s="887">
        <f>IF(N1565="nulová",J1565,0)</f>
        <v>0</v>
      </c>
      <c r="BJ1565" s="863" t="s">
        <v>177</v>
      </c>
      <c r="BK1565" s="887">
        <f>ROUND(I1565*H1565,2)</f>
        <v>0</v>
      </c>
      <c r="BL1565" s="863" t="s">
        <v>234</v>
      </c>
      <c r="BM1565" s="159" t="s">
        <v>1119</v>
      </c>
    </row>
    <row r="1566" spans="2:65" s="888" customFormat="1">
      <c r="B1566" s="889"/>
      <c r="D1566" s="890" t="s">
        <v>3027</v>
      </c>
      <c r="E1566" s="891" t="s">
        <v>1</v>
      </c>
      <c r="F1566" s="892" t="s">
        <v>3563</v>
      </c>
      <c r="H1566" s="891" t="s">
        <v>1</v>
      </c>
      <c r="L1566" s="889"/>
      <c r="M1566" s="893"/>
      <c r="T1566" s="894"/>
      <c r="AT1566" s="891" t="s">
        <v>3027</v>
      </c>
      <c r="AU1566" s="891" t="s">
        <v>177</v>
      </c>
      <c r="AV1566" s="888" t="s">
        <v>78</v>
      </c>
      <c r="AW1566" s="888" t="s">
        <v>27</v>
      </c>
      <c r="AX1566" s="888" t="s">
        <v>70</v>
      </c>
      <c r="AY1566" s="891" t="s">
        <v>170</v>
      </c>
    </row>
    <row r="1567" spans="2:65" s="888" customFormat="1">
      <c r="B1567" s="889"/>
      <c r="D1567" s="890" t="s">
        <v>3027</v>
      </c>
      <c r="E1567" s="891" t="s">
        <v>1</v>
      </c>
      <c r="F1567" s="892" t="s">
        <v>3564</v>
      </c>
      <c r="H1567" s="891" t="s">
        <v>1</v>
      </c>
      <c r="L1567" s="889"/>
      <c r="M1567" s="893"/>
      <c r="T1567" s="894"/>
      <c r="AT1567" s="891" t="s">
        <v>3027</v>
      </c>
      <c r="AU1567" s="891" t="s">
        <v>177</v>
      </c>
      <c r="AV1567" s="888" t="s">
        <v>78</v>
      </c>
      <c r="AW1567" s="888" t="s">
        <v>27</v>
      </c>
      <c r="AX1567" s="888" t="s">
        <v>70</v>
      </c>
      <c r="AY1567" s="891" t="s">
        <v>170</v>
      </c>
    </row>
    <row r="1568" spans="2:65" s="888" customFormat="1">
      <c r="B1568" s="889"/>
      <c r="D1568" s="890" t="s">
        <v>3027</v>
      </c>
      <c r="E1568" s="891" t="s">
        <v>1</v>
      </c>
      <c r="F1568" s="892" t="s">
        <v>3346</v>
      </c>
      <c r="H1568" s="891" t="s">
        <v>1</v>
      </c>
      <c r="L1568" s="889"/>
      <c r="M1568" s="893"/>
      <c r="T1568" s="894"/>
      <c r="AT1568" s="891" t="s">
        <v>3027</v>
      </c>
      <c r="AU1568" s="891" t="s">
        <v>177</v>
      </c>
      <c r="AV1568" s="888" t="s">
        <v>78</v>
      </c>
      <c r="AW1568" s="888" t="s">
        <v>27</v>
      </c>
      <c r="AX1568" s="888" t="s">
        <v>70</v>
      </c>
      <c r="AY1568" s="891" t="s">
        <v>170</v>
      </c>
    </row>
    <row r="1569" spans="2:65" s="895" customFormat="1">
      <c r="B1569" s="896"/>
      <c r="D1569" s="890" t="s">
        <v>3027</v>
      </c>
      <c r="E1569" s="897" t="s">
        <v>1</v>
      </c>
      <c r="F1569" s="898" t="s">
        <v>3358</v>
      </c>
      <c r="H1569" s="899">
        <v>93.4</v>
      </c>
      <c r="L1569" s="896"/>
      <c r="M1569" s="900"/>
      <c r="T1569" s="901"/>
      <c r="AT1569" s="897" t="s">
        <v>3027</v>
      </c>
      <c r="AU1569" s="897" t="s">
        <v>177</v>
      </c>
      <c r="AV1569" s="895" t="s">
        <v>177</v>
      </c>
      <c r="AW1569" s="895" t="s">
        <v>27</v>
      </c>
      <c r="AX1569" s="895" t="s">
        <v>70</v>
      </c>
      <c r="AY1569" s="897" t="s">
        <v>170</v>
      </c>
    </row>
    <row r="1570" spans="2:65" s="895" customFormat="1">
      <c r="B1570" s="896"/>
      <c r="D1570" s="890" t="s">
        <v>3027</v>
      </c>
      <c r="E1570" s="897" t="s">
        <v>1</v>
      </c>
      <c r="F1570" s="898" t="s">
        <v>3359</v>
      </c>
      <c r="H1570" s="899">
        <v>61.32</v>
      </c>
      <c r="L1570" s="896"/>
      <c r="M1570" s="900"/>
      <c r="T1570" s="901"/>
      <c r="AT1570" s="897" t="s">
        <v>3027</v>
      </c>
      <c r="AU1570" s="897" t="s">
        <v>177</v>
      </c>
      <c r="AV1570" s="895" t="s">
        <v>177</v>
      </c>
      <c r="AW1570" s="895" t="s">
        <v>27</v>
      </c>
      <c r="AX1570" s="895" t="s">
        <v>70</v>
      </c>
      <c r="AY1570" s="897" t="s">
        <v>170</v>
      </c>
    </row>
    <row r="1571" spans="2:65" s="895" customFormat="1">
      <c r="B1571" s="896"/>
      <c r="D1571" s="890" t="s">
        <v>3027</v>
      </c>
      <c r="E1571" s="897" t="s">
        <v>1</v>
      </c>
      <c r="F1571" s="898" t="s">
        <v>3360</v>
      </c>
      <c r="H1571" s="899">
        <v>22.89</v>
      </c>
      <c r="L1571" s="896"/>
      <c r="M1571" s="900"/>
      <c r="T1571" s="901"/>
      <c r="AT1571" s="897" t="s">
        <v>3027</v>
      </c>
      <c r="AU1571" s="897" t="s">
        <v>177</v>
      </c>
      <c r="AV1571" s="895" t="s">
        <v>177</v>
      </c>
      <c r="AW1571" s="895" t="s">
        <v>27</v>
      </c>
      <c r="AX1571" s="895" t="s">
        <v>70</v>
      </c>
      <c r="AY1571" s="897" t="s">
        <v>170</v>
      </c>
    </row>
    <row r="1572" spans="2:65" s="888" customFormat="1">
      <c r="B1572" s="889"/>
      <c r="D1572" s="890" t="s">
        <v>3027</v>
      </c>
      <c r="E1572" s="891" t="s">
        <v>1</v>
      </c>
      <c r="F1572" s="892" t="s">
        <v>3348</v>
      </c>
      <c r="H1572" s="891" t="s">
        <v>1</v>
      </c>
      <c r="L1572" s="889"/>
      <c r="M1572" s="893"/>
      <c r="T1572" s="894"/>
      <c r="AT1572" s="891" t="s">
        <v>3027</v>
      </c>
      <c r="AU1572" s="891" t="s">
        <v>177</v>
      </c>
      <c r="AV1572" s="888" t="s">
        <v>78</v>
      </c>
      <c r="AW1572" s="888" t="s">
        <v>27</v>
      </c>
      <c r="AX1572" s="888" t="s">
        <v>70</v>
      </c>
      <c r="AY1572" s="891" t="s">
        <v>170</v>
      </c>
    </row>
    <row r="1573" spans="2:65" s="895" customFormat="1">
      <c r="B1573" s="896"/>
      <c r="D1573" s="890" t="s">
        <v>3027</v>
      </c>
      <c r="E1573" s="897" t="s">
        <v>1</v>
      </c>
      <c r="F1573" s="898" t="s">
        <v>3361</v>
      </c>
      <c r="H1573" s="899">
        <v>31.14</v>
      </c>
      <c r="L1573" s="896"/>
      <c r="M1573" s="900"/>
      <c r="T1573" s="901"/>
      <c r="AT1573" s="897" t="s">
        <v>3027</v>
      </c>
      <c r="AU1573" s="897" t="s">
        <v>177</v>
      </c>
      <c r="AV1573" s="895" t="s">
        <v>177</v>
      </c>
      <c r="AW1573" s="895" t="s">
        <v>27</v>
      </c>
      <c r="AX1573" s="895" t="s">
        <v>70</v>
      </c>
      <c r="AY1573" s="897" t="s">
        <v>170</v>
      </c>
    </row>
    <row r="1574" spans="2:65" s="888" customFormat="1">
      <c r="B1574" s="889"/>
      <c r="D1574" s="890" t="s">
        <v>3027</v>
      </c>
      <c r="E1574" s="891" t="s">
        <v>1</v>
      </c>
      <c r="F1574" s="892" t="s">
        <v>3350</v>
      </c>
      <c r="H1574" s="891" t="s">
        <v>1</v>
      </c>
      <c r="L1574" s="889"/>
      <c r="M1574" s="893"/>
      <c r="T1574" s="894"/>
      <c r="AT1574" s="891" t="s">
        <v>3027</v>
      </c>
      <c r="AU1574" s="891" t="s">
        <v>177</v>
      </c>
      <c r="AV1574" s="888" t="s">
        <v>78</v>
      </c>
      <c r="AW1574" s="888" t="s">
        <v>27</v>
      </c>
      <c r="AX1574" s="888" t="s">
        <v>70</v>
      </c>
      <c r="AY1574" s="891" t="s">
        <v>170</v>
      </c>
    </row>
    <row r="1575" spans="2:65" s="895" customFormat="1">
      <c r="B1575" s="896"/>
      <c r="D1575" s="890" t="s">
        <v>3027</v>
      </c>
      <c r="E1575" s="897" t="s">
        <v>1</v>
      </c>
      <c r="F1575" s="898" t="s">
        <v>3362</v>
      </c>
      <c r="H1575" s="899">
        <v>27.41</v>
      </c>
      <c r="L1575" s="896"/>
      <c r="M1575" s="900"/>
      <c r="T1575" s="901"/>
      <c r="AT1575" s="897" t="s">
        <v>3027</v>
      </c>
      <c r="AU1575" s="897" t="s">
        <v>177</v>
      </c>
      <c r="AV1575" s="895" t="s">
        <v>177</v>
      </c>
      <c r="AW1575" s="895" t="s">
        <v>27</v>
      </c>
      <c r="AX1575" s="895" t="s">
        <v>70</v>
      </c>
      <c r="AY1575" s="897" t="s">
        <v>170</v>
      </c>
    </row>
    <row r="1576" spans="2:65" s="888" customFormat="1">
      <c r="B1576" s="889"/>
      <c r="D1576" s="890" t="s">
        <v>3027</v>
      </c>
      <c r="E1576" s="891" t="s">
        <v>1</v>
      </c>
      <c r="F1576" s="892" t="s">
        <v>3363</v>
      </c>
      <c r="H1576" s="891" t="s">
        <v>1</v>
      </c>
      <c r="L1576" s="889"/>
      <c r="M1576" s="893"/>
      <c r="T1576" s="894"/>
      <c r="AT1576" s="891" t="s">
        <v>3027</v>
      </c>
      <c r="AU1576" s="891" t="s">
        <v>177</v>
      </c>
      <c r="AV1576" s="888" t="s">
        <v>78</v>
      </c>
      <c r="AW1576" s="888" t="s">
        <v>27</v>
      </c>
      <c r="AX1576" s="888" t="s">
        <v>70</v>
      </c>
      <c r="AY1576" s="891" t="s">
        <v>170</v>
      </c>
    </row>
    <row r="1577" spans="2:65" s="895" customFormat="1">
      <c r="B1577" s="896"/>
      <c r="D1577" s="890" t="s">
        <v>3027</v>
      </c>
      <c r="E1577" s="897" t="s">
        <v>1</v>
      </c>
      <c r="F1577" s="898" t="s">
        <v>3364</v>
      </c>
      <c r="H1577" s="899">
        <v>7.57</v>
      </c>
      <c r="L1577" s="896"/>
      <c r="M1577" s="900"/>
      <c r="T1577" s="901"/>
      <c r="AT1577" s="897" t="s">
        <v>3027</v>
      </c>
      <c r="AU1577" s="897" t="s">
        <v>177</v>
      </c>
      <c r="AV1577" s="895" t="s">
        <v>177</v>
      </c>
      <c r="AW1577" s="895" t="s">
        <v>27</v>
      </c>
      <c r="AX1577" s="895" t="s">
        <v>70</v>
      </c>
      <c r="AY1577" s="897" t="s">
        <v>170</v>
      </c>
    </row>
    <row r="1578" spans="2:65" s="902" customFormat="1">
      <c r="B1578" s="903"/>
      <c r="D1578" s="890" t="s">
        <v>3027</v>
      </c>
      <c r="E1578" s="904" t="s">
        <v>1</v>
      </c>
      <c r="F1578" s="905" t="s">
        <v>3030</v>
      </c>
      <c r="H1578" s="906">
        <v>243.73</v>
      </c>
      <c r="L1578" s="903"/>
      <c r="M1578" s="907"/>
      <c r="T1578" s="908"/>
      <c r="AT1578" s="904" t="s">
        <v>3027</v>
      </c>
      <c r="AU1578" s="904" t="s">
        <v>177</v>
      </c>
      <c r="AV1578" s="902" t="s">
        <v>176</v>
      </c>
      <c r="AW1578" s="902" t="s">
        <v>27</v>
      </c>
      <c r="AX1578" s="902" t="s">
        <v>78</v>
      </c>
      <c r="AY1578" s="904" t="s">
        <v>170</v>
      </c>
    </row>
    <row r="1579" spans="2:65" s="895" customFormat="1">
      <c r="B1579" s="896"/>
      <c r="D1579" s="890" t="s">
        <v>3027</v>
      </c>
      <c r="F1579" s="898" t="s">
        <v>3565</v>
      </c>
      <c r="H1579" s="899">
        <v>248.60499999999999</v>
      </c>
      <c r="L1579" s="896"/>
      <c r="M1579" s="900"/>
      <c r="T1579" s="901"/>
      <c r="AT1579" s="897" t="s">
        <v>3027</v>
      </c>
      <c r="AU1579" s="897" t="s">
        <v>177</v>
      </c>
      <c r="AV1579" s="895" t="s">
        <v>177</v>
      </c>
      <c r="AW1579" s="895" t="s">
        <v>3</v>
      </c>
      <c r="AX1579" s="895" t="s">
        <v>78</v>
      </c>
      <c r="AY1579" s="897" t="s">
        <v>170</v>
      </c>
    </row>
    <row r="1580" spans="2:65" s="2" customFormat="1" ht="24.25" customHeight="1">
      <c r="B1580" s="883"/>
      <c r="C1580" s="148" t="s">
        <v>1120</v>
      </c>
      <c r="D1580" s="148" t="s">
        <v>172</v>
      </c>
      <c r="E1580" s="149" t="s">
        <v>1121</v>
      </c>
      <c r="F1580" s="150" t="s">
        <v>1122</v>
      </c>
      <c r="G1580" s="151" t="s">
        <v>175</v>
      </c>
      <c r="H1580" s="152">
        <v>106.46</v>
      </c>
      <c r="I1580" s="1091"/>
      <c r="J1580" s="153">
        <f>ROUND(I1580*H1580,2)</f>
        <v>0</v>
      </c>
      <c r="K1580" s="884"/>
      <c r="L1580" s="40"/>
      <c r="M1580" s="155" t="s">
        <v>1</v>
      </c>
      <c r="N1580" s="885" t="s">
        <v>38</v>
      </c>
      <c r="O1580" s="886">
        <v>0.26484999999999997</v>
      </c>
      <c r="P1580" s="886">
        <f>O1580*H1580</f>
        <v>28.195930999999995</v>
      </c>
      <c r="Q1580" s="886">
        <v>5.0000000000000001E-3</v>
      </c>
      <c r="R1580" s="886">
        <f>Q1580*H1580</f>
        <v>0.5323</v>
      </c>
      <c r="S1580" s="886">
        <v>0</v>
      </c>
      <c r="T1580" s="158">
        <f>S1580*H1580</f>
        <v>0</v>
      </c>
      <c r="AR1580" s="159" t="s">
        <v>234</v>
      </c>
      <c r="AT1580" s="159" t="s">
        <v>172</v>
      </c>
      <c r="AU1580" s="159" t="s">
        <v>177</v>
      </c>
      <c r="AY1580" s="863" t="s">
        <v>170</v>
      </c>
      <c r="BE1580" s="887">
        <f>IF(N1580="základná",J1580,0)</f>
        <v>0</v>
      </c>
      <c r="BF1580" s="887">
        <f>IF(N1580="znížená",J1580,0)</f>
        <v>0</v>
      </c>
      <c r="BG1580" s="887">
        <f>IF(N1580="zákl. prenesená",J1580,0)</f>
        <v>0</v>
      </c>
      <c r="BH1580" s="887">
        <f>IF(N1580="zníž. prenesená",J1580,0)</f>
        <v>0</v>
      </c>
      <c r="BI1580" s="887">
        <f>IF(N1580="nulová",J1580,0)</f>
        <v>0</v>
      </c>
      <c r="BJ1580" s="863" t="s">
        <v>177</v>
      </c>
      <c r="BK1580" s="887">
        <f>ROUND(I1580*H1580,2)</f>
        <v>0</v>
      </c>
      <c r="BL1580" s="863" t="s">
        <v>234</v>
      </c>
      <c r="BM1580" s="159" t="s">
        <v>1123</v>
      </c>
    </row>
    <row r="1581" spans="2:65" s="888" customFormat="1">
      <c r="B1581" s="889"/>
      <c r="D1581" s="890" t="s">
        <v>3027</v>
      </c>
      <c r="E1581" s="891" t="s">
        <v>1</v>
      </c>
      <c r="F1581" s="892" t="s">
        <v>3566</v>
      </c>
      <c r="H1581" s="891" t="s">
        <v>1</v>
      </c>
      <c r="L1581" s="889"/>
      <c r="M1581" s="893"/>
      <c r="T1581" s="894"/>
      <c r="AT1581" s="891" t="s">
        <v>3027</v>
      </c>
      <c r="AU1581" s="891" t="s">
        <v>177</v>
      </c>
      <c r="AV1581" s="888" t="s">
        <v>78</v>
      </c>
      <c r="AW1581" s="888" t="s">
        <v>27</v>
      </c>
      <c r="AX1581" s="888" t="s">
        <v>70</v>
      </c>
      <c r="AY1581" s="891" t="s">
        <v>170</v>
      </c>
    </row>
    <row r="1582" spans="2:65" s="888" customFormat="1">
      <c r="B1582" s="889"/>
      <c r="D1582" s="890" t="s">
        <v>3027</v>
      </c>
      <c r="E1582" s="891" t="s">
        <v>1</v>
      </c>
      <c r="F1582" s="892" t="s">
        <v>3344</v>
      </c>
      <c r="H1582" s="891" t="s">
        <v>1</v>
      </c>
      <c r="L1582" s="889"/>
      <c r="M1582" s="893"/>
      <c r="T1582" s="894"/>
      <c r="AT1582" s="891" t="s">
        <v>3027</v>
      </c>
      <c r="AU1582" s="891" t="s">
        <v>177</v>
      </c>
      <c r="AV1582" s="888" t="s">
        <v>78</v>
      </c>
      <c r="AW1582" s="888" t="s">
        <v>27</v>
      </c>
      <c r="AX1582" s="888" t="s">
        <v>70</v>
      </c>
      <c r="AY1582" s="891" t="s">
        <v>170</v>
      </c>
    </row>
    <row r="1583" spans="2:65" s="895" customFormat="1">
      <c r="B1583" s="896"/>
      <c r="D1583" s="890" t="s">
        <v>3027</v>
      </c>
      <c r="E1583" s="897" t="s">
        <v>1</v>
      </c>
      <c r="F1583" s="898" t="s">
        <v>3567</v>
      </c>
      <c r="H1583" s="899">
        <v>98.06</v>
      </c>
      <c r="L1583" s="896"/>
      <c r="M1583" s="900"/>
      <c r="T1583" s="901"/>
      <c r="AT1583" s="897" t="s">
        <v>3027</v>
      </c>
      <c r="AU1583" s="897" t="s">
        <v>177</v>
      </c>
      <c r="AV1583" s="895" t="s">
        <v>177</v>
      </c>
      <c r="AW1583" s="895" t="s">
        <v>27</v>
      </c>
      <c r="AX1583" s="895" t="s">
        <v>70</v>
      </c>
      <c r="AY1583" s="897" t="s">
        <v>170</v>
      </c>
    </row>
    <row r="1584" spans="2:65" s="888" customFormat="1">
      <c r="B1584" s="889"/>
      <c r="D1584" s="890" t="s">
        <v>3027</v>
      </c>
      <c r="E1584" s="891" t="s">
        <v>1</v>
      </c>
      <c r="F1584" s="892" t="s">
        <v>3378</v>
      </c>
      <c r="H1584" s="891" t="s">
        <v>1</v>
      </c>
      <c r="L1584" s="889"/>
      <c r="M1584" s="893"/>
      <c r="T1584" s="894"/>
      <c r="AT1584" s="891" t="s">
        <v>3027</v>
      </c>
      <c r="AU1584" s="891" t="s">
        <v>177</v>
      </c>
      <c r="AV1584" s="888" t="s">
        <v>78</v>
      </c>
      <c r="AW1584" s="888" t="s">
        <v>27</v>
      </c>
      <c r="AX1584" s="888" t="s">
        <v>70</v>
      </c>
      <c r="AY1584" s="891" t="s">
        <v>170</v>
      </c>
    </row>
    <row r="1585" spans="2:65" s="895" customFormat="1">
      <c r="B1585" s="896"/>
      <c r="D1585" s="890" t="s">
        <v>3027</v>
      </c>
      <c r="E1585" s="897" t="s">
        <v>1</v>
      </c>
      <c r="F1585" s="898" t="s">
        <v>3379</v>
      </c>
      <c r="H1585" s="899">
        <v>8.4</v>
      </c>
      <c r="L1585" s="896"/>
      <c r="M1585" s="900"/>
      <c r="T1585" s="901"/>
      <c r="AT1585" s="897" t="s">
        <v>3027</v>
      </c>
      <c r="AU1585" s="897" t="s">
        <v>177</v>
      </c>
      <c r="AV1585" s="895" t="s">
        <v>177</v>
      </c>
      <c r="AW1585" s="895" t="s">
        <v>27</v>
      </c>
      <c r="AX1585" s="895" t="s">
        <v>70</v>
      </c>
      <c r="AY1585" s="897" t="s">
        <v>170</v>
      </c>
    </row>
    <row r="1586" spans="2:65" s="902" customFormat="1">
      <c r="B1586" s="903"/>
      <c r="D1586" s="890" t="s">
        <v>3027</v>
      </c>
      <c r="E1586" s="904" t="s">
        <v>1</v>
      </c>
      <c r="F1586" s="905" t="s">
        <v>3030</v>
      </c>
      <c r="H1586" s="906">
        <v>106.46</v>
      </c>
      <c r="L1586" s="903"/>
      <c r="M1586" s="907"/>
      <c r="T1586" s="908"/>
      <c r="AT1586" s="904" t="s">
        <v>3027</v>
      </c>
      <c r="AU1586" s="904" t="s">
        <v>177</v>
      </c>
      <c r="AV1586" s="902" t="s">
        <v>176</v>
      </c>
      <c r="AW1586" s="902" t="s">
        <v>27</v>
      </c>
      <c r="AX1586" s="902" t="s">
        <v>78</v>
      </c>
      <c r="AY1586" s="904" t="s">
        <v>170</v>
      </c>
    </row>
    <row r="1587" spans="2:65" s="2" customFormat="1" ht="24.25" customHeight="1">
      <c r="B1587" s="883"/>
      <c r="C1587" s="161" t="s">
        <v>1124</v>
      </c>
      <c r="D1587" s="161" t="s">
        <v>391</v>
      </c>
      <c r="E1587" s="162" t="s">
        <v>472</v>
      </c>
      <c r="F1587" s="163" t="s">
        <v>473</v>
      </c>
      <c r="G1587" s="164" t="s">
        <v>175</v>
      </c>
      <c r="H1587" s="165">
        <v>8.5679999999999996</v>
      </c>
      <c r="I1587" s="1091"/>
      <c r="J1587" s="166">
        <f>ROUND(I1587*H1587,2)</f>
        <v>0</v>
      </c>
      <c r="K1587" s="167"/>
      <c r="L1587" s="168"/>
      <c r="M1587" s="169" t="s">
        <v>1</v>
      </c>
      <c r="N1587" s="922" t="s">
        <v>38</v>
      </c>
      <c r="O1587" s="886">
        <v>0</v>
      </c>
      <c r="P1587" s="886">
        <f>O1587*H1587</f>
        <v>0</v>
      </c>
      <c r="Q1587" s="886">
        <v>7.4000000000000003E-3</v>
      </c>
      <c r="R1587" s="886">
        <f>Q1587*H1587</f>
        <v>6.3403200000000007E-2</v>
      </c>
      <c r="S1587" s="886">
        <v>0</v>
      </c>
      <c r="T1587" s="158">
        <f>S1587*H1587</f>
        <v>0</v>
      </c>
      <c r="AR1587" s="159" t="s">
        <v>299</v>
      </c>
      <c r="AT1587" s="159" t="s">
        <v>391</v>
      </c>
      <c r="AU1587" s="159" t="s">
        <v>177</v>
      </c>
      <c r="AY1587" s="863" t="s">
        <v>170</v>
      </c>
      <c r="BE1587" s="887">
        <f>IF(N1587="základná",J1587,0)</f>
        <v>0</v>
      </c>
      <c r="BF1587" s="887">
        <f>IF(N1587="znížená",J1587,0)</f>
        <v>0</v>
      </c>
      <c r="BG1587" s="887">
        <f>IF(N1587="zákl. prenesená",J1587,0)</f>
        <v>0</v>
      </c>
      <c r="BH1587" s="887">
        <f>IF(N1587="zníž. prenesená",J1587,0)</f>
        <v>0</v>
      </c>
      <c r="BI1587" s="887">
        <f>IF(N1587="nulová",J1587,0)</f>
        <v>0</v>
      </c>
      <c r="BJ1587" s="863" t="s">
        <v>177</v>
      </c>
      <c r="BK1587" s="887">
        <f>ROUND(I1587*H1587,2)</f>
        <v>0</v>
      </c>
      <c r="BL1587" s="863" t="s">
        <v>234</v>
      </c>
      <c r="BM1587" s="159" t="s">
        <v>1125</v>
      </c>
    </row>
    <row r="1588" spans="2:65" s="888" customFormat="1">
      <c r="B1588" s="889"/>
      <c r="D1588" s="890" t="s">
        <v>3027</v>
      </c>
      <c r="E1588" s="891" t="s">
        <v>1</v>
      </c>
      <c r="F1588" s="892" t="s">
        <v>3378</v>
      </c>
      <c r="H1588" s="891" t="s">
        <v>1</v>
      </c>
      <c r="L1588" s="889"/>
      <c r="M1588" s="893"/>
      <c r="T1588" s="894"/>
      <c r="AT1588" s="891" t="s">
        <v>3027</v>
      </c>
      <c r="AU1588" s="891" t="s">
        <v>177</v>
      </c>
      <c r="AV1588" s="888" t="s">
        <v>78</v>
      </c>
      <c r="AW1588" s="888" t="s">
        <v>27</v>
      </c>
      <c r="AX1588" s="888" t="s">
        <v>70</v>
      </c>
      <c r="AY1588" s="891" t="s">
        <v>170</v>
      </c>
    </row>
    <row r="1589" spans="2:65" s="895" customFormat="1">
      <c r="B1589" s="896"/>
      <c r="D1589" s="890" t="s">
        <v>3027</v>
      </c>
      <c r="E1589" s="897" t="s">
        <v>1</v>
      </c>
      <c r="F1589" s="898" t="s">
        <v>3379</v>
      </c>
      <c r="H1589" s="899">
        <v>8.4</v>
      </c>
      <c r="L1589" s="896"/>
      <c r="M1589" s="900"/>
      <c r="T1589" s="901"/>
      <c r="AT1589" s="897" t="s">
        <v>3027</v>
      </c>
      <c r="AU1589" s="897" t="s">
        <v>177</v>
      </c>
      <c r="AV1589" s="895" t="s">
        <v>177</v>
      </c>
      <c r="AW1589" s="895" t="s">
        <v>27</v>
      </c>
      <c r="AX1589" s="895" t="s">
        <v>70</v>
      </c>
      <c r="AY1589" s="897" t="s">
        <v>170</v>
      </c>
    </row>
    <row r="1590" spans="2:65" s="902" customFormat="1">
      <c r="B1590" s="903"/>
      <c r="D1590" s="890" t="s">
        <v>3027</v>
      </c>
      <c r="E1590" s="904" t="s">
        <v>1</v>
      </c>
      <c r="F1590" s="905" t="s">
        <v>3030</v>
      </c>
      <c r="H1590" s="906">
        <v>8.4</v>
      </c>
      <c r="L1590" s="903"/>
      <c r="M1590" s="907"/>
      <c r="T1590" s="908"/>
      <c r="AT1590" s="904" t="s">
        <v>3027</v>
      </c>
      <c r="AU1590" s="904" t="s">
        <v>177</v>
      </c>
      <c r="AV1590" s="902" t="s">
        <v>176</v>
      </c>
      <c r="AW1590" s="902" t="s">
        <v>27</v>
      </c>
      <c r="AX1590" s="902" t="s">
        <v>78</v>
      </c>
      <c r="AY1590" s="904" t="s">
        <v>170</v>
      </c>
    </row>
    <row r="1591" spans="2:65" s="895" customFormat="1">
      <c r="B1591" s="896"/>
      <c r="D1591" s="890" t="s">
        <v>3027</v>
      </c>
      <c r="F1591" s="898" t="s">
        <v>3568</v>
      </c>
      <c r="H1591" s="899">
        <v>8.5679999999999996</v>
      </c>
      <c r="L1591" s="896"/>
      <c r="M1591" s="900"/>
      <c r="T1591" s="901"/>
      <c r="AT1591" s="897" t="s">
        <v>3027</v>
      </c>
      <c r="AU1591" s="897" t="s">
        <v>177</v>
      </c>
      <c r="AV1591" s="895" t="s">
        <v>177</v>
      </c>
      <c r="AW1591" s="895" t="s">
        <v>3</v>
      </c>
      <c r="AX1591" s="895" t="s">
        <v>78</v>
      </c>
      <c r="AY1591" s="897" t="s">
        <v>170</v>
      </c>
    </row>
    <row r="1592" spans="2:65" s="2" customFormat="1" ht="24.25" customHeight="1">
      <c r="B1592" s="883"/>
      <c r="C1592" s="161" t="s">
        <v>1126</v>
      </c>
      <c r="D1592" s="161" t="s">
        <v>391</v>
      </c>
      <c r="E1592" s="162" t="s">
        <v>1127</v>
      </c>
      <c r="F1592" s="163" t="s">
        <v>1128</v>
      </c>
      <c r="G1592" s="164" t="s">
        <v>175</v>
      </c>
      <c r="H1592" s="165">
        <v>98.06</v>
      </c>
      <c r="I1592" s="1091"/>
      <c r="J1592" s="166">
        <f>ROUND(I1592*H1592,2)</f>
        <v>0</v>
      </c>
      <c r="K1592" s="167"/>
      <c r="L1592" s="168"/>
      <c r="M1592" s="169" t="s">
        <v>1</v>
      </c>
      <c r="N1592" s="922" t="s">
        <v>38</v>
      </c>
      <c r="O1592" s="886">
        <v>0</v>
      </c>
      <c r="P1592" s="886">
        <f>O1592*H1592</f>
        <v>0</v>
      </c>
      <c r="Q1592" s="886">
        <v>4.7999999999999996E-3</v>
      </c>
      <c r="R1592" s="886">
        <f>Q1592*H1592</f>
        <v>0.470688</v>
      </c>
      <c r="S1592" s="886">
        <v>0</v>
      </c>
      <c r="T1592" s="158">
        <f>S1592*H1592</f>
        <v>0</v>
      </c>
      <c r="AR1592" s="159" t="s">
        <v>299</v>
      </c>
      <c r="AT1592" s="159" t="s">
        <v>391</v>
      </c>
      <c r="AU1592" s="159" t="s">
        <v>177</v>
      </c>
      <c r="AY1592" s="863" t="s">
        <v>170</v>
      </c>
      <c r="BE1592" s="887">
        <f>IF(N1592="základná",J1592,0)</f>
        <v>0</v>
      </c>
      <c r="BF1592" s="887">
        <f>IF(N1592="znížená",J1592,0)</f>
        <v>0</v>
      </c>
      <c r="BG1592" s="887">
        <f>IF(N1592="zákl. prenesená",J1592,0)</f>
        <v>0</v>
      </c>
      <c r="BH1592" s="887">
        <f>IF(N1592="zníž. prenesená",J1592,0)</f>
        <v>0</v>
      </c>
      <c r="BI1592" s="887">
        <f>IF(N1592="nulová",J1592,0)</f>
        <v>0</v>
      </c>
      <c r="BJ1592" s="863" t="s">
        <v>177</v>
      </c>
      <c r="BK1592" s="887">
        <f>ROUND(I1592*H1592,2)</f>
        <v>0</v>
      </c>
      <c r="BL1592" s="863" t="s">
        <v>234</v>
      </c>
      <c r="BM1592" s="159" t="s">
        <v>1129</v>
      </c>
    </row>
    <row r="1593" spans="2:65" s="888" customFormat="1">
      <c r="B1593" s="889"/>
      <c r="D1593" s="890" t="s">
        <v>3027</v>
      </c>
      <c r="E1593" s="891" t="s">
        <v>1</v>
      </c>
      <c r="F1593" s="892" t="s">
        <v>3566</v>
      </c>
      <c r="H1593" s="891" t="s">
        <v>1</v>
      </c>
      <c r="L1593" s="889"/>
      <c r="M1593" s="893"/>
      <c r="T1593" s="894"/>
      <c r="AT1593" s="891" t="s">
        <v>3027</v>
      </c>
      <c r="AU1593" s="891" t="s">
        <v>177</v>
      </c>
      <c r="AV1593" s="888" t="s">
        <v>78</v>
      </c>
      <c r="AW1593" s="888" t="s">
        <v>27</v>
      </c>
      <c r="AX1593" s="888" t="s">
        <v>70</v>
      </c>
      <c r="AY1593" s="891" t="s">
        <v>170</v>
      </c>
    </row>
    <row r="1594" spans="2:65" s="888" customFormat="1">
      <c r="B1594" s="889"/>
      <c r="D1594" s="890" t="s">
        <v>3027</v>
      </c>
      <c r="E1594" s="891" t="s">
        <v>1</v>
      </c>
      <c r="F1594" s="892" t="s">
        <v>3344</v>
      </c>
      <c r="H1594" s="891" t="s">
        <v>1</v>
      </c>
      <c r="L1594" s="889"/>
      <c r="M1594" s="893"/>
      <c r="T1594" s="894"/>
      <c r="AT1594" s="891" t="s">
        <v>3027</v>
      </c>
      <c r="AU1594" s="891" t="s">
        <v>177</v>
      </c>
      <c r="AV1594" s="888" t="s">
        <v>78</v>
      </c>
      <c r="AW1594" s="888" t="s">
        <v>27</v>
      </c>
      <c r="AX1594" s="888" t="s">
        <v>70</v>
      </c>
      <c r="AY1594" s="891" t="s">
        <v>170</v>
      </c>
    </row>
    <row r="1595" spans="2:65" s="895" customFormat="1">
      <c r="B1595" s="896"/>
      <c r="D1595" s="890" t="s">
        <v>3027</v>
      </c>
      <c r="E1595" s="897" t="s">
        <v>1</v>
      </c>
      <c r="F1595" s="898" t="s">
        <v>3567</v>
      </c>
      <c r="H1595" s="899">
        <v>98.06</v>
      </c>
      <c r="L1595" s="896"/>
      <c r="M1595" s="900"/>
      <c r="T1595" s="901"/>
      <c r="AT1595" s="897" t="s">
        <v>3027</v>
      </c>
      <c r="AU1595" s="897" t="s">
        <v>177</v>
      </c>
      <c r="AV1595" s="895" t="s">
        <v>177</v>
      </c>
      <c r="AW1595" s="895" t="s">
        <v>27</v>
      </c>
      <c r="AX1595" s="895" t="s">
        <v>70</v>
      </c>
      <c r="AY1595" s="897" t="s">
        <v>170</v>
      </c>
    </row>
    <row r="1596" spans="2:65" s="902" customFormat="1">
      <c r="B1596" s="903"/>
      <c r="D1596" s="890" t="s">
        <v>3027</v>
      </c>
      <c r="E1596" s="904" t="s">
        <v>1</v>
      </c>
      <c r="F1596" s="905" t="s">
        <v>3030</v>
      </c>
      <c r="H1596" s="906">
        <v>98.06</v>
      </c>
      <c r="L1596" s="903"/>
      <c r="M1596" s="907"/>
      <c r="T1596" s="908"/>
      <c r="AT1596" s="904" t="s">
        <v>3027</v>
      </c>
      <c r="AU1596" s="904" t="s">
        <v>177</v>
      </c>
      <c r="AV1596" s="902" t="s">
        <v>176</v>
      </c>
      <c r="AW1596" s="902" t="s">
        <v>27</v>
      </c>
      <c r="AX1596" s="902" t="s">
        <v>78</v>
      </c>
      <c r="AY1596" s="904" t="s">
        <v>170</v>
      </c>
    </row>
    <row r="1597" spans="2:65" s="2" customFormat="1" ht="24.25" customHeight="1">
      <c r="B1597" s="883"/>
      <c r="C1597" s="148" t="s">
        <v>1130</v>
      </c>
      <c r="D1597" s="148" t="s">
        <v>172</v>
      </c>
      <c r="E1597" s="149" t="s">
        <v>1131</v>
      </c>
      <c r="F1597" s="150" t="s">
        <v>1132</v>
      </c>
      <c r="G1597" s="151" t="s">
        <v>175</v>
      </c>
      <c r="H1597" s="152">
        <v>161.14500000000001</v>
      </c>
      <c r="I1597" s="1091"/>
      <c r="J1597" s="153">
        <f>ROUND(I1597*H1597,2)</f>
        <v>0</v>
      </c>
      <c r="K1597" s="884"/>
      <c r="L1597" s="40"/>
      <c r="M1597" s="155" t="s">
        <v>1</v>
      </c>
      <c r="N1597" s="885" t="s">
        <v>38</v>
      </c>
      <c r="O1597" s="886">
        <v>0.15509999999999999</v>
      </c>
      <c r="P1597" s="886">
        <f>O1597*H1597</f>
        <v>24.993589499999999</v>
      </c>
      <c r="Q1597" s="886">
        <v>3.5000000000000001E-3</v>
      </c>
      <c r="R1597" s="886">
        <f>Q1597*H1597</f>
        <v>0.56400749999999999</v>
      </c>
      <c r="S1597" s="886">
        <v>0</v>
      </c>
      <c r="T1597" s="158">
        <f>S1597*H1597</f>
        <v>0</v>
      </c>
      <c r="AR1597" s="159" t="s">
        <v>234</v>
      </c>
      <c r="AT1597" s="159" t="s">
        <v>172</v>
      </c>
      <c r="AU1597" s="159" t="s">
        <v>177</v>
      </c>
      <c r="AY1597" s="863" t="s">
        <v>170</v>
      </c>
      <c r="BE1597" s="887">
        <f>IF(N1597="základná",J1597,0)</f>
        <v>0</v>
      </c>
      <c r="BF1597" s="887">
        <f>IF(N1597="znížená",J1597,0)</f>
        <v>0</v>
      </c>
      <c r="BG1597" s="887">
        <f>IF(N1597="zákl. prenesená",J1597,0)</f>
        <v>0</v>
      </c>
      <c r="BH1597" s="887">
        <f>IF(N1597="zníž. prenesená",J1597,0)</f>
        <v>0</v>
      </c>
      <c r="BI1597" s="887">
        <f>IF(N1597="nulová",J1597,0)</f>
        <v>0</v>
      </c>
      <c r="BJ1597" s="863" t="s">
        <v>177</v>
      </c>
      <c r="BK1597" s="887">
        <f>ROUND(I1597*H1597,2)</f>
        <v>0</v>
      </c>
      <c r="BL1597" s="863" t="s">
        <v>234</v>
      </c>
      <c r="BM1597" s="159" t="s">
        <v>1133</v>
      </c>
    </row>
    <row r="1598" spans="2:65" s="888" customFormat="1">
      <c r="B1598" s="889"/>
      <c r="D1598" s="890" t="s">
        <v>3027</v>
      </c>
      <c r="E1598" s="891" t="s">
        <v>1</v>
      </c>
      <c r="F1598" s="892" t="s">
        <v>3569</v>
      </c>
      <c r="H1598" s="891" t="s">
        <v>1</v>
      </c>
      <c r="L1598" s="889"/>
      <c r="M1598" s="893"/>
      <c r="T1598" s="894"/>
      <c r="AT1598" s="891" t="s">
        <v>3027</v>
      </c>
      <c r="AU1598" s="891" t="s">
        <v>177</v>
      </c>
      <c r="AV1598" s="888" t="s">
        <v>78</v>
      </c>
      <c r="AW1598" s="888" t="s">
        <v>27</v>
      </c>
      <c r="AX1598" s="888" t="s">
        <v>70</v>
      </c>
      <c r="AY1598" s="891" t="s">
        <v>170</v>
      </c>
    </row>
    <row r="1599" spans="2:65" s="895" customFormat="1">
      <c r="B1599" s="896"/>
      <c r="D1599" s="890" t="s">
        <v>3027</v>
      </c>
      <c r="E1599" s="897" t="s">
        <v>1</v>
      </c>
      <c r="F1599" s="898" t="s">
        <v>3570</v>
      </c>
      <c r="H1599" s="899">
        <v>58.616</v>
      </c>
      <c r="L1599" s="896"/>
      <c r="M1599" s="900"/>
      <c r="T1599" s="901"/>
      <c r="AT1599" s="897" t="s">
        <v>3027</v>
      </c>
      <c r="AU1599" s="897" t="s">
        <v>177</v>
      </c>
      <c r="AV1599" s="895" t="s">
        <v>177</v>
      </c>
      <c r="AW1599" s="895" t="s">
        <v>27</v>
      </c>
      <c r="AX1599" s="895" t="s">
        <v>70</v>
      </c>
      <c r="AY1599" s="897" t="s">
        <v>170</v>
      </c>
    </row>
    <row r="1600" spans="2:65" s="895" customFormat="1">
      <c r="B1600" s="896"/>
      <c r="D1600" s="890" t="s">
        <v>3027</v>
      </c>
      <c r="E1600" s="897" t="s">
        <v>1</v>
      </c>
      <c r="F1600" s="898" t="s">
        <v>3571</v>
      </c>
      <c r="H1600" s="899">
        <v>12.119</v>
      </c>
      <c r="L1600" s="896"/>
      <c r="M1600" s="900"/>
      <c r="T1600" s="901"/>
      <c r="AT1600" s="897" t="s">
        <v>3027</v>
      </c>
      <c r="AU1600" s="897" t="s">
        <v>177</v>
      </c>
      <c r="AV1600" s="895" t="s">
        <v>177</v>
      </c>
      <c r="AW1600" s="895" t="s">
        <v>27</v>
      </c>
      <c r="AX1600" s="895" t="s">
        <v>70</v>
      </c>
      <c r="AY1600" s="897" t="s">
        <v>170</v>
      </c>
    </row>
    <row r="1601" spans="2:65" s="895" customFormat="1">
      <c r="B1601" s="896"/>
      <c r="D1601" s="890" t="s">
        <v>3027</v>
      </c>
      <c r="E1601" s="897" t="s">
        <v>1</v>
      </c>
      <c r="F1601" s="898" t="s">
        <v>3572</v>
      </c>
      <c r="H1601" s="899">
        <v>90.41</v>
      </c>
      <c r="L1601" s="896"/>
      <c r="M1601" s="900"/>
      <c r="T1601" s="901"/>
      <c r="AT1601" s="897" t="s">
        <v>3027</v>
      </c>
      <c r="AU1601" s="897" t="s">
        <v>177</v>
      </c>
      <c r="AV1601" s="895" t="s">
        <v>177</v>
      </c>
      <c r="AW1601" s="895" t="s">
        <v>27</v>
      </c>
      <c r="AX1601" s="895" t="s">
        <v>70</v>
      </c>
      <c r="AY1601" s="897" t="s">
        <v>170</v>
      </c>
    </row>
    <row r="1602" spans="2:65" s="902" customFormat="1">
      <c r="B1602" s="903"/>
      <c r="D1602" s="890" t="s">
        <v>3027</v>
      </c>
      <c r="E1602" s="904" t="s">
        <v>1</v>
      </c>
      <c r="F1602" s="905" t="s">
        <v>3030</v>
      </c>
      <c r="H1602" s="906">
        <v>161.14500000000001</v>
      </c>
      <c r="L1602" s="903"/>
      <c r="M1602" s="907"/>
      <c r="T1602" s="908"/>
      <c r="AT1602" s="904" t="s">
        <v>3027</v>
      </c>
      <c r="AU1602" s="904" t="s">
        <v>177</v>
      </c>
      <c r="AV1602" s="902" t="s">
        <v>176</v>
      </c>
      <c r="AW1602" s="902" t="s">
        <v>27</v>
      </c>
      <c r="AX1602" s="902" t="s">
        <v>78</v>
      </c>
      <c r="AY1602" s="904" t="s">
        <v>170</v>
      </c>
    </row>
    <row r="1603" spans="2:65" s="2" customFormat="1" ht="24.25" customHeight="1">
      <c r="B1603" s="883"/>
      <c r="C1603" s="161" t="s">
        <v>1134</v>
      </c>
      <c r="D1603" s="161" t="s">
        <v>391</v>
      </c>
      <c r="E1603" s="162" t="s">
        <v>1135</v>
      </c>
      <c r="F1603" s="163" t="s">
        <v>1136</v>
      </c>
      <c r="G1603" s="164" t="s">
        <v>175</v>
      </c>
      <c r="H1603" s="165">
        <v>92.218000000000004</v>
      </c>
      <c r="I1603" s="1091"/>
      <c r="J1603" s="166">
        <f>ROUND(I1603*H1603,2)</f>
        <v>0</v>
      </c>
      <c r="K1603" s="167"/>
      <c r="L1603" s="168"/>
      <c r="M1603" s="169" t="s">
        <v>1</v>
      </c>
      <c r="N1603" s="922" t="s">
        <v>38</v>
      </c>
      <c r="O1603" s="886">
        <v>0</v>
      </c>
      <c r="P1603" s="886">
        <f>O1603*H1603</f>
        <v>0</v>
      </c>
      <c r="Q1603" s="886">
        <v>5.5500000000000002E-3</v>
      </c>
      <c r="R1603" s="886">
        <f>Q1603*H1603</f>
        <v>0.51180990000000004</v>
      </c>
      <c r="S1603" s="886">
        <v>0</v>
      </c>
      <c r="T1603" s="158">
        <f>S1603*H1603</f>
        <v>0</v>
      </c>
      <c r="AR1603" s="159" t="s">
        <v>299</v>
      </c>
      <c r="AT1603" s="159" t="s">
        <v>391</v>
      </c>
      <c r="AU1603" s="159" t="s">
        <v>177</v>
      </c>
      <c r="AY1603" s="863" t="s">
        <v>170</v>
      </c>
      <c r="BE1603" s="887">
        <f>IF(N1603="základná",J1603,0)</f>
        <v>0</v>
      </c>
      <c r="BF1603" s="887">
        <f>IF(N1603="znížená",J1603,0)</f>
        <v>0</v>
      </c>
      <c r="BG1603" s="887">
        <f>IF(N1603="zákl. prenesená",J1603,0)</f>
        <v>0</v>
      </c>
      <c r="BH1603" s="887">
        <f>IF(N1603="zníž. prenesená",J1603,0)</f>
        <v>0</v>
      </c>
      <c r="BI1603" s="887">
        <f>IF(N1603="nulová",J1603,0)</f>
        <v>0</v>
      </c>
      <c r="BJ1603" s="863" t="s">
        <v>177</v>
      </c>
      <c r="BK1603" s="887">
        <f>ROUND(I1603*H1603,2)</f>
        <v>0</v>
      </c>
      <c r="BL1603" s="863" t="s">
        <v>234</v>
      </c>
      <c r="BM1603" s="159" t="s">
        <v>1137</v>
      </c>
    </row>
    <row r="1604" spans="2:65" s="888" customFormat="1">
      <c r="B1604" s="889"/>
      <c r="D1604" s="890" t="s">
        <v>3027</v>
      </c>
      <c r="E1604" s="891" t="s">
        <v>1</v>
      </c>
      <c r="F1604" s="892" t="s">
        <v>3569</v>
      </c>
      <c r="H1604" s="891" t="s">
        <v>1</v>
      </c>
      <c r="L1604" s="889"/>
      <c r="M1604" s="893"/>
      <c r="T1604" s="894"/>
      <c r="AT1604" s="891" t="s">
        <v>3027</v>
      </c>
      <c r="AU1604" s="891" t="s">
        <v>177</v>
      </c>
      <c r="AV1604" s="888" t="s">
        <v>78</v>
      </c>
      <c r="AW1604" s="888" t="s">
        <v>27</v>
      </c>
      <c r="AX1604" s="888" t="s">
        <v>70</v>
      </c>
      <c r="AY1604" s="891" t="s">
        <v>170</v>
      </c>
    </row>
    <row r="1605" spans="2:65" s="895" customFormat="1">
      <c r="B1605" s="896"/>
      <c r="D1605" s="890" t="s">
        <v>3027</v>
      </c>
      <c r="E1605" s="897" t="s">
        <v>1</v>
      </c>
      <c r="F1605" s="898" t="s">
        <v>3572</v>
      </c>
      <c r="H1605" s="899">
        <v>90.41</v>
      </c>
      <c r="L1605" s="896"/>
      <c r="M1605" s="900"/>
      <c r="T1605" s="901"/>
      <c r="AT1605" s="897" t="s">
        <v>3027</v>
      </c>
      <c r="AU1605" s="897" t="s">
        <v>177</v>
      </c>
      <c r="AV1605" s="895" t="s">
        <v>177</v>
      </c>
      <c r="AW1605" s="895" t="s">
        <v>27</v>
      </c>
      <c r="AX1605" s="895" t="s">
        <v>70</v>
      </c>
      <c r="AY1605" s="897" t="s">
        <v>170</v>
      </c>
    </row>
    <row r="1606" spans="2:65" s="902" customFormat="1">
      <c r="B1606" s="903"/>
      <c r="D1606" s="890" t="s">
        <v>3027</v>
      </c>
      <c r="E1606" s="904" t="s">
        <v>1</v>
      </c>
      <c r="F1606" s="905" t="s">
        <v>3030</v>
      </c>
      <c r="H1606" s="906">
        <v>90.41</v>
      </c>
      <c r="L1606" s="903"/>
      <c r="M1606" s="907"/>
      <c r="T1606" s="908"/>
      <c r="AT1606" s="904" t="s">
        <v>3027</v>
      </c>
      <c r="AU1606" s="904" t="s">
        <v>177</v>
      </c>
      <c r="AV1606" s="902" t="s">
        <v>176</v>
      </c>
      <c r="AW1606" s="902" t="s">
        <v>27</v>
      </c>
      <c r="AX1606" s="902" t="s">
        <v>78</v>
      </c>
      <c r="AY1606" s="904" t="s">
        <v>170</v>
      </c>
    </row>
    <row r="1607" spans="2:65" s="895" customFormat="1">
      <c r="B1607" s="896"/>
      <c r="D1607" s="890" t="s">
        <v>3027</v>
      </c>
      <c r="F1607" s="898" t="s">
        <v>3573</v>
      </c>
      <c r="H1607" s="899">
        <v>92.218000000000004</v>
      </c>
      <c r="L1607" s="896"/>
      <c r="M1607" s="900"/>
      <c r="T1607" s="901"/>
      <c r="AT1607" s="897" t="s">
        <v>3027</v>
      </c>
      <c r="AU1607" s="897" t="s">
        <v>177</v>
      </c>
      <c r="AV1607" s="895" t="s">
        <v>177</v>
      </c>
      <c r="AW1607" s="895" t="s">
        <v>3</v>
      </c>
      <c r="AX1607" s="895" t="s">
        <v>78</v>
      </c>
      <c r="AY1607" s="897" t="s">
        <v>170</v>
      </c>
    </row>
    <row r="1608" spans="2:65" s="2" customFormat="1" ht="24.25" customHeight="1">
      <c r="B1608" s="883"/>
      <c r="C1608" s="161" t="s">
        <v>1138</v>
      </c>
      <c r="D1608" s="161" t="s">
        <v>391</v>
      </c>
      <c r="E1608" s="162" t="s">
        <v>464</v>
      </c>
      <c r="F1608" s="163" t="s">
        <v>465</v>
      </c>
      <c r="G1608" s="164" t="s">
        <v>175</v>
      </c>
      <c r="H1608" s="165">
        <v>72.150000000000006</v>
      </c>
      <c r="I1608" s="1091"/>
      <c r="J1608" s="166">
        <f>ROUND(I1608*H1608,2)</f>
        <v>0</v>
      </c>
      <c r="K1608" s="167"/>
      <c r="L1608" s="168"/>
      <c r="M1608" s="169" t="s">
        <v>1</v>
      </c>
      <c r="N1608" s="922" t="s">
        <v>38</v>
      </c>
      <c r="O1608" s="886">
        <v>0</v>
      </c>
      <c r="P1608" s="886">
        <f>O1608*H1608</f>
        <v>0</v>
      </c>
      <c r="Q1608" s="886">
        <v>1.5E-3</v>
      </c>
      <c r="R1608" s="886">
        <f>Q1608*H1608</f>
        <v>0.10822500000000002</v>
      </c>
      <c r="S1608" s="886">
        <v>0</v>
      </c>
      <c r="T1608" s="158">
        <f>S1608*H1608</f>
        <v>0</v>
      </c>
      <c r="AR1608" s="159" t="s">
        <v>299</v>
      </c>
      <c r="AT1608" s="159" t="s">
        <v>391</v>
      </c>
      <c r="AU1608" s="159" t="s">
        <v>177</v>
      </c>
      <c r="AY1608" s="863" t="s">
        <v>170</v>
      </c>
      <c r="BE1608" s="887">
        <f>IF(N1608="základná",J1608,0)</f>
        <v>0</v>
      </c>
      <c r="BF1608" s="887">
        <f>IF(N1608="znížená",J1608,0)</f>
        <v>0</v>
      </c>
      <c r="BG1608" s="887">
        <f>IF(N1608="zákl. prenesená",J1608,0)</f>
        <v>0</v>
      </c>
      <c r="BH1608" s="887">
        <f>IF(N1608="zníž. prenesená",J1608,0)</f>
        <v>0</v>
      </c>
      <c r="BI1608" s="887">
        <f>IF(N1608="nulová",J1608,0)</f>
        <v>0</v>
      </c>
      <c r="BJ1608" s="863" t="s">
        <v>177</v>
      </c>
      <c r="BK1608" s="887">
        <f>ROUND(I1608*H1608,2)</f>
        <v>0</v>
      </c>
      <c r="BL1608" s="863" t="s">
        <v>234</v>
      </c>
      <c r="BM1608" s="159" t="s">
        <v>1139</v>
      </c>
    </row>
    <row r="1609" spans="2:65" s="888" customFormat="1">
      <c r="B1609" s="889"/>
      <c r="D1609" s="890" t="s">
        <v>3027</v>
      </c>
      <c r="E1609" s="891" t="s">
        <v>1</v>
      </c>
      <c r="F1609" s="892" t="s">
        <v>3569</v>
      </c>
      <c r="H1609" s="891" t="s">
        <v>1</v>
      </c>
      <c r="L1609" s="889"/>
      <c r="M1609" s="893"/>
      <c r="T1609" s="894"/>
      <c r="AT1609" s="891" t="s">
        <v>3027</v>
      </c>
      <c r="AU1609" s="891" t="s">
        <v>177</v>
      </c>
      <c r="AV1609" s="888" t="s">
        <v>78</v>
      </c>
      <c r="AW1609" s="888" t="s">
        <v>27</v>
      </c>
      <c r="AX1609" s="888" t="s">
        <v>70</v>
      </c>
      <c r="AY1609" s="891" t="s">
        <v>170</v>
      </c>
    </row>
    <row r="1610" spans="2:65" s="895" customFormat="1">
      <c r="B1610" s="896"/>
      <c r="D1610" s="890" t="s">
        <v>3027</v>
      </c>
      <c r="E1610" s="897" t="s">
        <v>1</v>
      </c>
      <c r="F1610" s="898" t="s">
        <v>3570</v>
      </c>
      <c r="H1610" s="899">
        <v>58.616</v>
      </c>
      <c r="L1610" s="896"/>
      <c r="M1610" s="900"/>
      <c r="T1610" s="901"/>
      <c r="AT1610" s="897" t="s">
        <v>3027</v>
      </c>
      <c r="AU1610" s="897" t="s">
        <v>177</v>
      </c>
      <c r="AV1610" s="895" t="s">
        <v>177</v>
      </c>
      <c r="AW1610" s="895" t="s">
        <v>27</v>
      </c>
      <c r="AX1610" s="895" t="s">
        <v>70</v>
      </c>
      <c r="AY1610" s="897" t="s">
        <v>170</v>
      </c>
    </row>
    <row r="1611" spans="2:65" s="895" customFormat="1">
      <c r="B1611" s="896"/>
      <c r="D1611" s="890" t="s">
        <v>3027</v>
      </c>
      <c r="E1611" s="897" t="s">
        <v>1</v>
      </c>
      <c r="F1611" s="898" t="s">
        <v>3571</v>
      </c>
      <c r="H1611" s="899">
        <v>12.119</v>
      </c>
      <c r="L1611" s="896"/>
      <c r="M1611" s="900"/>
      <c r="T1611" s="901"/>
      <c r="AT1611" s="897" t="s">
        <v>3027</v>
      </c>
      <c r="AU1611" s="897" t="s">
        <v>177</v>
      </c>
      <c r="AV1611" s="895" t="s">
        <v>177</v>
      </c>
      <c r="AW1611" s="895" t="s">
        <v>27</v>
      </c>
      <c r="AX1611" s="895" t="s">
        <v>70</v>
      </c>
      <c r="AY1611" s="897" t="s">
        <v>170</v>
      </c>
    </row>
    <row r="1612" spans="2:65" s="902" customFormat="1">
      <c r="B1612" s="903"/>
      <c r="D1612" s="890" t="s">
        <v>3027</v>
      </c>
      <c r="E1612" s="904" t="s">
        <v>1</v>
      </c>
      <c r="F1612" s="905" t="s">
        <v>3030</v>
      </c>
      <c r="H1612" s="906">
        <v>70.734999999999999</v>
      </c>
      <c r="L1612" s="903"/>
      <c r="M1612" s="907"/>
      <c r="T1612" s="908"/>
      <c r="AT1612" s="904" t="s">
        <v>3027</v>
      </c>
      <c r="AU1612" s="904" t="s">
        <v>177</v>
      </c>
      <c r="AV1612" s="902" t="s">
        <v>176</v>
      </c>
      <c r="AW1612" s="902" t="s">
        <v>27</v>
      </c>
      <c r="AX1612" s="902" t="s">
        <v>78</v>
      </c>
      <c r="AY1612" s="904" t="s">
        <v>170</v>
      </c>
    </row>
    <row r="1613" spans="2:65" s="895" customFormat="1">
      <c r="B1613" s="896"/>
      <c r="D1613" s="890" t="s">
        <v>3027</v>
      </c>
      <c r="F1613" s="898" t="s">
        <v>3574</v>
      </c>
      <c r="H1613" s="899">
        <v>72.150000000000006</v>
      </c>
      <c r="L1613" s="896"/>
      <c r="M1613" s="900"/>
      <c r="T1613" s="901"/>
      <c r="AT1613" s="897" t="s">
        <v>3027</v>
      </c>
      <c r="AU1613" s="897" t="s">
        <v>177</v>
      </c>
      <c r="AV1613" s="895" t="s">
        <v>177</v>
      </c>
      <c r="AW1613" s="895" t="s">
        <v>3</v>
      </c>
      <c r="AX1613" s="895" t="s">
        <v>78</v>
      </c>
      <c r="AY1613" s="897" t="s">
        <v>170</v>
      </c>
    </row>
    <row r="1614" spans="2:65" s="2" customFormat="1" ht="24.25" customHeight="1">
      <c r="B1614" s="883"/>
      <c r="C1614" s="148" t="s">
        <v>1140</v>
      </c>
      <c r="D1614" s="148" t="s">
        <v>172</v>
      </c>
      <c r="E1614" s="149" t="s">
        <v>1141</v>
      </c>
      <c r="F1614" s="150" t="s">
        <v>1142</v>
      </c>
      <c r="G1614" s="151" t="s">
        <v>175</v>
      </c>
      <c r="H1614" s="152">
        <v>122.76</v>
      </c>
      <c r="I1614" s="1091"/>
      <c r="J1614" s="153">
        <f>ROUND(I1614*H1614,2)</f>
        <v>0</v>
      </c>
      <c r="K1614" s="884"/>
      <c r="L1614" s="40"/>
      <c r="M1614" s="155" t="s">
        <v>1</v>
      </c>
      <c r="N1614" s="885" t="s">
        <v>38</v>
      </c>
      <c r="O1614" s="886">
        <v>7.6838000000000004E-2</v>
      </c>
      <c r="P1614" s="886">
        <f>O1614*H1614</f>
        <v>9.4326328800000017</v>
      </c>
      <c r="Q1614" s="886">
        <v>0</v>
      </c>
      <c r="R1614" s="886">
        <f>Q1614*H1614</f>
        <v>0</v>
      </c>
      <c r="S1614" s="886">
        <v>0</v>
      </c>
      <c r="T1614" s="158">
        <f>S1614*H1614</f>
        <v>0</v>
      </c>
      <c r="AR1614" s="159" t="s">
        <v>234</v>
      </c>
      <c r="AT1614" s="159" t="s">
        <v>172</v>
      </c>
      <c r="AU1614" s="159" t="s">
        <v>177</v>
      </c>
      <c r="AY1614" s="863" t="s">
        <v>170</v>
      </c>
      <c r="BE1614" s="887">
        <f>IF(N1614="základná",J1614,0)</f>
        <v>0</v>
      </c>
      <c r="BF1614" s="887">
        <f>IF(N1614="znížená",J1614,0)</f>
        <v>0</v>
      </c>
      <c r="BG1614" s="887">
        <f>IF(N1614="zákl. prenesená",J1614,0)</f>
        <v>0</v>
      </c>
      <c r="BH1614" s="887">
        <f>IF(N1614="zníž. prenesená",J1614,0)</f>
        <v>0</v>
      </c>
      <c r="BI1614" s="887">
        <f>IF(N1614="nulová",J1614,0)</f>
        <v>0</v>
      </c>
      <c r="BJ1614" s="863" t="s">
        <v>177</v>
      </c>
      <c r="BK1614" s="887">
        <f>ROUND(I1614*H1614,2)</f>
        <v>0</v>
      </c>
      <c r="BL1614" s="863" t="s">
        <v>234</v>
      </c>
      <c r="BM1614" s="159" t="s">
        <v>1143</v>
      </c>
    </row>
    <row r="1615" spans="2:65" s="888" customFormat="1">
      <c r="B1615" s="889"/>
      <c r="D1615" s="890" t="s">
        <v>3027</v>
      </c>
      <c r="E1615" s="891" t="s">
        <v>1</v>
      </c>
      <c r="F1615" s="892" t="s">
        <v>3415</v>
      </c>
      <c r="H1615" s="891" t="s">
        <v>1</v>
      </c>
      <c r="L1615" s="889"/>
      <c r="M1615" s="893"/>
      <c r="T1615" s="894"/>
      <c r="AT1615" s="891" t="s">
        <v>3027</v>
      </c>
      <c r="AU1615" s="891" t="s">
        <v>177</v>
      </c>
      <c r="AV1615" s="888" t="s">
        <v>78</v>
      </c>
      <c r="AW1615" s="888" t="s">
        <v>27</v>
      </c>
      <c r="AX1615" s="888" t="s">
        <v>70</v>
      </c>
      <c r="AY1615" s="891" t="s">
        <v>170</v>
      </c>
    </row>
    <row r="1616" spans="2:65" s="895" customFormat="1">
      <c r="B1616" s="896"/>
      <c r="D1616" s="890" t="s">
        <v>3027</v>
      </c>
      <c r="E1616" s="897" t="s">
        <v>1</v>
      </c>
      <c r="F1616" s="898" t="s">
        <v>3416</v>
      </c>
      <c r="H1616" s="899">
        <v>122.76</v>
      </c>
      <c r="L1616" s="896"/>
      <c r="M1616" s="900"/>
      <c r="T1616" s="901"/>
      <c r="AT1616" s="897" t="s">
        <v>3027</v>
      </c>
      <c r="AU1616" s="897" t="s">
        <v>177</v>
      </c>
      <c r="AV1616" s="895" t="s">
        <v>177</v>
      </c>
      <c r="AW1616" s="895" t="s">
        <v>27</v>
      </c>
      <c r="AX1616" s="895" t="s">
        <v>70</v>
      </c>
      <c r="AY1616" s="897" t="s">
        <v>170</v>
      </c>
    </row>
    <row r="1617" spans="2:65" s="902" customFormat="1">
      <c r="B1617" s="903"/>
      <c r="D1617" s="890" t="s">
        <v>3027</v>
      </c>
      <c r="E1617" s="904" t="s">
        <v>1</v>
      </c>
      <c r="F1617" s="905" t="s">
        <v>3030</v>
      </c>
      <c r="H1617" s="906">
        <v>122.76</v>
      </c>
      <c r="L1617" s="903"/>
      <c r="M1617" s="907"/>
      <c r="T1617" s="908"/>
      <c r="AT1617" s="904" t="s">
        <v>3027</v>
      </c>
      <c r="AU1617" s="904" t="s">
        <v>177</v>
      </c>
      <c r="AV1617" s="902" t="s">
        <v>176</v>
      </c>
      <c r="AW1617" s="902" t="s">
        <v>27</v>
      </c>
      <c r="AX1617" s="902" t="s">
        <v>78</v>
      </c>
      <c r="AY1617" s="904" t="s">
        <v>170</v>
      </c>
    </row>
    <row r="1618" spans="2:65" s="2" customFormat="1" ht="37.9" customHeight="1">
      <c r="B1618" s="883"/>
      <c r="C1618" s="161" t="s">
        <v>1144</v>
      </c>
      <c r="D1618" s="161" t="s">
        <v>391</v>
      </c>
      <c r="E1618" s="162" t="s">
        <v>1145</v>
      </c>
      <c r="F1618" s="163" t="s">
        <v>1146</v>
      </c>
      <c r="G1618" s="164" t="s">
        <v>175</v>
      </c>
      <c r="H1618" s="165">
        <v>125.215</v>
      </c>
      <c r="I1618" s="1091"/>
      <c r="J1618" s="166">
        <f>ROUND(I1618*H1618,2)</f>
        <v>0</v>
      </c>
      <c r="K1618" s="167"/>
      <c r="L1618" s="168"/>
      <c r="M1618" s="169" t="s">
        <v>1</v>
      </c>
      <c r="N1618" s="922" t="s">
        <v>38</v>
      </c>
      <c r="O1618" s="886">
        <v>0</v>
      </c>
      <c r="P1618" s="886">
        <f>O1618*H1618</f>
        <v>0</v>
      </c>
      <c r="Q1618" s="886">
        <v>4.8999999999999998E-3</v>
      </c>
      <c r="R1618" s="886">
        <f>Q1618*H1618</f>
        <v>0.61355349999999997</v>
      </c>
      <c r="S1618" s="886">
        <v>0</v>
      </c>
      <c r="T1618" s="158">
        <f>S1618*H1618</f>
        <v>0</v>
      </c>
      <c r="AR1618" s="159" t="s">
        <v>299</v>
      </c>
      <c r="AT1618" s="159" t="s">
        <v>391</v>
      </c>
      <c r="AU1618" s="159" t="s">
        <v>177</v>
      </c>
      <c r="AY1618" s="863" t="s">
        <v>170</v>
      </c>
      <c r="BE1618" s="887">
        <f>IF(N1618="základná",J1618,0)</f>
        <v>0</v>
      </c>
      <c r="BF1618" s="887">
        <f>IF(N1618="znížená",J1618,0)</f>
        <v>0</v>
      </c>
      <c r="BG1618" s="887">
        <f>IF(N1618="zákl. prenesená",J1618,0)</f>
        <v>0</v>
      </c>
      <c r="BH1618" s="887">
        <f>IF(N1618="zníž. prenesená",J1618,0)</f>
        <v>0</v>
      </c>
      <c r="BI1618" s="887">
        <f>IF(N1618="nulová",J1618,0)</f>
        <v>0</v>
      </c>
      <c r="BJ1618" s="863" t="s">
        <v>177</v>
      </c>
      <c r="BK1618" s="887">
        <f>ROUND(I1618*H1618,2)</f>
        <v>0</v>
      </c>
      <c r="BL1618" s="863" t="s">
        <v>234</v>
      </c>
      <c r="BM1618" s="159" t="s">
        <v>1147</v>
      </c>
    </row>
    <row r="1619" spans="2:65" s="888" customFormat="1">
      <c r="B1619" s="889"/>
      <c r="D1619" s="890" t="s">
        <v>3027</v>
      </c>
      <c r="E1619" s="891" t="s">
        <v>1</v>
      </c>
      <c r="F1619" s="892" t="s">
        <v>3415</v>
      </c>
      <c r="H1619" s="891" t="s">
        <v>1</v>
      </c>
      <c r="L1619" s="889"/>
      <c r="M1619" s="893"/>
      <c r="T1619" s="894"/>
      <c r="AT1619" s="891" t="s">
        <v>3027</v>
      </c>
      <c r="AU1619" s="891" t="s">
        <v>177</v>
      </c>
      <c r="AV1619" s="888" t="s">
        <v>78</v>
      </c>
      <c r="AW1619" s="888" t="s">
        <v>27</v>
      </c>
      <c r="AX1619" s="888" t="s">
        <v>70</v>
      </c>
      <c r="AY1619" s="891" t="s">
        <v>170</v>
      </c>
    </row>
    <row r="1620" spans="2:65" s="895" customFormat="1">
      <c r="B1620" s="896"/>
      <c r="D1620" s="890" t="s">
        <v>3027</v>
      </c>
      <c r="E1620" s="897" t="s">
        <v>1</v>
      </c>
      <c r="F1620" s="898" t="s">
        <v>3416</v>
      </c>
      <c r="H1620" s="899">
        <v>122.76</v>
      </c>
      <c r="L1620" s="896"/>
      <c r="M1620" s="900"/>
      <c r="T1620" s="901"/>
      <c r="AT1620" s="897" t="s">
        <v>3027</v>
      </c>
      <c r="AU1620" s="897" t="s">
        <v>177</v>
      </c>
      <c r="AV1620" s="895" t="s">
        <v>177</v>
      </c>
      <c r="AW1620" s="895" t="s">
        <v>27</v>
      </c>
      <c r="AX1620" s="895" t="s">
        <v>70</v>
      </c>
      <c r="AY1620" s="897" t="s">
        <v>170</v>
      </c>
    </row>
    <row r="1621" spans="2:65" s="902" customFormat="1">
      <c r="B1621" s="903"/>
      <c r="D1621" s="890" t="s">
        <v>3027</v>
      </c>
      <c r="E1621" s="904" t="s">
        <v>1</v>
      </c>
      <c r="F1621" s="905" t="s">
        <v>3030</v>
      </c>
      <c r="H1621" s="906">
        <v>122.76</v>
      </c>
      <c r="L1621" s="903"/>
      <c r="M1621" s="907"/>
      <c r="T1621" s="908"/>
      <c r="AT1621" s="904" t="s">
        <v>3027</v>
      </c>
      <c r="AU1621" s="904" t="s">
        <v>177</v>
      </c>
      <c r="AV1621" s="902" t="s">
        <v>176</v>
      </c>
      <c r="AW1621" s="902" t="s">
        <v>27</v>
      </c>
      <c r="AX1621" s="902" t="s">
        <v>78</v>
      </c>
      <c r="AY1621" s="904" t="s">
        <v>170</v>
      </c>
    </row>
    <row r="1622" spans="2:65" s="895" customFormat="1">
      <c r="B1622" s="896"/>
      <c r="D1622" s="890" t="s">
        <v>3027</v>
      </c>
      <c r="F1622" s="898" t="s">
        <v>3575</v>
      </c>
      <c r="H1622" s="899">
        <v>125.215</v>
      </c>
      <c r="L1622" s="896"/>
      <c r="M1622" s="900"/>
      <c r="T1622" s="901"/>
      <c r="AT1622" s="897" t="s">
        <v>3027</v>
      </c>
      <c r="AU1622" s="897" t="s">
        <v>177</v>
      </c>
      <c r="AV1622" s="895" t="s">
        <v>177</v>
      </c>
      <c r="AW1622" s="895" t="s">
        <v>3</v>
      </c>
      <c r="AX1622" s="895" t="s">
        <v>78</v>
      </c>
      <c r="AY1622" s="897" t="s">
        <v>170</v>
      </c>
    </row>
    <row r="1623" spans="2:65" s="2" customFormat="1" ht="24.25" customHeight="1">
      <c r="B1623" s="883"/>
      <c r="C1623" s="148" t="s">
        <v>1148</v>
      </c>
      <c r="D1623" s="148" t="s">
        <v>172</v>
      </c>
      <c r="E1623" s="149" t="s">
        <v>1149</v>
      </c>
      <c r="F1623" s="150" t="s">
        <v>1150</v>
      </c>
      <c r="G1623" s="151" t="s">
        <v>175</v>
      </c>
      <c r="H1623" s="152">
        <v>245.52</v>
      </c>
      <c r="I1623" s="1091"/>
      <c r="J1623" s="153">
        <f>ROUND(I1623*H1623,2)</f>
        <v>0</v>
      </c>
      <c r="K1623" s="884"/>
      <c r="L1623" s="40"/>
      <c r="M1623" s="155" t="s">
        <v>1</v>
      </c>
      <c r="N1623" s="885" t="s">
        <v>38</v>
      </c>
      <c r="O1623" s="886">
        <v>8.6190000000000003E-2</v>
      </c>
      <c r="P1623" s="886">
        <f>O1623*H1623</f>
        <v>21.161368800000002</v>
      </c>
      <c r="Q1623" s="886">
        <v>0</v>
      </c>
      <c r="R1623" s="886">
        <f>Q1623*H1623</f>
        <v>0</v>
      </c>
      <c r="S1623" s="886">
        <v>0</v>
      </c>
      <c r="T1623" s="158">
        <f>S1623*H1623</f>
        <v>0</v>
      </c>
      <c r="AR1623" s="159" t="s">
        <v>234</v>
      </c>
      <c r="AT1623" s="159" t="s">
        <v>172</v>
      </c>
      <c r="AU1623" s="159" t="s">
        <v>177</v>
      </c>
      <c r="AY1623" s="863" t="s">
        <v>170</v>
      </c>
      <c r="BE1623" s="887">
        <f>IF(N1623="základná",J1623,0)</f>
        <v>0</v>
      </c>
      <c r="BF1623" s="887">
        <f>IF(N1623="znížená",J1623,0)</f>
        <v>0</v>
      </c>
      <c r="BG1623" s="887">
        <f>IF(N1623="zákl. prenesená",J1623,0)</f>
        <v>0</v>
      </c>
      <c r="BH1623" s="887">
        <f>IF(N1623="zníž. prenesená",J1623,0)</f>
        <v>0</v>
      </c>
      <c r="BI1623" s="887">
        <f>IF(N1623="nulová",J1623,0)</f>
        <v>0</v>
      </c>
      <c r="BJ1623" s="863" t="s">
        <v>177</v>
      </c>
      <c r="BK1623" s="887">
        <f>ROUND(I1623*H1623,2)</f>
        <v>0</v>
      </c>
      <c r="BL1623" s="863" t="s">
        <v>234</v>
      </c>
      <c r="BM1623" s="159" t="s">
        <v>1151</v>
      </c>
    </row>
    <row r="1624" spans="2:65" s="888" customFormat="1">
      <c r="B1624" s="889"/>
      <c r="D1624" s="890" t="s">
        <v>3027</v>
      </c>
      <c r="E1624" s="891" t="s">
        <v>1</v>
      </c>
      <c r="F1624" s="892" t="s">
        <v>3415</v>
      </c>
      <c r="H1624" s="891" t="s">
        <v>1</v>
      </c>
      <c r="L1624" s="889"/>
      <c r="M1624" s="893"/>
      <c r="T1624" s="894"/>
      <c r="AT1624" s="891" t="s">
        <v>3027</v>
      </c>
      <c r="AU1624" s="891" t="s">
        <v>177</v>
      </c>
      <c r="AV1624" s="888" t="s">
        <v>78</v>
      </c>
      <c r="AW1624" s="888" t="s">
        <v>27</v>
      </c>
      <c r="AX1624" s="888" t="s">
        <v>70</v>
      </c>
      <c r="AY1624" s="891" t="s">
        <v>170</v>
      </c>
    </row>
    <row r="1625" spans="2:65" s="895" customFormat="1">
      <c r="B1625" s="896"/>
      <c r="D1625" s="890" t="s">
        <v>3027</v>
      </c>
      <c r="E1625" s="897" t="s">
        <v>1</v>
      </c>
      <c r="F1625" s="898" t="s">
        <v>3416</v>
      </c>
      <c r="H1625" s="899">
        <v>122.76</v>
      </c>
      <c r="L1625" s="896"/>
      <c r="M1625" s="900"/>
      <c r="T1625" s="901"/>
      <c r="AT1625" s="897" t="s">
        <v>3027</v>
      </c>
      <c r="AU1625" s="897" t="s">
        <v>177</v>
      </c>
      <c r="AV1625" s="895" t="s">
        <v>177</v>
      </c>
      <c r="AW1625" s="895" t="s">
        <v>27</v>
      </c>
      <c r="AX1625" s="895" t="s">
        <v>70</v>
      </c>
      <c r="AY1625" s="897" t="s">
        <v>170</v>
      </c>
    </row>
    <row r="1626" spans="2:65" s="888" customFormat="1">
      <c r="B1626" s="889"/>
      <c r="D1626" s="890" t="s">
        <v>3027</v>
      </c>
      <c r="E1626" s="891" t="s">
        <v>1</v>
      </c>
      <c r="F1626" s="892" t="s">
        <v>3415</v>
      </c>
      <c r="H1626" s="891" t="s">
        <v>1</v>
      </c>
      <c r="L1626" s="889"/>
      <c r="M1626" s="893"/>
      <c r="T1626" s="894"/>
      <c r="AT1626" s="891" t="s">
        <v>3027</v>
      </c>
      <c r="AU1626" s="891" t="s">
        <v>177</v>
      </c>
      <c r="AV1626" s="888" t="s">
        <v>78</v>
      </c>
      <c r="AW1626" s="888" t="s">
        <v>27</v>
      </c>
      <c r="AX1626" s="888" t="s">
        <v>70</v>
      </c>
      <c r="AY1626" s="891" t="s">
        <v>170</v>
      </c>
    </row>
    <row r="1627" spans="2:65" s="895" customFormat="1">
      <c r="B1627" s="896"/>
      <c r="D1627" s="890" t="s">
        <v>3027</v>
      </c>
      <c r="E1627" s="897" t="s">
        <v>1</v>
      </c>
      <c r="F1627" s="898" t="s">
        <v>3416</v>
      </c>
      <c r="H1627" s="899">
        <v>122.76</v>
      </c>
      <c r="L1627" s="896"/>
      <c r="M1627" s="900"/>
      <c r="T1627" s="901"/>
      <c r="AT1627" s="897" t="s">
        <v>3027</v>
      </c>
      <c r="AU1627" s="897" t="s">
        <v>177</v>
      </c>
      <c r="AV1627" s="895" t="s">
        <v>177</v>
      </c>
      <c r="AW1627" s="895" t="s">
        <v>27</v>
      </c>
      <c r="AX1627" s="895" t="s">
        <v>70</v>
      </c>
      <c r="AY1627" s="897" t="s">
        <v>170</v>
      </c>
    </row>
    <row r="1628" spans="2:65" s="902" customFormat="1">
      <c r="B1628" s="903"/>
      <c r="D1628" s="890" t="s">
        <v>3027</v>
      </c>
      <c r="E1628" s="904" t="s">
        <v>1</v>
      </c>
      <c r="F1628" s="905" t="s">
        <v>3030</v>
      </c>
      <c r="H1628" s="906">
        <v>245.52</v>
      </c>
      <c r="L1628" s="903"/>
      <c r="M1628" s="907"/>
      <c r="T1628" s="908"/>
      <c r="AT1628" s="904" t="s">
        <v>3027</v>
      </c>
      <c r="AU1628" s="904" t="s">
        <v>177</v>
      </c>
      <c r="AV1628" s="902" t="s">
        <v>176</v>
      </c>
      <c r="AW1628" s="902" t="s">
        <v>27</v>
      </c>
      <c r="AX1628" s="902" t="s">
        <v>78</v>
      </c>
      <c r="AY1628" s="904" t="s">
        <v>170</v>
      </c>
    </row>
    <row r="1629" spans="2:65" s="2" customFormat="1" ht="24.25" customHeight="1">
      <c r="B1629" s="883"/>
      <c r="C1629" s="161" t="s">
        <v>1152</v>
      </c>
      <c r="D1629" s="161" t="s">
        <v>391</v>
      </c>
      <c r="E1629" s="162" t="s">
        <v>1153</v>
      </c>
      <c r="F1629" s="163" t="s">
        <v>1154</v>
      </c>
      <c r="G1629" s="164" t="s">
        <v>192</v>
      </c>
      <c r="H1629" s="165">
        <v>17.649999999999999</v>
      </c>
      <c r="I1629" s="1091"/>
      <c r="J1629" s="166">
        <f>ROUND(I1629*H1629,2)</f>
        <v>0</v>
      </c>
      <c r="K1629" s="167"/>
      <c r="L1629" s="168"/>
      <c r="M1629" s="169" t="s">
        <v>1</v>
      </c>
      <c r="N1629" s="922" t="s">
        <v>38</v>
      </c>
      <c r="O1629" s="886">
        <v>0</v>
      </c>
      <c r="P1629" s="886">
        <f>O1629*H1629</f>
        <v>0</v>
      </c>
      <c r="Q1629" s="886">
        <v>2.4500000000000001E-2</v>
      </c>
      <c r="R1629" s="886">
        <f>Q1629*H1629</f>
        <v>0.432425</v>
      </c>
      <c r="S1629" s="886">
        <v>0</v>
      </c>
      <c r="T1629" s="158">
        <f>S1629*H1629</f>
        <v>0</v>
      </c>
      <c r="AR1629" s="159" t="s">
        <v>299</v>
      </c>
      <c r="AT1629" s="159" t="s">
        <v>391</v>
      </c>
      <c r="AU1629" s="159" t="s">
        <v>177</v>
      </c>
      <c r="AY1629" s="863" t="s">
        <v>170</v>
      </c>
      <c r="BE1629" s="887">
        <f>IF(N1629="základná",J1629,0)</f>
        <v>0</v>
      </c>
      <c r="BF1629" s="887">
        <f>IF(N1629="znížená",J1629,0)</f>
        <v>0</v>
      </c>
      <c r="BG1629" s="887">
        <f>IF(N1629="zákl. prenesená",J1629,0)</f>
        <v>0</v>
      </c>
      <c r="BH1629" s="887">
        <f>IF(N1629="zníž. prenesená",J1629,0)</f>
        <v>0</v>
      </c>
      <c r="BI1629" s="887">
        <f>IF(N1629="nulová",J1629,0)</f>
        <v>0</v>
      </c>
      <c r="BJ1629" s="863" t="s">
        <v>177</v>
      </c>
      <c r="BK1629" s="887">
        <f>ROUND(I1629*H1629,2)</f>
        <v>0</v>
      </c>
      <c r="BL1629" s="863" t="s">
        <v>234</v>
      </c>
      <c r="BM1629" s="159" t="s">
        <v>1155</v>
      </c>
    </row>
    <row r="1630" spans="2:65" s="888" customFormat="1">
      <c r="B1630" s="889"/>
      <c r="D1630" s="890" t="s">
        <v>3027</v>
      </c>
      <c r="E1630" s="891" t="s">
        <v>1</v>
      </c>
      <c r="F1630" s="892" t="s">
        <v>3415</v>
      </c>
      <c r="H1630" s="891" t="s">
        <v>1</v>
      </c>
      <c r="L1630" s="889"/>
      <c r="M1630" s="893"/>
      <c r="T1630" s="894"/>
      <c r="AT1630" s="891" t="s">
        <v>3027</v>
      </c>
      <c r="AU1630" s="891" t="s">
        <v>177</v>
      </c>
      <c r="AV1630" s="888" t="s">
        <v>78</v>
      </c>
      <c r="AW1630" s="888" t="s">
        <v>27</v>
      </c>
      <c r="AX1630" s="888" t="s">
        <v>70</v>
      </c>
      <c r="AY1630" s="891" t="s">
        <v>170</v>
      </c>
    </row>
    <row r="1631" spans="2:65" s="895" customFormat="1">
      <c r="B1631" s="896"/>
      <c r="D1631" s="890" t="s">
        <v>3027</v>
      </c>
      <c r="E1631" s="897" t="s">
        <v>1</v>
      </c>
      <c r="F1631" s="898" t="s">
        <v>3576</v>
      </c>
      <c r="H1631" s="899">
        <v>6.1379999999999999</v>
      </c>
      <c r="L1631" s="896"/>
      <c r="M1631" s="900"/>
      <c r="T1631" s="901"/>
      <c r="AT1631" s="897" t="s">
        <v>3027</v>
      </c>
      <c r="AU1631" s="897" t="s">
        <v>177</v>
      </c>
      <c r="AV1631" s="895" t="s">
        <v>177</v>
      </c>
      <c r="AW1631" s="895" t="s">
        <v>27</v>
      </c>
      <c r="AX1631" s="895" t="s">
        <v>70</v>
      </c>
      <c r="AY1631" s="897" t="s">
        <v>170</v>
      </c>
    </row>
    <row r="1632" spans="2:65" s="888" customFormat="1">
      <c r="B1632" s="889"/>
      <c r="D1632" s="890" t="s">
        <v>3027</v>
      </c>
      <c r="E1632" s="891" t="s">
        <v>1</v>
      </c>
      <c r="F1632" s="892" t="s">
        <v>3417</v>
      </c>
      <c r="H1632" s="891" t="s">
        <v>1</v>
      </c>
      <c r="L1632" s="889"/>
      <c r="M1632" s="893"/>
      <c r="T1632" s="894"/>
      <c r="AT1632" s="891" t="s">
        <v>3027</v>
      </c>
      <c r="AU1632" s="891" t="s">
        <v>177</v>
      </c>
      <c r="AV1632" s="888" t="s">
        <v>78</v>
      </c>
      <c r="AW1632" s="888" t="s">
        <v>27</v>
      </c>
      <c r="AX1632" s="888" t="s">
        <v>70</v>
      </c>
      <c r="AY1632" s="891" t="s">
        <v>170</v>
      </c>
    </row>
    <row r="1633" spans="2:65" s="895" customFormat="1">
      <c r="B1633" s="896"/>
      <c r="D1633" s="890" t="s">
        <v>3027</v>
      </c>
      <c r="E1633" s="897" t="s">
        <v>1</v>
      </c>
      <c r="F1633" s="898" t="s">
        <v>3577</v>
      </c>
      <c r="H1633" s="899">
        <v>11.166</v>
      </c>
      <c r="L1633" s="896"/>
      <c r="M1633" s="900"/>
      <c r="T1633" s="901"/>
      <c r="AT1633" s="897" t="s">
        <v>3027</v>
      </c>
      <c r="AU1633" s="897" t="s">
        <v>177</v>
      </c>
      <c r="AV1633" s="895" t="s">
        <v>177</v>
      </c>
      <c r="AW1633" s="895" t="s">
        <v>27</v>
      </c>
      <c r="AX1633" s="895" t="s">
        <v>70</v>
      </c>
      <c r="AY1633" s="897" t="s">
        <v>170</v>
      </c>
    </row>
    <row r="1634" spans="2:65" s="902" customFormat="1">
      <c r="B1634" s="903"/>
      <c r="D1634" s="890" t="s">
        <v>3027</v>
      </c>
      <c r="E1634" s="904" t="s">
        <v>1</v>
      </c>
      <c r="F1634" s="905" t="s">
        <v>3030</v>
      </c>
      <c r="H1634" s="906">
        <v>17.304000000000002</v>
      </c>
      <c r="L1634" s="903"/>
      <c r="M1634" s="907"/>
      <c r="T1634" s="908"/>
      <c r="AT1634" s="904" t="s">
        <v>3027</v>
      </c>
      <c r="AU1634" s="904" t="s">
        <v>177</v>
      </c>
      <c r="AV1634" s="902" t="s">
        <v>176</v>
      </c>
      <c r="AW1634" s="902" t="s">
        <v>27</v>
      </c>
      <c r="AX1634" s="902" t="s">
        <v>78</v>
      </c>
      <c r="AY1634" s="904" t="s">
        <v>170</v>
      </c>
    </row>
    <row r="1635" spans="2:65" s="895" customFormat="1">
      <c r="B1635" s="896"/>
      <c r="D1635" s="890" t="s">
        <v>3027</v>
      </c>
      <c r="F1635" s="898" t="s">
        <v>3578</v>
      </c>
      <c r="H1635" s="899">
        <v>17.649999999999999</v>
      </c>
      <c r="L1635" s="896"/>
      <c r="M1635" s="900"/>
      <c r="T1635" s="901"/>
      <c r="AT1635" s="897" t="s">
        <v>3027</v>
      </c>
      <c r="AU1635" s="897" t="s">
        <v>177</v>
      </c>
      <c r="AV1635" s="895" t="s">
        <v>177</v>
      </c>
      <c r="AW1635" s="895" t="s">
        <v>3</v>
      </c>
      <c r="AX1635" s="895" t="s">
        <v>78</v>
      </c>
      <c r="AY1635" s="897" t="s">
        <v>170</v>
      </c>
    </row>
    <row r="1636" spans="2:65" s="2" customFormat="1" ht="24.25" customHeight="1">
      <c r="B1636" s="883"/>
      <c r="C1636" s="148" t="s">
        <v>1156</v>
      </c>
      <c r="D1636" s="148" t="s">
        <v>172</v>
      </c>
      <c r="E1636" s="149" t="s">
        <v>1157</v>
      </c>
      <c r="F1636" s="150" t="s">
        <v>1158</v>
      </c>
      <c r="G1636" s="151" t="s">
        <v>175</v>
      </c>
      <c r="H1636" s="152">
        <v>223.33</v>
      </c>
      <c r="I1636" s="1091"/>
      <c r="J1636" s="153">
        <f>ROUND(I1636*H1636,2)</f>
        <v>0</v>
      </c>
      <c r="K1636" s="884"/>
      <c r="L1636" s="40"/>
      <c r="M1636" s="155" t="s">
        <v>1</v>
      </c>
      <c r="N1636" s="885" t="s">
        <v>38</v>
      </c>
      <c r="O1636" s="886">
        <v>0.12735099999999999</v>
      </c>
      <c r="P1636" s="886">
        <f>O1636*H1636</f>
        <v>28.441298830000001</v>
      </c>
      <c r="Q1636" s="886">
        <v>0</v>
      </c>
      <c r="R1636" s="886">
        <f>Q1636*H1636</f>
        <v>0</v>
      </c>
      <c r="S1636" s="886">
        <v>0</v>
      </c>
      <c r="T1636" s="158">
        <f>S1636*H1636</f>
        <v>0</v>
      </c>
      <c r="AR1636" s="159" t="s">
        <v>234</v>
      </c>
      <c r="AT1636" s="159" t="s">
        <v>172</v>
      </c>
      <c r="AU1636" s="159" t="s">
        <v>177</v>
      </c>
      <c r="AY1636" s="863" t="s">
        <v>170</v>
      </c>
      <c r="BE1636" s="887">
        <f>IF(N1636="základná",J1636,0)</f>
        <v>0</v>
      </c>
      <c r="BF1636" s="887">
        <f>IF(N1636="znížená",J1636,0)</f>
        <v>0</v>
      </c>
      <c r="BG1636" s="887">
        <f>IF(N1636="zákl. prenesená",J1636,0)</f>
        <v>0</v>
      </c>
      <c r="BH1636" s="887">
        <f>IF(N1636="zníž. prenesená",J1636,0)</f>
        <v>0</v>
      </c>
      <c r="BI1636" s="887">
        <f>IF(N1636="nulová",J1636,0)</f>
        <v>0</v>
      </c>
      <c r="BJ1636" s="863" t="s">
        <v>177</v>
      </c>
      <c r="BK1636" s="887">
        <f>ROUND(I1636*H1636,2)</f>
        <v>0</v>
      </c>
      <c r="BL1636" s="863" t="s">
        <v>234</v>
      </c>
      <c r="BM1636" s="159" t="s">
        <v>1159</v>
      </c>
    </row>
    <row r="1637" spans="2:65" s="888" customFormat="1">
      <c r="B1637" s="889"/>
      <c r="D1637" s="890" t="s">
        <v>3027</v>
      </c>
      <c r="E1637" s="891" t="s">
        <v>1</v>
      </c>
      <c r="F1637" s="892" t="s">
        <v>3417</v>
      </c>
      <c r="H1637" s="891" t="s">
        <v>1</v>
      </c>
      <c r="L1637" s="889"/>
      <c r="M1637" s="893"/>
      <c r="T1637" s="894"/>
      <c r="AT1637" s="891" t="s">
        <v>3027</v>
      </c>
      <c r="AU1637" s="891" t="s">
        <v>177</v>
      </c>
      <c r="AV1637" s="888" t="s">
        <v>78</v>
      </c>
      <c r="AW1637" s="888" t="s">
        <v>27</v>
      </c>
      <c r="AX1637" s="888" t="s">
        <v>70</v>
      </c>
      <c r="AY1637" s="891" t="s">
        <v>170</v>
      </c>
    </row>
    <row r="1638" spans="2:65" s="895" customFormat="1">
      <c r="B1638" s="896"/>
      <c r="D1638" s="890" t="s">
        <v>3027</v>
      </c>
      <c r="E1638" s="897" t="s">
        <v>1</v>
      </c>
      <c r="F1638" s="898" t="s">
        <v>3418</v>
      </c>
      <c r="H1638" s="899">
        <v>223.33</v>
      </c>
      <c r="L1638" s="896"/>
      <c r="M1638" s="900"/>
      <c r="T1638" s="901"/>
      <c r="AT1638" s="897" t="s">
        <v>3027</v>
      </c>
      <c r="AU1638" s="897" t="s">
        <v>177</v>
      </c>
      <c r="AV1638" s="895" t="s">
        <v>177</v>
      </c>
      <c r="AW1638" s="895" t="s">
        <v>27</v>
      </c>
      <c r="AX1638" s="895" t="s">
        <v>70</v>
      </c>
      <c r="AY1638" s="897" t="s">
        <v>170</v>
      </c>
    </row>
    <row r="1639" spans="2:65" s="902" customFormat="1">
      <c r="B1639" s="903"/>
      <c r="D1639" s="890" t="s">
        <v>3027</v>
      </c>
      <c r="E1639" s="904" t="s">
        <v>1</v>
      </c>
      <c r="F1639" s="905" t="s">
        <v>3030</v>
      </c>
      <c r="H1639" s="906">
        <v>223.33</v>
      </c>
      <c r="L1639" s="903"/>
      <c r="M1639" s="907"/>
      <c r="T1639" s="908"/>
      <c r="AT1639" s="904" t="s">
        <v>3027</v>
      </c>
      <c r="AU1639" s="904" t="s">
        <v>177</v>
      </c>
      <c r="AV1639" s="902" t="s">
        <v>176</v>
      </c>
      <c r="AW1639" s="902" t="s">
        <v>27</v>
      </c>
      <c r="AX1639" s="902" t="s">
        <v>78</v>
      </c>
      <c r="AY1639" s="904" t="s">
        <v>170</v>
      </c>
    </row>
    <row r="1640" spans="2:65" s="2" customFormat="1" ht="37.9" customHeight="1">
      <c r="B1640" s="883"/>
      <c r="C1640" s="161" t="s">
        <v>1160</v>
      </c>
      <c r="D1640" s="161" t="s">
        <v>391</v>
      </c>
      <c r="E1640" s="162" t="s">
        <v>1161</v>
      </c>
      <c r="F1640" s="163" t="s">
        <v>1162</v>
      </c>
      <c r="G1640" s="164" t="s">
        <v>175</v>
      </c>
      <c r="H1640" s="165">
        <v>227.797</v>
      </c>
      <c r="I1640" s="1091"/>
      <c r="J1640" s="166">
        <f>ROUND(I1640*H1640,2)</f>
        <v>0</v>
      </c>
      <c r="K1640" s="167"/>
      <c r="L1640" s="168"/>
      <c r="M1640" s="169" t="s">
        <v>1</v>
      </c>
      <c r="N1640" s="922" t="s">
        <v>38</v>
      </c>
      <c r="O1640" s="886">
        <v>0</v>
      </c>
      <c r="P1640" s="886">
        <f>O1640*H1640</f>
        <v>0</v>
      </c>
      <c r="Q1640" s="886">
        <v>3.9199999999999999E-3</v>
      </c>
      <c r="R1640" s="886">
        <f>Q1640*H1640</f>
        <v>0.89296423999999996</v>
      </c>
      <c r="S1640" s="886">
        <v>0</v>
      </c>
      <c r="T1640" s="158">
        <f>S1640*H1640</f>
        <v>0</v>
      </c>
      <c r="AR1640" s="159" t="s">
        <v>299</v>
      </c>
      <c r="AT1640" s="159" t="s">
        <v>391</v>
      </c>
      <c r="AU1640" s="159" t="s">
        <v>177</v>
      </c>
      <c r="AY1640" s="863" t="s">
        <v>170</v>
      </c>
      <c r="BE1640" s="887">
        <f>IF(N1640="základná",J1640,0)</f>
        <v>0</v>
      </c>
      <c r="BF1640" s="887">
        <f>IF(N1640="znížená",J1640,0)</f>
        <v>0</v>
      </c>
      <c r="BG1640" s="887">
        <f>IF(N1640="zákl. prenesená",J1640,0)</f>
        <v>0</v>
      </c>
      <c r="BH1640" s="887">
        <f>IF(N1640="zníž. prenesená",J1640,0)</f>
        <v>0</v>
      </c>
      <c r="BI1640" s="887">
        <f>IF(N1640="nulová",J1640,0)</f>
        <v>0</v>
      </c>
      <c r="BJ1640" s="863" t="s">
        <v>177</v>
      </c>
      <c r="BK1640" s="887">
        <f>ROUND(I1640*H1640,2)</f>
        <v>0</v>
      </c>
      <c r="BL1640" s="863" t="s">
        <v>234</v>
      </c>
      <c r="BM1640" s="159" t="s">
        <v>1163</v>
      </c>
    </row>
    <row r="1641" spans="2:65" s="888" customFormat="1">
      <c r="B1641" s="889"/>
      <c r="D1641" s="890" t="s">
        <v>3027</v>
      </c>
      <c r="E1641" s="891" t="s">
        <v>1</v>
      </c>
      <c r="F1641" s="892" t="s">
        <v>3417</v>
      </c>
      <c r="H1641" s="891" t="s">
        <v>1</v>
      </c>
      <c r="L1641" s="889"/>
      <c r="M1641" s="893"/>
      <c r="T1641" s="894"/>
      <c r="AT1641" s="891" t="s">
        <v>3027</v>
      </c>
      <c r="AU1641" s="891" t="s">
        <v>177</v>
      </c>
      <c r="AV1641" s="888" t="s">
        <v>78</v>
      </c>
      <c r="AW1641" s="888" t="s">
        <v>27</v>
      </c>
      <c r="AX1641" s="888" t="s">
        <v>70</v>
      </c>
      <c r="AY1641" s="891" t="s">
        <v>170</v>
      </c>
    </row>
    <row r="1642" spans="2:65" s="895" customFormat="1">
      <c r="B1642" s="896"/>
      <c r="D1642" s="890" t="s">
        <v>3027</v>
      </c>
      <c r="E1642" s="897" t="s">
        <v>1</v>
      </c>
      <c r="F1642" s="898" t="s">
        <v>3418</v>
      </c>
      <c r="H1642" s="899">
        <v>223.33</v>
      </c>
      <c r="L1642" s="896"/>
      <c r="M1642" s="900"/>
      <c r="T1642" s="901"/>
      <c r="AT1642" s="897" t="s">
        <v>3027</v>
      </c>
      <c r="AU1642" s="897" t="s">
        <v>177</v>
      </c>
      <c r="AV1642" s="895" t="s">
        <v>177</v>
      </c>
      <c r="AW1642" s="895" t="s">
        <v>27</v>
      </c>
      <c r="AX1642" s="895" t="s">
        <v>70</v>
      </c>
      <c r="AY1642" s="897" t="s">
        <v>170</v>
      </c>
    </row>
    <row r="1643" spans="2:65" s="902" customFormat="1">
      <c r="B1643" s="903"/>
      <c r="D1643" s="890" t="s">
        <v>3027</v>
      </c>
      <c r="E1643" s="904" t="s">
        <v>1</v>
      </c>
      <c r="F1643" s="905" t="s">
        <v>3030</v>
      </c>
      <c r="H1643" s="906">
        <v>223.33</v>
      </c>
      <c r="L1643" s="903"/>
      <c r="M1643" s="907"/>
      <c r="T1643" s="908"/>
      <c r="AT1643" s="904" t="s">
        <v>3027</v>
      </c>
      <c r="AU1643" s="904" t="s">
        <v>177</v>
      </c>
      <c r="AV1643" s="902" t="s">
        <v>176</v>
      </c>
      <c r="AW1643" s="902" t="s">
        <v>27</v>
      </c>
      <c r="AX1643" s="902" t="s">
        <v>78</v>
      </c>
      <c r="AY1643" s="904" t="s">
        <v>170</v>
      </c>
    </row>
    <row r="1644" spans="2:65" s="895" customFormat="1">
      <c r="B1644" s="896"/>
      <c r="D1644" s="890" t="s">
        <v>3027</v>
      </c>
      <c r="F1644" s="898" t="s">
        <v>3579</v>
      </c>
      <c r="H1644" s="899">
        <v>227.797</v>
      </c>
      <c r="L1644" s="896"/>
      <c r="M1644" s="900"/>
      <c r="T1644" s="901"/>
      <c r="AT1644" s="897" t="s">
        <v>3027</v>
      </c>
      <c r="AU1644" s="897" t="s">
        <v>177</v>
      </c>
      <c r="AV1644" s="895" t="s">
        <v>177</v>
      </c>
      <c r="AW1644" s="895" t="s">
        <v>3</v>
      </c>
      <c r="AX1644" s="895" t="s">
        <v>78</v>
      </c>
      <c r="AY1644" s="897" t="s">
        <v>170</v>
      </c>
    </row>
    <row r="1645" spans="2:65" s="2" customFormat="1" ht="37.9" customHeight="1">
      <c r="B1645" s="883"/>
      <c r="C1645" s="161" t="s">
        <v>1164</v>
      </c>
      <c r="D1645" s="161" t="s">
        <v>391</v>
      </c>
      <c r="E1645" s="162" t="s">
        <v>1165</v>
      </c>
      <c r="F1645" s="163" t="s">
        <v>1166</v>
      </c>
      <c r="G1645" s="164" t="s">
        <v>175</v>
      </c>
      <c r="H1645" s="165">
        <v>227.797</v>
      </c>
      <c r="I1645" s="1091"/>
      <c r="J1645" s="166">
        <f>ROUND(I1645*H1645,2)</f>
        <v>0</v>
      </c>
      <c r="K1645" s="167"/>
      <c r="L1645" s="168"/>
      <c r="M1645" s="169" t="s">
        <v>1</v>
      </c>
      <c r="N1645" s="922" t="s">
        <v>38</v>
      </c>
      <c r="O1645" s="886">
        <v>0</v>
      </c>
      <c r="P1645" s="886">
        <f>O1645*H1645</f>
        <v>0</v>
      </c>
      <c r="Q1645" s="886">
        <v>3.4299999999999999E-3</v>
      </c>
      <c r="R1645" s="886">
        <f>Q1645*H1645</f>
        <v>0.78134370999999991</v>
      </c>
      <c r="S1645" s="886">
        <v>0</v>
      </c>
      <c r="T1645" s="158">
        <f>S1645*H1645</f>
        <v>0</v>
      </c>
      <c r="AR1645" s="159" t="s">
        <v>299</v>
      </c>
      <c r="AT1645" s="159" t="s">
        <v>391</v>
      </c>
      <c r="AU1645" s="159" t="s">
        <v>177</v>
      </c>
      <c r="AY1645" s="863" t="s">
        <v>170</v>
      </c>
      <c r="BE1645" s="887">
        <f>IF(N1645="základná",J1645,0)</f>
        <v>0</v>
      </c>
      <c r="BF1645" s="887">
        <f>IF(N1645="znížená",J1645,0)</f>
        <v>0</v>
      </c>
      <c r="BG1645" s="887">
        <f>IF(N1645="zákl. prenesená",J1645,0)</f>
        <v>0</v>
      </c>
      <c r="BH1645" s="887">
        <f>IF(N1645="zníž. prenesená",J1645,0)</f>
        <v>0</v>
      </c>
      <c r="BI1645" s="887">
        <f>IF(N1645="nulová",J1645,0)</f>
        <v>0</v>
      </c>
      <c r="BJ1645" s="863" t="s">
        <v>177</v>
      </c>
      <c r="BK1645" s="887">
        <f>ROUND(I1645*H1645,2)</f>
        <v>0</v>
      </c>
      <c r="BL1645" s="863" t="s">
        <v>234</v>
      </c>
      <c r="BM1645" s="159" t="s">
        <v>1167</v>
      </c>
    </row>
    <row r="1646" spans="2:65" s="888" customFormat="1">
      <c r="B1646" s="889"/>
      <c r="D1646" s="890" t="s">
        <v>3027</v>
      </c>
      <c r="E1646" s="891" t="s">
        <v>1</v>
      </c>
      <c r="F1646" s="892" t="s">
        <v>3539</v>
      </c>
      <c r="H1646" s="891" t="s">
        <v>1</v>
      </c>
      <c r="L1646" s="889"/>
      <c r="M1646" s="893"/>
      <c r="T1646" s="894"/>
      <c r="AT1646" s="891" t="s">
        <v>3027</v>
      </c>
      <c r="AU1646" s="891" t="s">
        <v>177</v>
      </c>
      <c r="AV1646" s="888" t="s">
        <v>78</v>
      </c>
      <c r="AW1646" s="888" t="s">
        <v>27</v>
      </c>
      <c r="AX1646" s="888" t="s">
        <v>70</v>
      </c>
      <c r="AY1646" s="891" t="s">
        <v>170</v>
      </c>
    </row>
    <row r="1647" spans="2:65" s="895" customFormat="1">
      <c r="B1647" s="896"/>
      <c r="D1647" s="890" t="s">
        <v>3027</v>
      </c>
      <c r="E1647" s="897" t="s">
        <v>1</v>
      </c>
      <c r="F1647" s="898" t="s">
        <v>3418</v>
      </c>
      <c r="H1647" s="899">
        <v>223.33</v>
      </c>
      <c r="L1647" s="896"/>
      <c r="M1647" s="900"/>
      <c r="T1647" s="901"/>
      <c r="AT1647" s="897" t="s">
        <v>3027</v>
      </c>
      <c r="AU1647" s="897" t="s">
        <v>177</v>
      </c>
      <c r="AV1647" s="895" t="s">
        <v>177</v>
      </c>
      <c r="AW1647" s="895" t="s">
        <v>27</v>
      </c>
      <c r="AX1647" s="895" t="s">
        <v>70</v>
      </c>
      <c r="AY1647" s="897" t="s">
        <v>170</v>
      </c>
    </row>
    <row r="1648" spans="2:65" s="902" customFormat="1">
      <c r="B1648" s="903"/>
      <c r="D1648" s="890" t="s">
        <v>3027</v>
      </c>
      <c r="E1648" s="904" t="s">
        <v>1</v>
      </c>
      <c r="F1648" s="905" t="s">
        <v>3030</v>
      </c>
      <c r="H1648" s="906">
        <v>223.33</v>
      </c>
      <c r="L1648" s="903"/>
      <c r="M1648" s="907"/>
      <c r="T1648" s="908"/>
      <c r="AT1648" s="904" t="s">
        <v>3027</v>
      </c>
      <c r="AU1648" s="904" t="s">
        <v>177</v>
      </c>
      <c r="AV1648" s="902" t="s">
        <v>176</v>
      </c>
      <c r="AW1648" s="902" t="s">
        <v>27</v>
      </c>
      <c r="AX1648" s="902" t="s">
        <v>78</v>
      </c>
      <c r="AY1648" s="904" t="s">
        <v>170</v>
      </c>
    </row>
    <row r="1649" spans="2:65" s="895" customFormat="1">
      <c r="B1649" s="896"/>
      <c r="D1649" s="890" t="s">
        <v>3027</v>
      </c>
      <c r="F1649" s="898" t="s">
        <v>3579</v>
      </c>
      <c r="H1649" s="899">
        <v>227.797</v>
      </c>
      <c r="L1649" s="896"/>
      <c r="M1649" s="900"/>
      <c r="T1649" s="901"/>
      <c r="AT1649" s="897" t="s">
        <v>3027</v>
      </c>
      <c r="AU1649" s="897" t="s">
        <v>177</v>
      </c>
      <c r="AV1649" s="895" t="s">
        <v>177</v>
      </c>
      <c r="AW1649" s="895" t="s">
        <v>3</v>
      </c>
      <c r="AX1649" s="895" t="s">
        <v>78</v>
      </c>
      <c r="AY1649" s="897" t="s">
        <v>170</v>
      </c>
    </row>
    <row r="1650" spans="2:65" s="2" customFormat="1" ht="24.25" customHeight="1">
      <c r="B1650" s="883"/>
      <c r="C1650" s="148" t="s">
        <v>1168</v>
      </c>
      <c r="D1650" s="148" t="s">
        <v>172</v>
      </c>
      <c r="E1650" s="149" t="s">
        <v>1169</v>
      </c>
      <c r="F1650" s="150" t="s">
        <v>1170</v>
      </c>
      <c r="G1650" s="151" t="s">
        <v>175</v>
      </c>
      <c r="H1650" s="152">
        <v>48.523000000000003</v>
      </c>
      <c r="I1650" s="1091"/>
      <c r="J1650" s="153">
        <f>ROUND(I1650*H1650,2)</f>
        <v>0</v>
      </c>
      <c r="K1650" s="884"/>
      <c r="L1650" s="40"/>
      <c r="M1650" s="155" t="s">
        <v>1</v>
      </c>
      <c r="N1650" s="885" t="s">
        <v>38</v>
      </c>
      <c r="O1650" s="886">
        <v>0.50988999999999995</v>
      </c>
      <c r="P1650" s="886">
        <f>O1650*H1650</f>
        <v>24.741392470000001</v>
      </c>
      <c r="Q1650" s="886">
        <v>4.0000000000000001E-3</v>
      </c>
      <c r="R1650" s="886">
        <f>Q1650*H1650</f>
        <v>0.19409200000000001</v>
      </c>
      <c r="S1650" s="886">
        <v>0</v>
      </c>
      <c r="T1650" s="158">
        <f>S1650*H1650</f>
        <v>0</v>
      </c>
      <c r="AR1650" s="159" t="s">
        <v>234</v>
      </c>
      <c r="AT1650" s="159" t="s">
        <v>172</v>
      </c>
      <c r="AU1650" s="159" t="s">
        <v>177</v>
      </c>
      <c r="AY1650" s="863" t="s">
        <v>170</v>
      </c>
      <c r="BE1650" s="887">
        <f>IF(N1650="základná",J1650,0)</f>
        <v>0</v>
      </c>
      <c r="BF1650" s="887">
        <f>IF(N1650="znížená",J1650,0)</f>
        <v>0</v>
      </c>
      <c r="BG1650" s="887">
        <f>IF(N1650="zákl. prenesená",J1650,0)</f>
        <v>0</v>
      </c>
      <c r="BH1650" s="887">
        <f>IF(N1650="zníž. prenesená",J1650,0)</f>
        <v>0</v>
      </c>
      <c r="BI1650" s="887">
        <f>IF(N1650="nulová",J1650,0)</f>
        <v>0</v>
      </c>
      <c r="BJ1650" s="863" t="s">
        <v>177</v>
      </c>
      <c r="BK1650" s="887">
        <f>ROUND(I1650*H1650,2)</f>
        <v>0</v>
      </c>
      <c r="BL1650" s="863" t="s">
        <v>234</v>
      </c>
      <c r="BM1650" s="159" t="s">
        <v>1171</v>
      </c>
    </row>
    <row r="1651" spans="2:65" s="888" customFormat="1">
      <c r="B1651" s="889"/>
      <c r="D1651" s="890" t="s">
        <v>3027</v>
      </c>
      <c r="E1651" s="891" t="s">
        <v>1</v>
      </c>
      <c r="F1651" s="892" t="s">
        <v>3580</v>
      </c>
      <c r="H1651" s="891" t="s">
        <v>1</v>
      </c>
      <c r="L1651" s="889"/>
      <c r="M1651" s="893"/>
      <c r="T1651" s="894"/>
      <c r="AT1651" s="891" t="s">
        <v>3027</v>
      </c>
      <c r="AU1651" s="891" t="s">
        <v>177</v>
      </c>
      <c r="AV1651" s="888" t="s">
        <v>78</v>
      </c>
      <c r="AW1651" s="888" t="s">
        <v>27</v>
      </c>
      <c r="AX1651" s="888" t="s">
        <v>70</v>
      </c>
      <c r="AY1651" s="891" t="s">
        <v>170</v>
      </c>
    </row>
    <row r="1652" spans="2:65" s="895" customFormat="1">
      <c r="B1652" s="896"/>
      <c r="D1652" s="890" t="s">
        <v>3027</v>
      </c>
      <c r="E1652" s="897" t="s">
        <v>1</v>
      </c>
      <c r="F1652" s="898" t="s">
        <v>3581</v>
      </c>
      <c r="H1652" s="899">
        <v>30.972000000000001</v>
      </c>
      <c r="L1652" s="896"/>
      <c r="M1652" s="900"/>
      <c r="T1652" s="901"/>
      <c r="AT1652" s="897" t="s">
        <v>3027</v>
      </c>
      <c r="AU1652" s="897" t="s">
        <v>177</v>
      </c>
      <c r="AV1652" s="895" t="s">
        <v>177</v>
      </c>
      <c r="AW1652" s="895" t="s">
        <v>27</v>
      </c>
      <c r="AX1652" s="895" t="s">
        <v>70</v>
      </c>
      <c r="AY1652" s="897" t="s">
        <v>170</v>
      </c>
    </row>
    <row r="1653" spans="2:65" s="888" customFormat="1">
      <c r="B1653" s="889"/>
      <c r="D1653" s="890" t="s">
        <v>3027</v>
      </c>
      <c r="E1653" s="891" t="s">
        <v>1</v>
      </c>
      <c r="F1653" s="892" t="s">
        <v>3582</v>
      </c>
      <c r="H1653" s="891" t="s">
        <v>1</v>
      </c>
      <c r="L1653" s="889"/>
      <c r="M1653" s="893"/>
      <c r="T1653" s="894"/>
      <c r="AT1653" s="891" t="s">
        <v>3027</v>
      </c>
      <c r="AU1653" s="891" t="s">
        <v>177</v>
      </c>
      <c r="AV1653" s="888" t="s">
        <v>78</v>
      </c>
      <c r="AW1653" s="888" t="s">
        <v>27</v>
      </c>
      <c r="AX1653" s="888" t="s">
        <v>70</v>
      </c>
      <c r="AY1653" s="891" t="s">
        <v>170</v>
      </c>
    </row>
    <row r="1654" spans="2:65" s="895" customFormat="1">
      <c r="B1654" s="896"/>
      <c r="D1654" s="890" t="s">
        <v>3027</v>
      </c>
      <c r="E1654" s="897" t="s">
        <v>1</v>
      </c>
      <c r="F1654" s="898" t="s">
        <v>3583</v>
      </c>
      <c r="H1654" s="899">
        <v>17.550999999999998</v>
      </c>
      <c r="L1654" s="896"/>
      <c r="M1654" s="900"/>
      <c r="T1654" s="901"/>
      <c r="AT1654" s="897" t="s">
        <v>3027</v>
      </c>
      <c r="AU1654" s="897" t="s">
        <v>177</v>
      </c>
      <c r="AV1654" s="895" t="s">
        <v>177</v>
      </c>
      <c r="AW1654" s="895" t="s">
        <v>27</v>
      </c>
      <c r="AX1654" s="895" t="s">
        <v>70</v>
      </c>
      <c r="AY1654" s="897" t="s">
        <v>170</v>
      </c>
    </row>
    <row r="1655" spans="2:65" s="902" customFormat="1">
      <c r="B1655" s="903"/>
      <c r="D1655" s="890" t="s">
        <v>3027</v>
      </c>
      <c r="E1655" s="904" t="s">
        <v>1</v>
      </c>
      <c r="F1655" s="905" t="s">
        <v>3030</v>
      </c>
      <c r="H1655" s="906">
        <v>48.523000000000003</v>
      </c>
      <c r="L1655" s="903"/>
      <c r="M1655" s="907"/>
      <c r="T1655" s="908"/>
      <c r="AT1655" s="904" t="s">
        <v>3027</v>
      </c>
      <c r="AU1655" s="904" t="s">
        <v>177</v>
      </c>
      <c r="AV1655" s="902" t="s">
        <v>176</v>
      </c>
      <c r="AW1655" s="902" t="s">
        <v>27</v>
      </c>
      <c r="AX1655" s="902" t="s">
        <v>78</v>
      </c>
      <c r="AY1655" s="904" t="s">
        <v>170</v>
      </c>
    </row>
    <row r="1656" spans="2:65" s="2" customFormat="1" ht="21.75" customHeight="1">
      <c r="B1656" s="883"/>
      <c r="C1656" s="161" t="s">
        <v>1172</v>
      </c>
      <c r="D1656" s="161" t="s">
        <v>391</v>
      </c>
      <c r="E1656" s="162" t="s">
        <v>1173</v>
      </c>
      <c r="F1656" s="163" t="s">
        <v>1174</v>
      </c>
      <c r="G1656" s="164" t="s">
        <v>175</v>
      </c>
      <c r="H1656" s="165">
        <v>17.902000000000001</v>
      </c>
      <c r="I1656" s="1091"/>
      <c r="J1656" s="166">
        <f>ROUND(I1656*H1656,2)</f>
        <v>0</v>
      </c>
      <c r="K1656" s="167"/>
      <c r="L1656" s="168"/>
      <c r="M1656" s="169" t="s">
        <v>1</v>
      </c>
      <c r="N1656" s="922" t="s">
        <v>38</v>
      </c>
      <c r="O1656" s="886">
        <v>0</v>
      </c>
      <c r="P1656" s="886">
        <f>O1656*H1656</f>
        <v>0</v>
      </c>
      <c r="Q1656" s="886">
        <v>2.1199999999999999E-3</v>
      </c>
      <c r="R1656" s="886">
        <f>Q1656*H1656</f>
        <v>3.7952239999999998E-2</v>
      </c>
      <c r="S1656" s="886">
        <v>0</v>
      </c>
      <c r="T1656" s="158">
        <f>S1656*H1656</f>
        <v>0</v>
      </c>
      <c r="AR1656" s="159" t="s">
        <v>299</v>
      </c>
      <c r="AT1656" s="159" t="s">
        <v>391</v>
      </c>
      <c r="AU1656" s="159" t="s">
        <v>177</v>
      </c>
      <c r="AY1656" s="863" t="s">
        <v>170</v>
      </c>
      <c r="BE1656" s="887">
        <f>IF(N1656="základná",J1656,0)</f>
        <v>0</v>
      </c>
      <c r="BF1656" s="887">
        <f>IF(N1656="znížená",J1656,0)</f>
        <v>0</v>
      </c>
      <c r="BG1656" s="887">
        <f>IF(N1656="zákl. prenesená",J1656,0)</f>
        <v>0</v>
      </c>
      <c r="BH1656" s="887">
        <f>IF(N1656="zníž. prenesená",J1656,0)</f>
        <v>0</v>
      </c>
      <c r="BI1656" s="887">
        <f>IF(N1656="nulová",J1656,0)</f>
        <v>0</v>
      </c>
      <c r="BJ1656" s="863" t="s">
        <v>177</v>
      </c>
      <c r="BK1656" s="887">
        <f>ROUND(I1656*H1656,2)</f>
        <v>0</v>
      </c>
      <c r="BL1656" s="863" t="s">
        <v>234</v>
      </c>
      <c r="BM1656" s="159" t="s">
        <v>1175</v>
      </c>
    </row>
    <row r="1657" spans="2:65" s="888" customFormat="1">
      <c r="B1657" s="889"/>
      <c r="D1657" s="890" t="s">
        <v>3027</v>
      </c>
      <c r="E1657" s="891" t="s">
        <v>1</v>
      </c>
      <c r="F1657" s="892" t="s">
        <v>3582</v>
      </c>
      <c r="H1657" s="891" t="s">
        <v>1</v>
      </c>
      <c r="L1657" s="889"/>
      <c r="M1657" s="893"/>
      <c r="T1657" s="894"/>
      <c r="AT1657" s="891" t="s">
        <v>3027</v>
      </c>
      <c r="AU1657" s="891" t="s">
        <v>177</v>
      </c>
      <c r="AV1657" s="888" t="s">
        <v>78</v>
      </c>
      <c r="AW1657" s="888" t="s">
        <v>27</v>
      </c>
      <c r="AX1657" s="888" t="s">
        <v>70</v>
      </c>
      <c r="AY1657" s="891" t="s">
        <v>170</v>
      </c>
    </row>
    <row r="1658" spans="2:65" s="895" customFormat="1">
      <c r="B1658" s="896"/>
      <c r="D1658" s="890" t="s">
        <v>3027</v>
      </c>
      <c r="E1658" s="897" t="s">
        <v>1</v>
      </c>
      <c r="F1658" s="898" t="s">
        <v>3583</v>
      </c>
      <c r="H1658" s="899">
        <v>17.550999999999998</v>
      </c>
      <c r="L1658" s="896"/>
      <c r="M1658" s="900"/>
      <c r="T1658" s="901"/>
      <c r="AT1658" s="897" t="s">
        <v>3027</v>
      </c>
      <c r="AU1658" s="897" t="s">
        <v>177</v>
      </c>
      <c r="AV1658" s="895" t="s">
        <v>177</v>
      </c>
      <c r="AW1658" s="895" t="s">
        <v>27</v>
      </c>
      <c r="AX1658" s="895" t="s">
        <v>70</v>
      </c>
      <c r="AY1658" s="897" t="s">
        <v>170</v>
      </c>
    </row>
    <row r="1659" spans="2:65" s="902" customFormat="1">
      <c r="B1659" s="903"/>
      <c r="D1659" s="890" t="s">
        <v>3027</v>
      </c>
      <c r="E1659" s="904" t="s">
        <v>1</v>
      </c>
      <c r="F1659" s="905" t="s">
        <v>3030</v>
      </c>
      <c r="H1659" s="906">
        <v>17.550999999999998</v>
      </c>
      <c r="L1659" s="903"/>
      <c r="M1659" s="907"/>
      <c r="T1659" s="908"/>
      <c r="AT1659" s="904" t="s">
        <v>3027</v>
      </c>
      <c r="AU1659" s="904" t="s">
        <v>177</v>
      </c>
      <c r="AV1659" s="902" t="s">
        <v>176</v>
      </c>
      <c r="AW1659" s="902" t="s">
        <v>27</v>
      </c>
      <c r="AX1659" s="902" t="s">
        <v>78</v>
      </c>
      <c r="AY1659" s="904" t="s">
        <v>170</v>
      </c>
    </row>
    <row r="1660" spans="2:65" s="895" customFormat="1">
      <c r="B1660" s="896"/>
      <c r="D1660" s="890" t="s">
        <v>3027</v>
      </c>
      <c r="F1660" s="898" t="s">
        <v>3584</v>
      </c>
      <c r="H1660" s="899">
        <v>17.902000000000001</v>
      </c>
      <c r="L1660" s="896"/>
      <c r="M1660" s="900"/>
      <c r="T1660" s="901"/>
      <c r="AT1660" s="897" t="s">
        <v>3027</v>
      </c>
      <c r="AU1660" s="897" t="s">
        <v>177</v>
      </c>
      <c r="AV1660" s="895" t="s">
        <v>177</v>
      </c>
      <c r="AW1660" s="895" t="s">
        <v>3</v>
      </c>
      <c r="AX1660" s="895" t="s">
        <v>78</v>
      </c>
      <c r="AY1660" s="897" t="s">
        <v>170</v>
      </c>
    </row>
    <row r="1661" spans="2:65" s="2" customFormat="1" ht="37.9" customHeight="1">
      <c r="B1661" s="883"/>
      <c r="C1661" s="161" t="s">
        <v>1176</v>
      </c>
      <c r="D1661" s="161" t="s">
        <v>391</v>
      </c>
      <c r="E1661" s="162" t="s">
        <v>1177</v>
      </c>
      <c r="F1661" s="163" t="s">
        <v>1178</v>
      </c>
      <c r="G1661" s="164" t="s">
        <v>175</v>
      </c>
      <c r="H1661" s="165">
        <v>31.591000000000001</v>
      </c>
      <c r="I1661" s="1091"/>
      <c r="J1661" s="166">
        <f>ROUND(I1661*H1661,2)</f>
        <v>0</v>
      </c>
      <c r="K1661" s="167"/>
      <c r="L1661" s="168"/>
      <c r="M1661" s="169" t="s">
        <v>1</v>
      </c>
      <c r="N1661" s="922" t="s">
        <v>38</v>
      </c>
      <c r="O1661" s="886">
        <v>0</v>
      </c>
      <c r="P1661" s="886">
        <f>O1661*H1661</f>
        <v>0</v>
      </c>
      <c r="Q1661" s="886">
        <v>1.47E-3</v>
      </c>
      <c r="R1661" s="886">
        <f>Q1661*H1661</f>
        <v>4.6438769999999997E-2</v>
      </c>
      <c r="S1661" s="886">
        <v>0</v>
      </c>
      <c r="T1661" s="158">
        <f>S1661*H1661</f>
        <v>0</v>
      </c>
      <c r="AR1661" s="159" t="s">
        <v>299</v>
      </c>
      <c r="AT1661" s="159" t="s">
        <v>391</v>
      </c>
      <c r="AU1661" s="159" t="s">
        <v>177</v>
      </c>
      <c r="AY1661" s="863" t="s">
        <v>170</v>
      </c>
      <c r="BE1661" s="887">
        <f>IF(N1661="základná",J1661,0)</f>
        <v>0</v>
      </c>
      <c r="BF1661" s="887">
        <f>IF(N1661="znížená",J1661,0)</f>
        <v>0</v>
      </c>
      <c r="BG1661" s="887">
        <f>IF(N1661="zákl. prenesená",J1661,0)</f>
        <v>0</v>
      </c>
      <c r="BH1661" s="887">
        <f>IF(N1661="zníž. prenesená",J1661,0)</f>
        <v>0</v>
      </c>
      <c r="BI1661" s="887">
        <f>IF(N1661="nulová",J1661,0)</f>
        <v>0</v>
      </c>
      <c r="BJ1661" s="863" t="s">
        <v>177</v>
      </c>
      <c r="BK1661" s="887">
        <f>ROUND(I1661*H1661,2)</f>
        <v>0</v>
      </c>
      <c r="BL1661" s="863" t="s">
        <v>234</v>
      </c>
      <c r="BM1661" s="159" t="s">
        <v>1179</v>
      </c>
    </row>
    <row r="1662" spans="2:65" s="888" customFormat="1">
      <c r="B1662" s="889"/>
      <c r="D1662" s="890" t="s">
        <v>3027</v>
      </c>
      <c r="E1662" s="891" t="s">
        <v>1</v>
      </c>
      <c r="F1662" s="892" t="s">
        <v>3580</v>
      </c>
      <c r="H1662" s="891" t="s">
        <v>1</v>
      </c>
      <c r="L1662" s="889"/>
      <c r="M1662" s="893"/>
      <c r="T1662" s="894"/>
      <c r="AT1662" s="891" t="s">
        <v>3027</v>
      </c>
      <c r="AU1662" s="891" t="s">
        <v>177</v>
      </c>
      <c r="AV1662" s="888" t="s">
        <v>78</v>
      </c>
      <c r="AW1662" s="888" t="s">
        <v>27</v>
      </c>
      <c r="AX1662" s="888" t="s">
        <v>70</v>
      </c>
      <c r="AY1662" s="891" t="s">
        <v>170</v>
      </c>
    </row>
    <row r="1663" spans="2:65" s="895" customFormat="1">
      <c r="B1663" s="896"/>
      <c r="D1663" s="890" t="s">
        <v>3027</v>
      </c>
      <c r="E1663" s="897" t="s">
        <v>1</v>
      </c>
      <c r="F1663" s="898" t="s">
        <v>3581</v>
      </c>
      <c r="H1663" s="899">
        <v>30.972000000000001</v>
      </c>
      <c r="L1663" s="896"/>
      <c r="M1663" s="900"/>
      <c r="T1663" s="901"/>
      <c r="AT1663" s="897" t="s">
        <v>3027</v>
      </c>
      <c r="AU1663" s="897" t="s">
        <v>177</v>
      </c>
      <c r="AV1663" s="895" t="s">
        <v>177</v>
      </c>
      <c r="AW1663" s="895" t="s">
        <v>27</v>
      </c>
      <c r="AX1663" s="895" t="s">
        <v>70</v>
      </c>
      <c r="AY1663" s="897" t="s">
        <v>170</v>
      </c>
    </row>
    <row r="1664" spans="2:65" s="902" customFormat="1">
      <c r="B1664" s="903"/>
      <c r="D1664" s="890" t="s">
        <v>3027</v>
      </c>
      <c r="E1664" s="904" t="s">
        <v>1</v>
      </c>
      <c r="F1664" s="905" t="s">
        <v>3030</v>
      </c>
      <c r="H1664" s="906">
        <v>30.972000000000001</v>
      </c>
      <c r="L1664" s="903"/>
      <c r="M1664" s="907"/>
      <c r="T1664" s="908"/>
      <c r="AT1664" s="904" t="s">
        <v>3027</v>
      </c>
      <c r="AU1664" s="904" t="s">
        <v>177</v>
      </c>
      <c r="AV1664" s="902" t="s">
        <v>176</v>
      </c>
      <c r="AW1664" s="902" t="s">
        <v>27</v>
      </c>
      <c r="AX1664" s="902" t="s">
        <v>78</v>
      </c>
      <c r="AY1664" s="904" t="s">
        <v>170</v>
      </c>
    </row>
    <row r="1665" spans="2:65" s="895" customFormat="1">
      <c r="B1665" s="896"/>
      <c r="D1665" s="890" t="s">
        <v>3027</v>
      </c>
      <c r="F1665" s="898" t="s">
        <v>3585</v>
      </c>
      <c r="H1665" s="899">
        <v>31.591000000000001</v>
      </c>
      <c r="L1665" s="896"/>
      <c r="M1665" s="900"/>
      <c r="T1665" s="901"/>
      <c r="AT1665" s="897" t="s">
        <v>3027</v>
      </c>
      <c r="AU1665" s="897" t="s">
        <v>177</v>
      </c>
      <c r="AV1665" s="895" t="s">
        <v>177</v>
      </c>
      <c r="AW1665" s="895" t="s">
        <v>3</v>
      </c>
      <c r="AX1665" s="895" t="s">
        <v>78</v>
      </c>
      <c r="AY1665" s="897" t="s">
        <v>170</v>
      </c>
    </row>
    <row r="1666" spans="2:65" s="2" customFormat="1" ht="24.25" customHeight="1">
      <c r="B1666" s="883"/>
      <c r="C1666" s="148" t="s">
        <v>1180</v>
      </c>
      <c r="D1666" s="148" t="s">
        <v>172</v>
      </c>
      <c r="E1666" s="149" t="s">
        <v>1181</v>
      </c>
      <c r="F1666" s="150" t="s">
        <v>1182</v>
      </c>
      <c r="G1666" s="151" t="s">
        <v>1054</v>
      </c>
      <c r="H1666" s="1073">
        <v>493.25</v>
      </c>
      <c r="I1666" s="1091"/>
      <c r="J1666" s="153">
        <f>ROUND(I1666*H1666,2)</f>
        <v>0</v>
      </c>
      <c r="K1666" s="884"/>
      <c r="L1666" s="40"/>
      <c r="M1666" s="155" t="s">
        <v>1</v>
      </c>
      <c r="N1666" s="885" t="s">
        <v>38</v>
      </c>
      <c r="O1666" s="886">
        <v>0</v>
      </c>
      <c r="P1666" s="886">
        <f>O1666*H1666</f>
        <v>0</v>
      </c>
      <c r="Q1666" s="886">
        <v>0</v>
      </c>
      <c r="R1666" s="886">
        <f>Q1666*H1666</f>
        <v>0</v>
      </c>
      <c r="S1666" s="886">
        <v>0</v>
      </c>
      <c r="T1666" s="158">
        <f>S1666*H1666</f>
        <v>0</v>
      </c>
      <c r="AR1666" s="159" t="s">
        <v>234</v>
      </c>
      <c r="AT1666" s="159" t="s">
        <v>172</v>
      </c>
      <c r="AU1666" s="159" t="s">
        <v>177</v>
      </c>
      <c r="AY1666" s="863" t="s">
        <v>170</v>
      </c>
      <c r="BE1666" s="887">
        <f>IF(N1666="základná",J1666,0)</f>
        <v>0</v>
      </c>
      <c r="BF1666" s="887">
        <f>IF(N1666="znížená",J1666,0)</f>
        <v>0</v>
      </c>
      <c r="BG1666" s="887">
        <f>IF(N1666="zákl. prenesená",J1666,0)</f>
        <v>0</v>
      </c>
      <c r="BH1666" s="887">
        <f>IF(N1666="zníž. prenesená",J1666,0)</f>
        <v>0</v>
      </c>
      <c r="BI1666" s="887">
        <f>IF(N1666="nulová",J1666,0)</f>
        <v>0</v>
      </c>
      <c r="BJ1666" s="863" t="s">
        <v>177</v>
      </c>
      <c r="BK1666" s="887">
        <f>ROUND(I1666*H1666,2)</f>
        <v>0</v>
      </c>
      <c r="BL1666" s="863" t="s">
        <v>234</v>
      </c>
      <c r="BM1666" s="159" t="s">
        <v>1183</v>
      </c>
    </row>
    <row r="1667" spans="2:65" s="876" customFormat="1" ht="22.9" customHeight="1">
      <c r="B1667" s="877"/>
      <c r="D1667" s="136" t="s">
        <v>69</v>
      </c>
      <c r="E1667" s="145" t="s">
        <v>1184</v>
      </c>
      <c r="F1667" s="145" t="s">
        <v>1185</v>
      </c>
      <c r="J1667" s="882">
        <f>BK1667</f>
        <v>0</v>
      </c>
      <c r="L1667" s="877"/>
      <c r="M1667" s="879"/>
      <c r="P1667" s="880">
        <f>SUM(P1668:P1676)</f>
        <v>2.2650000000000001</v>
      </c>
      <c r="R1667" s="880">
        <f>SUM(R1668:R1676)</f>
        <v>8.6999999999999994E-3</v>
      </c>
      <c r="T1667" s="881">
        <f>SUM(T1668:T1676)</f>
        <v>0</v>
      </c>
      <c r="AR1667" s="136" t="s">
        <v>177</v>
      </c>
      <c r="AT1667" s="143" t="s">
        <v>69</v>
      </c>
      <c r="AU1667" s="143" t="s">
        <v>78</v>
      </c>
      <c r="AY1667" s="136" t="s">
        <v>170</v>
      </c>
      <c r="BK1667" s="144">
        <f>SUM(BK1668:BK1676)</f>
        <v>0</v>
      </c>
    </row>
    <row r="1668" spans="2:65" s="2" customFormat="1" ht="24.25" customHeight="1">
      <c r="B1668" s="883"/>
      <c r="C1668" s="148" t="s">
        <v>1186</v>
      </c>
      <c r="D1668" s="148" t="s">
        <v>172</v>
      </c>
      <c r="E1668" s="149" t="s">
        <v>1187</v>
      </c>
      <c r="F1668" s="150" t="s">
        <v>1188</v>
      </c>
      <c r="G1668" s="151" t="s">
        <v>339</v>
      </c>
      <c r="H1668" s="152">
        <v>5</v>
      </c>
      <c r="I1668" s="1091"/>
      <c r="J1668" s="153">
        <f>ROUND(I1668*H1668,2)</f>
        <v>0</v>
      </c>
      <c r="K1668" s="884"/>
      <c r="L1668" s="40"/>
      <c r="M1668" s="155" t="s">
        <v>1</v>
      </c>
      <c r="N1668" s="885" t="s">
        <v>38</v>
      </c>
      <c r="O1668" s="886">
        <v>0.45300000000000001</v>
      </c>
      <c r="P1668" s="886">
        <f>O1668*H1668</f>
        <v>2.2650000000000001</v>
      </c>
      <c r="Q1668" s="886">
        <v>4.6000000000000001E-4</v>
      </c>
      <c r="R1668" s="886">
        <f>Q1668*H1668</f>
        <v>2.3E-3</v>
      </c>
      <c r="S1668" s="886">
        <v>0</v>
      </c>
      <c r="T1668" s="158">
        <f>S1668*H1668</f>
        <v>0</v>
      </c>
      <c r="AR1668" s="159" t="s">
        <v>234</v>
      </c>
      <c r="AT1668" s="159" t="s">
        <v>172</v>
      </c>
      <c r="AU1668" s="159" t="s">
        <v>177</v>
      </c>
      <c r="AY1668" s="863" t="s">
        <v>170</v>
      </c>
      <c r="BE1668" s="887">
        <f>IF(N1668="základná",J1668,0)</f>
        <v>0</v>
      </c>
      <c r="BF1668" s="887">
        <f>IF(N1668="znížená",J1668,0)</f>
        <v>0</v>
      </c>
      <c r="BG1668" s="887">
        <f>IF(N1668="zákl. prenesená",J1668,0)</f>
        <v>0</v>
      </c>
      <c r="BH1668" s="887">
        <f>IF(N1668="zníž. prenesená",J1668,0)</f>
        <v>0</v>
      </c>
      <c r="BI1668" s="887">
        <f>IF(N1668="nulová",J1668,0)</f>
        <v>0</v>
      </c>
      <c r="BJ1668" s="863" t="s">
        <v>177</v>
      </c>
      <c r="BK1668" s="887">
        <f>ROUND(I1668*H1668,2)</f>
        <v>0</v>
      </c>
      <c r="BL1668" s="863" t="s">
        <v>234</v>
      </c>
      <c r="BM1668" s="159" t="s">
        <v>1189</v>
      </c>
    </row>
    <row r="1669" spans="2:65" s="888" customFormat="1">
      <c r="B1669" s="889"/>
      <c r="D1669" s="890" t="s">
        <v>3027</v>
      </c>
      <c r="E1669" s="891" t="s">
        <v>1</v>
      </c>
      <c r="F1669" s="892" t="s">
        <v>3586</v>
      </c>
      <c r="H1669" s="891" t="s">
        <v>1</v>
      </c>
      <c r="L1669" s="889"/>
      <c r="M1669" s="893"/>
      <c r="T1669" s="894"/>
      <c r="AT1669" s="891" t="s">
        <v>3027</v>
      </c>
      <c r="AU1669" s="891" t="s">
        <v>177</v>
      </c>
      <c r="AV1669" s="888" t="s">
        <v>78</v>
      </c>
      <c r="AW1669" s="888" t="s">
        <v>27</v>
      </c>
      <c r="AX1669" s="888" t="s">
        <v>70</v>
      </c>
      <c r="AY1669" s="891" t="s">
        <v>170</v>
      </c>
    </row>
    <row r="1670" spans="2:65" s="895" customFormat="1">
      <c r="B1670" s="896"/>
      <c r="D1670" s="890" t="s">
        <v>3027</v>
      </c>
      <c r="E1670" s="897" t="s">
        <v>1</v>
      </c>
      <c r="F1670" s="898" t="s">
        <v>189</v>
      </c>
      <c r="H1670" s="899">
        <v>5</v>
      </c>
      <c r="L1670" s="896"/>
      <c r="M1670" s="900"/>
      <c r="T1670" s="901"/>
      <c r="AT1670" s="897" t="s">
        <v>3027</v>
      </c>
      <c r="AU1670" s="897" t="s">
        <v>177</v>
      </c>
      <c r="AV1670" s="895" t="s">
        <v>177</v>
      </c>
      <c r="AW1670" s="895" t="s">
        <v>27</v>
      </c>
      <c r="AX1670" s="895" t="s">
        <v>70</v>
      </c>
      <c r="AY1670" s="897" t="s">
        <v>170</v>
      </c>
    </row>
    <row r="1671" spans="2:65" s="902" customFormat="1">
      <c r="B1671" s="903"/>
      <c r="D1671" s="890" t="s">
        <v>3027</v>
      </c>
      <c r="E1671" s="904" t="s">
        <v>1</v>
      </c>
      <c r="F1671" s="905" t="s">
        <v>3030</v>
      </c>
      <c r="H1671" s="906">
        <v>5</v>
      </c>
      <c r="L1671" s="903"/>
      <c r="M1671" s="907"/>
      <c r="T1671" s="908"/>
      <c r="AT1671" s="904" t="s">
        <v>3027</v>
      </c>
      <c r="AU1671" s="904" t="s">
        <v>177</v>
      </c>
      <c r="AV1671" s="902" t="s">
        <v>176</v>
      </c>
      <c r="AW1671" s="902" t="s">
        <v>27</v>
      </c>
      <c r="AX1671" s="902" t="s">
        <v>78</v>
      </c>
      <c r="AY1671" s="904" t="s">
        <v>170</v>
      </c>
    </row>
    <row r="1672" spans="2:65" s="2" customFormat="1" ht="24.25" customHeight="1">
      <c r="B1672" s="883"/>
      <c r="C1672" s="161" t="s">
        <v>1190</v>
      </c>
      <c r="D1672" s="161" t="s">
        <v>391</v>
      </c>
      <c r="E1672" s="162" t="s">
        <v>1191</v>
      </c>
      <c r="F1672" s="163" t="s">
        <v>1192</v>
      </c>
      <c r="G1672" s="164" t="s">
        <v>339</v>
      </c>
      <c r="H1672" s="165">
        <v>5</v>
      </c>
      <c r="I1672" s="1091"/>
      <c r="J1672" s="166">
        <f>ROUND(I1672*H1672,2)</f>
        <v>0</v>
      </c>
      <c r="K1672" s="167"/>
      <c r="L1672" s="168"/>
      <c r="M1672" s="169" t="s">
        <v>1</v>
      </c>
      <c r="N1672" s="922" t="s">
        <v>38</v>
      </c>
      <c r="O1672" s="886">
        <v>0</v>
      </c>
      <c r="P1672" s="886">
        <f>O1672*H1672</f>
        <v>0</v>
      </c>
      <c r="Q1672" s="886">
        <v>1.2800000000000001E-3</v>
      </c>
      <c r="R1672" s="886">
        <f>Q1672*H1672</f>
        <v>6.4000000000000003E-3</v>
      </c>
      <c r="S1672" s="886">
        <v>0</v>
      </c>
      <c r="T1672" s="158">
        <f>S1672*H1672</f>
        <v>0</v>
      </c>
      <c r="AR1672" s="159" t="s">
        <v>299</v>
      </c>
      <c r="AT1672" s="159" t="s">
        <v>391</v>
      </c>
      <c r="AU1672" s="159" t="s">
        <v>177</v>
      </c>
      <c r="AY1672" s="863" t="s">
        <v>170</v>
      </c>
      <c r="BE1672" s="887">
        <f>IF(N1672="základná",J1672,0)</f>
        <v>0</v>
      </c>
      <c r="BF1672" s="887">
        <f>IF(N1672="znížená",J1672,0)</f>
        <v>0</v>
      </c>
      <c r="BG1672" s="887">
        <f>IF(N1672="zákl. prenesená",J1672,0)</f>
        <v>0</v>
      </c>
      <c r="BH1672" s="887">
        <f>IF(N1672="zníž. prenesená",J1672,0)</f>
        <v>0</v>
      </c>
      <c r="BI1672" s="887">
        <f>IF(N1672="nulová",J1672,0)</f>
        <v>0</v>
      </c>
      <c r="BJ1672" s="863" t="s">
        <v>177</v>
      </c>
      <c r="BK1672" s="887">
        <f>ROUND(I1672*H1672,2)</f>
        <v>0</v>
      </c>
      <c r="BL1672" s="863" t="s">
        <v>234</v>
      </c>
      <c r="BM1672" s="159" t="s">
        <v>1193</v>
      </c>
    </row>
    <row r="1673" spans="2:65" s="888" customFormat="1">
      <c r="B1673" s="889"/>
      <c r="D1673" s="890" t="s">
        <v>3027</v>
      </c>
      <c r="E1673" s="891" t="s">
        <v>1</v>
      </c>
      <c r="F1673" s="892" t="s">
        <v>3586</v>
      </c>
      <c r="H1673" s="891" t="s">
        <v>1</v>
      </c>
      <c r="L1673" s="889"/>
      <c r="M1673" s="893"/>
      <c r="T1673" s="894"/>
      <c r="AT1673" s="891" t="s">
        <v>3027</v>
      </c>
      <c r="AU1673" s="891" t="s">
        <v>177</v>
      </c>
      <c r="AV1673" s="888" t="s">
        <v>78</v>
      </c>
      <c r="AW1673" s="888" t="s">
        <v>27</v>
      </c>
      <c r="AX1673" s="888" t="s">
        <v>70</v>
      </c>
      <c r="AY1673" s="891" t="s">
        <v>170</v>
      </c>
    </row>
    <row r="1674" spans="2:65" s="895" customFormat="1">
      <c r="B1674" s="896"/>
      <c r="D1674" s="890" t="s">
        <v>3027</v>
      </c>
      <c r="E1674" s="897" t="s">
        <v>1</v>
      </c>
      <c r="F1674" s="898" t="s">
        <v>189</v>
      </c>
      <c r="H1674" s="899">
        <v>5</v>
      </c>
      <c r="L1674" s="896"/>
      <c r="M1674" s="900"/>
      <c r="T1674" s="901"/>
      <c r="AT1674" s="897" t="s">
        <v>3027</v>
      </c>
      <c r="AU1674" s="897" t="s">
        <v>177</v>
      </c>
      <c r="AV1674" s="895" t="s">
        <v>177</v>
      </c>
      <c r="AW1674" s="895" t="s">
        <v>27</v>
      </c>
      <c r="AX1674" s="895" t="s">
        <v>70</v>
      </c>
      <c r="AY1674" s="897" t="s">
        <v>170</v>
      </c>
    </row>
    <row r="1675" spans="2:65" s="902" customFormat="1">
      <c r="B1675" s="903"/>
      <c r="D1675" s="890" t="s">
        <v>3027</v>
      </c>
      <c r="E1675" s="904" t="s">
        <v>1</v>
      </c>
      <c r="F1675" s="905" t="s">
        <v>3030</v>
      </c>
      <c r="H1675" s="906">
        <v>5</v>
      </c>
      <c r="L1675" s="903"/>
      <c r="M1675" s="907"/>
      <c r="T1675" s="908"/>
      <c r="AT1675" s="904" t="s">
        <v>3027</v>
      </c>
      <c r="AU1675" s="904" t="s">
        <v>177</v>
      </c>
      <c r="AV1675" s="902" t="s">
        <v>176</v>
      </c>
      <c r="AW1675" s="902" t="s">
        <v>27</v>
      </c>
      <c r="AX1675" s="902" t="s">
        <v>78</v>
      </c>
      <c r="AY1675" s="904" t="s">
        <v>170</v>
      </c>
    </row>
    <row r="1676" spans="2:65" s="2" customFormat="1" ht="24.25" customHeight="1">
      <c r="B1676" s="883"/>
      <c r="C1676" s="148" t="s">
        <v>1194</v>
      </c>
      <c r="D1676" s="148" t="s">
        <v>172</v>
      </c>
      <c r="E1676" s="149" t="s">
        <v>1195</v>
      </c>
      <c r="F1676" s="150" t="s">
        <v>1196</v>
      </c>
      <c r="G1676" s="151" t="s">
        <v>1054</v>
      </c>
      <c r="H1676" s="1073">
        <v>5.1269999999999998</v>
      </c>
      <c r="I1676" s="1091"/>
      <c r="J1676" s="153">
        <f>ROUND(I1676*H1676,2)</f>
        <v>0</v>
      </c>
      <c r="K1676" s="884"/>
      <c r="L1676" s="40"/>
      <c r="M1676" s="155" t="s">
        <v>1</v>
      </c>
      <c r="N1676" s="885" t="s">
        <v>38</v>
      </c>
      <c r="O1676" s="886">
        <v>0</v>
      </c>
      <c r="P1676" s="886">
        <f>O1676*H1676</f>
        <v>0</v>
      </c>
      <c r="Q1676" s="886">
        <v>0</v>
      </c>
      <c r="R1676" s="886">
        <f>Q1676*H1676</f>
        <v>0</v>
      </c>
      <c r="S1676" s="886">
        <v>0</v>
      </c>
      <c r="T1676" s="158">
        <f>S1676*H1676</f>
        <v>0</v>
      </c>
      <c r="AR1676" s="159" t="s">
        <v>234</v>
      </c>
      <c r="AT1676" s="159" t="s">
        <v>172</v>
      </c>
      <c r="AU1676" s="159" t="s">
        <v>177</v>
      </c>
      <c r="AY1676" s="863" t="s">
        <v>170</v>
      </c>
      <c r="BE1676" s="887">
        <f>IF(N1676="základná",J1676,0)</f>
        <v>0</v>
      </c>
      <c r="BF1676" s="887">
        <f>IF(N1676="znížená",J1676,0)</f>
        <v>0</v>
      </c>
      <c r="BG1676" s="887">
        <f>IF(N1676="zákl. prenesená",J1676,0)</f>
        <v>0</v>
      </c>
      <c r="BH1676" s="887">
        <f>IF(N1676="zníž. prenesená",J1676,0)</f>
        <v>0</v>
      </c>
      <c r="BI1676" s="887">
        <f>IF(N1676="nulová",J1676,0)</f>
        <v>0</v>
      </c>
      <c r="BJ1676" s="863" t="s">
        <v>177</v>
      </c>
      <c r="BK1676" s="887">
        <f>ROUND(I1676*H1676,2)</f>
        <v>0</v>
      </c>
      <c r="BL1676" s="863" t="s">
        <v>234</v>
      </c>
      <c r="BM1676" s="159" t="s">
        <v>1197</v>
      </c>
    </row>
    <row r="1677" spans="2:65" s="876" customFormat="1" ht="22.9" customHeight="1">
      <c r="B1677" s="877"/>
      <c r="D1677" s="136" t="s">
        <v>69</v>
      </c>
      <c r="E1677" s="145" t="s">
        <v>1198</v>
      </c>
      <c r="F1677" s="145" t="s">
        <v>1199</v>
      </c>
      <c r="J1677" s="882">
        <f>BK1677</f>
        <v>0</v>
      </c>
      <c r="L1677" s="877"/>
      <c r="M1677" s="879"/>
      <c r="P1677" s="880">
        <f>SUM(P1678:P1694)</f>
        <v>9.0227519999999988</v>
      </c>
      <c r="R1677" s="880">
        <f>SUM(R1678:R1694)</f>
        <v>0.79624511999999992</v>
      </c>
      <c r="T1677" s="881">
        <f>SUM(T1678:T1694)</f>
        <v>0</v>
      </c>
      <c r="AR1677" s="136" t="s">
        <v>177</v>
      </c>
      <c r="AT1677" s="143" t="s">
        <v>69</v>
      </c>
      <c r="AU1677" s="143" t="s">
        <v>78</v>
      </c>
      <c r="AY1677" s="136" t="s">
        <v>170</v>
      </c>
      <c r="BK1677" s="144">
        <f>SUM(BK1678:BK1694)</f>
        <v>0</v>
      </c>
    </row>
    <row r="1678" spans="2:65" s="2" customFormat="1" ht="21.75" customHeight="1">
      <c r="B1678" s="883"/>
      <c r="C1678" s="148" t="s">
        <v>1200</v>
      </c>
      <c r="D1678" s="148" t="s">
        <v>172</v>
      </c>
      <c r="E1678" s="149" t="s">
        <v>1201</v>
      </c>
      <c r="F1678" s="150" t="s">
        <v>1202</v>
      </c>
      <c r="G1678" s="151" t="s">
        <v>175</v>
      </c>
      <c r="H1678" s="152">
        <v>25.488</v>
      </c>
      <c r="I1678" s="1091"/>
      <c r="J1678" s="153">
        <f>ROUND(I1678*H1678,2)</f>
        <v>0</v>
      </c>
      <c r="K1678" s="884"/>
      <c r="L1678" s="40"/>
      <c r="M1678" s="155" t="s">
        <v>1</v>
      </c>
      <c r="N1678" s="885" t="s">
        <v>38</v>
      </c>
      <c r="O1678" s="886">
        <v>0.35399999999999998</v>
      </c>
      <c r="P1678" s="886">
        <f>O1678*H1678</f>
        <v>9.0227519999999988</v>
      </c>
      <c r="Q1678" s="886">
        <v>2.4000000000000001E-4</v>
      </c>
      <c r="R1678" s="886">
        <f>Q1678*H1678</f>
        <v>6.1171200000000002E-3</v>
      </c>
      <c r="S1678" s="886">
        <v>0</v>
      </c>
      <c r="T1678" s="158">
        <f>S1678*H1678</f>
        <v>0</v>
      </c>
      <c r="AR1678" s="159" t="s">
        <v>234</v>
      </c>
      <c r="AT1678" s="159" t="s">
        <v>172</v>
      </c>
      <c r="AU1678" s="159" t="s">
        <v>177</v>
      </c>
      <c r="AY1678" s="863" t="s">
        <v>170</v>
      </c>
      <c r="BE1678" s="887">
        <f>IF(N1678="základná",J1678,0)</f>
        <v>0</v>
      </c>
      <c r="BF1678" s="887">
        <f>IF(N1678="znížená",J1678,0)</f>
        <v>0</v>
      </c>
      <c r="BG1678" s="887">
        <f>IF(N1678="zákl. prenesená",J1678,0)</f>
        <v>0</v>
      </c>
      <c r="BH1678" s="887">
        <f>IF(N1678="zníž. prenesená",J1678,0)</f>
        <v>0</v>
      </c>
      <c r="BI1678" s="887">
        <f>IF(N1678="nulová",J1678,0)</f>
        <v>0</v>
      </c>
      <c r="BJ1678" s="863" t="s">
        <v>177</v>
      </c>
      <c r="BK1678" s="887">
        <f>ROUND(I1678*H1678,2)</f>
        <v>0</v>
      </c>
      <c r="BL1678" s="863" t="s">
        <v>234</v>
      </c>
      <c r="BM1678" s="159" t="s">
        <v>1203</v>
      </c>
    </row>
    <row r="1679" spans="2:65" s="888" customFormat="1">
      <c r="B1679" s="889"/>
      <c r="D1679" s="890" t="s">
        <v>3027</v>
      </c>
      <c r="E1679" s="891" t="s">
        <v>1</v>
      </c>
      <c r="F1679" s="892" t="s">
        <v>3587</v>
      </c>
      <c r="H1679" s="891" t="s">
        <v>1</v>
      </c>
      <c r="L1679" s="889"/>
      <c r="M1679" s="893"/>
      <c r="T1679" s="894"/>
      <c r="AT1679" s="891" t="s">
        <v>3027</v>
      </c>
      <c r="AU1679" s="891" t="s">
        <v>177</v>
      </c>
      <c r="AV1679" s="888" t="s">
        <v>78</v>
      </c>
      <c r="AW1679" s="888" t="s">
        <v>27</v>
      </c>
      <c r="AX1679" s="888" t="s">
        <v>70</v>
      </c>
      <c r="AY1679" s="891" t="s">
        <v>170</v>
      </c>
    </row>
    <row r="1680" spans="2:65" s="895" customFormat="1">
      <c r="B1680" s="896"/>
      <c r="D1680" s="890" t="s">
        <v>3027</v>
      </c>
      <c r="E1680" s="897" t="s">
        <v>1</v>
      </c>
      <c r="F1680" s="898" t="s">
        <v>3588</v>
      </c>
      <c r="H1680" s="899">
        <v>7.5640000000000001</v>
      </c>
      <c r="L1680" s="896"/>
      <c r="M1680" s="900"/>
      <c r="T1680" s="901"/>
      <c r="AT1680" s="897" t="s">
        <v>3027</v>
      </c>
      <c r="AU1680" s="897" t="s">
        <v>177</v>
      </c>
      <c r="AV1680" s="895" t="s">
        <v>177</v>
      </c>
      <c r="AW1680" s="895" t="s">
        <v>27</v>
      </c>
      <c r="AX1680" s="895" t="s">
        <v>70</v>
      </c>
      <c r="AY1680" s="897" t="s">
        <v>170</v>
      </c>
    </row>
    <row r="1681" spans="2:65" s="895" customFormat="1">
      <c r="B1681" s="896"/>
      <c r="D1681" s="890" t="s">
        <v>3027</v>
      </c>
      <c r="E1681" s="897" t="s">
        <v>1</v>
      </c>
      <c r="F1681" s="898" t="s">
        <v>3589</v>
      </c>
      <c r="H1681" s="899">
        <v>0.84</v>
      </c>
      <c r="L1681" s="896"/>
      <c r="M1681" s="900"/>
      <c r="T1681" s="901"/>
      <c r="AT1681" s="897" t="s">
        <v>3027</v>
      </c>
      <c r="AU1681" s="897" t="s">
        <v>177</v>
      </c>
      <c r="AV1681" s="895" t="s">
        <v>177</v>
      </c>
      <c r="AW1681" s="895" t="s">
        <v>27</v>
      </c>
      <c r="AX1681" s="895" t="s">
        <v>70</v>
      </c>
      <c r="AY1681" s="897" t="s">
        <v>170</v>
      </c>
    </row>
    <row r="1682" spans="2:65" s="895" customFormat="1">
      <c r="B1682" s="896"/>
      <c r="D1682" s="890" t="s">
        <v>3027</v>
      </c>
      <c r="E1682" s="897" t="s">
        <v>1</v>
      </c>
      <c r="F1682" s="898" t="s">
        <v>3590</v>
      </c>
      <c r="H1682" s="899">
        <v>8.0500000000000007</v>
      </c>
      <c r="L1682" s="896"/>
      <c r="M1682" s="900"/>
      <c r="T1682" s="901"/>
      <c r="AT1682" s="897" t="s">
        <v>3027</v>
      </c>
      <c r="AU1682" s="897" t="s">
        <v>177</v>
      </c>
      <c r="AV1682" s="895" t="s">
        <v>177</v>
      </c>
      <c r="AW1682" s="895" t="s">
        <v>27</v>
      </c>
      <c r="AX1682" s="895" t="s">
        <v>70</v>
      </c>
      <c r="AY1682" s="897" t="s">
        <v>170</v>
      </c>
    </row>
    <row r="1683" spans="2:65" s="895" customFormat="1">
      <c r="B1683" s="896"/>
      <c r="D1683" s="890" t="s">
        <v>3027</v>
      </c>
      <c r="E1683" s="897" t="s">
        <v>1</v>
      </c>
      <c r="F1683" s="898" t="s">
        <v>3591</v>
      </c>
      <c r="H1683" s="899">
        <v>8.4789999999999992</v>
      </c>
      <c r="L1683" s="896"/>
      <c r="M1683" s="900"/>
      <c r="T1683" s="901"/>
      <c r="AT1683" s="897" t="s">
        <v>3027</v>
      </c>
      <c r="AU1683" s="897" t="s">
        <v>177</v>
      </c>
      <c r="AV1683" s="895" t="s">
        <v>177</v>
      </c>
      <c r="AW1683" s="895" t="s">
        <v>27</v>
      </c>
      <c r="AX1683" s="895" t="s">
        <v>70</v>
      </c>
      <c r="AY1683" s="897" t="s">
        <v>170</v>
      </c>
    </row>
    <row r="1684" spans="2:65" s="895" customFormat="1">
      <c r="B1684" s="896"/>
      <c r="D1684" s="890" t="s">
        <v>3027</v>
      </c>
      <c r="E1684" s="897" t="s">
        <v>1</v>
      </c>
      <c r="F1684" s="898" t="s">
        <v>3592</v>
      </c>
      <c r="H1684" s="899">
        <v>0.55500000000000005</v>
      </c>
      <c r="L1684" s="896"/>
      <c r="M1684" s="900"/>
      <c r="T1684" s="901"/>
      <c r="AT1684" s="897" t="s">
        <v>3027</v>
      </c>
      <c r="AU1684" s="897" t="s">
        <v>177</v>
      </c>
      <c r="AV1684" s="895" t="s">
        <v>177</v>
      </c>
      <c r="AW1684" s="895" t="s">
        <v>27</v>
      </c>
      <c r="AX1684" s="895" t="s">
        <v>70</v>
      </c>
      <c r="AY1684" s="897" t="s">
        <v>170</v>
      </c>
    </row>
    <row r="1685" spans="2:65" s="902" customFormat="1">
      <c r="B1685" s="903"/>
      <c r="D1685" s="890" t="s">
        <v>3027</v>
      </c>
      <c r="E1685" s="904" t="s">
        <v>1</v>
      </c>
      <c r="F1685" s="905" t="s">
        <v>3030</v>
      </c>
      <c r="H1685" s="906">
        <v>25.488</v>
      </c>
      <c r="L1685" s="903"/>
      <c r="M1685" s="907"/>
      <c r="T1685" s="908"/>
      <c r="AT1685" s="904" t="s">
        <v>3027</v>
      </c>
      <c r="AU1685" s="904" t="s">
        <v>177</v>
      </c>
      <c r="AV1685" s="902" t="s">
        <v>176</v>
      </c>
      <c r="AW1685" s="902" t="s">
        <v>27</v>
      </c>
      <c r="AX1685" s="902" t="s">
        <v>78</v>
      </c>
      <c r="AY1685" s="904" t="s">
        <v>170</v>
      </c>
    </row>
    <row r="1686" spans="2:65" s="2" customFormat="1" ht="24.25" customHeight="1">
      <c r="B1686" s="883"/>
      <c r="C1686" s="161" t="s">
        <v>1204</v>
      </c>
      <c r="D1686" s="161" t="s">
        <v>391</v>
      </c>
      <c r="E1686" s="162" t="s">
        <v>1205</v>
      </c>
      <c r="F1686" s="163" t="s">
        <v>1206</v>
      </c>
      <c r="G1686" s="164" t="s">
        <v>175</v>
      </c>
      <c r="H1686" s="165">
        <v>25.488</v>
      </c>
      <c r="I1686" s="1091"/>
      <c r="J1686" s="166">
        <f>ROUND(I1686*H1686,2)</f>
        <v>0</v>
      </c>
      <c r="K1686" s="167"/>
      <c r="L1686" s="168"/>
      <c r="M1686" s="169" t="s">
        <v>1</v>
      </c>
      <c r="N1686" s="922" t="s">
        <v>38</v>
      </c>
      <c r="O1686" s="886">
        <v>0</v>
      </c>
      <c r="P1686" s="886">
        <f>O1686*H1686</f>
        <v>0</v>
      </c>
      <c r="Q1686" s="886">
        <v>3.1E-2</v>
      </c>
      <c r="R1686" s="886">
        <f>Q1686*H1686</f>
        <v>0.79012799999999994</v>
      </c>
      <c r="S1686" s="886">
        <v>0</v>
      </c>
      <c r="T1686" s="158">
        <f>S1686*H1686</f>
        <v>0</v>
      </c>
      <c r="AR1686" s="159" t="s">
        <v>299</v>
      </c>
      <c r="AT1686" s="159" t="s">
        <v>391</v>
      </c>
      <c r="AU1686" s="159" t="s">
        <v>177</v>
      </c>
      <c r="AY1686" s="863" t="s">
        <v>170</v>
      </c>
      <c r="BE1686" s="887">
        <f>IF(N1686="základná",J1686,0)</f>
        <v>0</v>
      </c>
      <c r="BF1686" s="887">
        <f>IF(N1686="znížená",J1686,0)</f>
        <v>0</v>
      </c>
      <c r="BG1686" s="887">
        <f>IF(N1686="zákl. prenesená",J1686,0)</f>
        <v>0</v>
      </c>
      <c r="BH1686" s="887">
        <f>IF(N1686="zníž. prenesená",J1686,0)</f>
        <v>0</v>
      </c>
      <c r="BI1686" s="887">
        <f>IF(N1686="nulová",J1686,0)</f>
        <v>0</v>
      </c>
      <c r="BJ1686" s="863" t="s">
        <v>177</v>
      </c>
      <c r="BK1686" s="887">
        <f>ROUND(I1686*H1686,2)</f>
        <v>0</v>
      </c>
      <c r="BL1686" s="863" t="s">
        <v>234</v>
      </c>
      <c r="BM1686" s="159" t="s">
        <v>1207</v>
      </c>
    </row>
    <row r="1687" spans="2:65" s="888" customFormat="1">
      <c r="B1687" s="889"/>
      <c r="D1687" s="890" t="s">
        <v>3027</v>
      </c>
      <c r="E1687" s="891" t="s">
        <v>1</v>
      </c>
      <c r="F1687" s="892" t="s">
        <v>3587</v>
      </c>
      <c r="H1687" s="891" t="s">
        <v>1</v>
      </c>
      <c r="L1687" s="889"/>
      <c r="M1687" s="893"/>
      <c r="T1687" s="894"/>
      <c r="AT1687" s="891" t="s">
        <v>3027</v>
      </c>
      <c r="AU1687" s="891" t="s">
        <v>177</v>
      </c>
      <c r="AV1687" s="888" t="s">
        <v>78</v>
      </c>
      <c r="AW1687" s="888" t="s">
        <v>27</v>
      </c>
      <c r="AX1687" s="888" t="s">
        <v>70</v>
      </c>
      <c r="AY1687" s="891" t="s">
        <v>170</v>
      </c>
    </row>
    <row r="1688" spans="2:65" s="895" customFormat="1">
      <c r="B1688" s="896"/>
      <c r="D1688" s="890" t="s">
        <v>3027</v>
      </c>
      <c r="E1688" s="897" t="s">
        <v>1</v>
      </c>
      <c r="F1688" s="898" t="s">
        <v>3588</v>
      </c>
      <c r="H1688" s="899">
        <v>7.5640000000000001</v>
      </c>
      <c r="L1688" s="896"/>
      <c r="M1688" s="900"/>
      <c r="T1688" s="901"/>
      <c r="AT1688" s="897" t="s">
        <v>3027</v>
      </c>
      <c r="AU1688" s="897" t="s">
        <v>177</v>
      </c>
      <c r="AV1688" s="895" t="s">
        <v>177</v>
      </c>
      <c r="AW1688" s="895" t="s">
        <v>27</v>
      </c>
      <c r="AX1688" s="895" t="s">
        <v>70</v>
      </c>
      <c r="AY1688" s="897" t="s">
        <v>170</v>
      </c>
    </row>
    <row r="1689" spans="2:65" s="895" customFormat="1">
      <c r="B1689" s="896"/>
      <c r="D1689" s="890" t="s">
        <v>3027</v>
      </c>
      <c r="E1689" s="897" t="s">
        <v>1</v>
      </c>
      <c r="F1689" s="898" t="s">
        <v>3589</v>
      </c>
      <c r="H1689" s="899">
        <v>0.84</v>
      </c>
      <c r="L1689" s="896"/>
      <c r="M1689" s="900"/>
      <c r="T1689" s="901"/>
      <c r="AT1689" s="897" t="s">
        <v>3027</v>
      </c>
      <c r="AU1689" s="897" t="s">
        <v>177</v>
      </c>
      <c r="AV1689" s="895" t="s">
        <v>177</v>
      </c>
      <c r="AW1689" s="895" t="s">
        <v>27</v>
      </c>
      <c r="AX1689" s="895" t="s">
        <v>70</v>
      </c>
      <c r="AY1689" s="897" t="s">
        <v>170</v>
      </c>
    </row>
    <row r="1690" spans="2:65" s="895" customFormat="1">
      <c r="B1690" s="896"/>
      <c r="D1690" s="890" t="s">
        <v>3027</v>
      </c>
      <c r="E1690" s="897" t="s">
        <v>1</v>
      </c>
      <c r="F1690" s="898" t="s">
        <v>3590</v>
      </c>
      <c r="H1690" s="899">
        <v>8.0500000000000007</v>
      </c>
      <c r="L1690" s="896"/>
      <c r="M1690" s="900"/>
      <c r="T1690" s="901"/>
      <c r="AT1690" s="897" t="s">
        <v>3027</v>
      </c>
      <c r="AU1690" s="897" t="s">
        <v>177</v>
      </c>
      <c r="AV1690" s="895" t="s">
        <v>177</v>
      </c>
      <c r="AW1690" s="895" t="s">
        <v>27</v>
      </c>
      <c r="AX1690" s="895" t="s">
        <v>70</v>
      </c>
      <c r="AY1690" s="897" t="s">
        <v>170</v>
      </c>
    </row>
    <row r="1691" spans="2:65" s="895" customFormat="1">
      <c r="B1691" s="896"/>
      <c r="D1691" s="890" t="s">
        <v>3027</v>
      </c>
      <c r="E1691" s="897" t="s">
        <v>1</v>
      </c>
      <c r="F1691" s="898" t="s">
        <v>3591</v>
      </c>
      <c r="H1691" s="899">
        <v>8.4789999999999992</v>
      </c>
      <c r="L1691" s="896"/>
      <c r="M1691" s="900"/>
      <c r="T1691" s="901"/>
      <c r="AT1691" s="897" t="s">
        <v>3027</v>
      </c>
      <c r="AU1691" s="897" t="s">
        <v>177</v>
      </c>
      <c r="AV1691" s="895" t="s">
        <v>177</v>
      </c>
      <c r="AW1691" s="895" t="s">
        <v>27</v>
      </c>
      <c r="AX1691" s="895" t="s">
        <v>70</v>
      </c>
      <c r="AY1691" s="897" t="s">
        <v>170</v>
      </c>
    </row>
    <row r="1692" spans="2:65" s="895" customFormat="1">
      <c r="B1692" s="896"/>
      <c r="D1692" s="890" t="s">
        <v>3027</v>
      </c>
      <c r="E1692" s="897" t="s">
        <v>1</v>
      </c>
      <c r="F1692" s="898" t="s">
        <v>3592</v>
      </c>
      <c r="H1692" s="899">
        <v>0.55500000000000005</v>
      </c>
      <c r="L1692" s="896"/>
      <c r="M1692" s="900"/>
      <c r="T1692" s="901"/>
      <c r="AT1692" s="897" t="s">
        <v>3027</v>
      </c>
      <c r="AU1692" s="897" t="s">
        <v>177</v>
      </c>
      <c r="AV1692" s="895" t="s">
        <v>177</v>
      </c>
      <c r="AW1692" s="895" t="s">
        <v>27</v>
      </c>
      <c r="AX1692" s="895" t="s">
        <v>70</v>
      </c>
      <c r="AY1692" s="897" t="s">
        <v>170</v>
      </c>
    </row>
    <row r="1693" spans="2:65" s="902" customFormat="1">
      <c r="B1693" s="903"/>
      <c r="D1693" s="890" t="s">
        <v>3027</v>
      </c>
      <c r="E1693" s="904" t="s">
        <v>1</v>
      </c>
      <c r="F1693" s="905" t="s">
        <v>3030</v>
      </c>
      <c r="H1693" s="906">
        <v>25.488</v>
      </c>
      <c r="L1693" s="903"/>
      <c r="M1693" s="907"/>
      <c r="T1693" s="908"/>
      <c r="AT1693" s="904" t="s">
        <v>3027</v>
      </c>
      <c r="AU1693" s="904" t="s">
        <v>177</v>
      </c>
      <c r="AV1693" s="902" t="s">
        <v>176</v>
      </c>
      <c r="AW1693" s="902" t="s">
        <v>27</v>
      </c>
      <c r="AX1693" s="902" t="s">
        <v>78</v>
      </c>
      <c r="AY1693" s="904" t="s">
        <v>170</v>
      </c>
    </row>
    <row r="1694" spans="2:65" s="2" customFormat="1" ht="24.25" customHeight="1">
      <c r="B1694" s="883"/>
      <c r="C1694" s="148" t="s">
        <v>1208</v>
      </c>
      <c r="D1694" s="148" t="s">
        <v>172</v>
      </c>
      <c r="E1694" s="149" t="s">
        <v>1209</v>
      </c>
      <c r="F1694" s="150" t="s">
        <v>1210</v>
      </c>
      <c r="G1694" s="151" t="s">
        <v>1054</v>
      </c>
      <c r="H1694" s="1073">
        <v>17.699000000000002</v>
      </c>
      <c r="I1694" s="1091"/>
      <c r="J1694" s="153">
        <f>ROUND(I1694*H1694,2)</f>
        <v>0</v>
      </c>
      <c r="K1694" s="884"/>
      <c r="L1694" s="40"/>
      <c r="M1694" s="155" t="s">
        <v>1</v>
      </c>
      <c r="N1694" s="885" t="s">
        <v>38</v>
      </c>
      <c r="O1694" s="886">
        <v>0</v>
      </c>
      <c r="P1694" s="886">
        <f>O1694*H1694</f>
        <v>0</v>
      </c>
      <c r="Q1694" s="886">
        <v>0</v>
      </c>
      <c r="R1694" s="886">
        <f>Q1694*H1694</f>
        <v>0</v>
      </c>
      <c r="S1694" s="886">
        <v>0</v>
      </c>
      <c r="T1694" s="158">
        <f>S1694*H1694</f>
        <v>0</v>
      </c>
      <c r="AR1694" s="159" t="s">
        <v>234</v>
      </c>
      <c r="AT1694" s="159" t="s">
        <v>172</v>
      </c>
      <c r="AU1694" s="159" t="s">
        <v>177</v>
      </c>
      <c r="AY1694" s="863" t="s">
        <v>170</v>
      </c>
      <c r="BE1694" s="887">
        <f>IF(N1694="základná",J1694,0)</f>
        <v>0</v>
      </c>
      <c r="BF1694" s="887">
        <f>IF(N1694="znížená",J1694,0)</f>
        <v>0</v>
      </c>
      <c r="BG1694" s="887">
        <f>IF(N1694="zákl. prenesená",J1694,0)</f>
        <v>0</v>
      </c>
      <c r="BH1694" s="887">
        <f>IF(N1694="zníž. prenesená",J1694,0)</f>
        <v>0</v>
      </c>
      <c r="BI1694" s="887">
        <f>IF(N1694="nulová",J1694,0)</f>
        <v>0</v>
      </c>
      <c r="BJ1694" s="863" t="s">
        <v>177</v>
      </c>
      <c r="BK1694" s="887">
        <f>ROUND(I1694*H1694,2)</f>
        <v>0</v>
      </c>
      <c r="BL1694" s="863" t="s">
        <v>234</v>
      </c>
      <c r="BM1694" s="159" t="s">
        <v>1211</v>
      </c>
    </row>
    <row r="1695" spans="2:65" s="876" customFormat="1" ht="22.9" customHeight="1">
      <c r="B1695" s="877"/>
      <c r="D1695" s="136" t="s">
        <v>69</v>
      </c>
      <c r="E1695" s="145" t="s">
        <v>1212</v>
      </c>
      <c r="F1695" s="145" t="s">
        <v>1213</v>
      </c>
      <c r="J1695" s="882">
        <f>BK1695</f>
        <v>0</v>
      </c>
      <c r="L1695" s="877"/>
      <c r="M1695" s="879"/>
      <c r="P1695" s="880">
        <f>SUM(P1696:P1835)</f>
        <v>770.13312400000007</v>
      </c>
      <c r="R1695" s="880">
        <f>SUM(R1696:R1835)</f>
        <v>21.002223968400003</v>
      </c>
      <c r="T1695" s="881">
        <f>SUM(T1696:T1835)</f>
        <v>3.2541912000000002</v>
      </c>
      <c r="AR1695" s="136" t="s">
        <v>177</v>
      </c>
      <c r="AT1695" s="143" t="s">
        <v>69</v>
      </c>
      <c r="AU1695" s="143" t="s">
        <v>78</v>
      </c>
      <c r="AY1695" s="136" t="s">
        <v>170</v>
      </c>
      <c r="BK1695" s="144">
        <f>SUM(BK1696:BK1835)</f>
        <v>0</v>
      </c>
    </row>
    <row r="1696" spans="2:65" s="2" customFormat="1" ht="24.25" customHeight="1">
      <c r="B1696" s="883"/>
      <c r="C1696" s="148" t="s">
        <v>1214</v>
      </c>
      <c r="D1696" s="148" t="s">
        <v>172</v>
      </c>
      <c r="E1696" s="149" t="s">
        <v>1215</v>
      </c>
      <c r="F1696" s="150" t="s">
        <v>1216</v>
      </c>
      <c r="G1696" s="151" t="s">
        <v>175</v>
      </c>
      <c r="H1696" s="152">
        <v>257.60000000000002</v>
      </c>
      <c r="I1696" s="1091"/>
      <c r="J1696" s="153">
        <f>ROUND(I1696*H1696,2)</f>
        <v>0</v>
      </c>
      <c r="K1696" s="884"/>
      <c r="L1696" s="40"/>
      <c r="M1696" s="155" t="s">
        <v>1</v>
      </c>
      <c r="N1696" s="885" t="s">
        <v>38</v>
      </c>
      <c r="O1696" s="886">
        <v>0.57977999999999996</v>
      </c>
      <c r="P1696" s="886">
        <f>O1696*H1696</f>
        <v>149.351328</v>
      </c>
      <c r="Q1696" s="886">
        <v>3.7469800000000002E-4</v>
      </c>
      <c r="R1696" s="886">
        <f>Q1696*H1696</f>
        <v>9.6522204800000011E-2</v>
      </c>
      <c r="S1696" s="886">
        <v>0</v>
      </c>
      <c r="T1696" s="158">
        <f>S1696*H1696</f>
        <v>0</v>
      </c>
      <c r="AR1696" s="159" t="s">
        <v>234</v>
      </c>
      <c r="AT1696" s="159" t="s">
        <v>172</v>
      </c>
      <c r="AU1696" s="159" t="s">
        <v>177</v>
      </c>
      <c r="AY1696" s="863" t="s">
        <v>170</v>
      </c>
      <c r="BE1696" s="887">
        <f>IF(N1696="základná",J1696,0)</f>
        <v>0</v>
      </c>
      <c r="BF1696" s="887">
        <f>IF(N1696="znížená",J1696,0)</f>
        <v>0</v>
      </c>
      <c r="BG1696" s="887">
        <f>IF(N1696="zákl. prenesená",J1696,0)</f>
        <v>0</v>
      </c>
      <c r="BH1696" s="887">
        <f>IF(N1696="zníž. prenesená",J1696,0)</f>
        <v>0</v>
      </c>
      <c r="BI1696" s="887">
        <f>IF(N1696="nulová",J1696,0)</f>
        <v>0</v>
      </c>
      <c r="BJ1696" s="863" t="s">
        <v>177</v>
      </c>
      <c r="BK1696" s="887">
        <f>ROUND(I1696*H1696,2)</f>
        <v>0</v>
      </c>
      <c r="BL1696" s="863" t="s">
        <v>234</v>
      </c>
      <c r="BM1696" s="159" t="s">
        <v>1217</v>
      </c>
    </row>
    <row r="1697" spans="2:51" s="888" customFormat="1">
      <c r="B1697" s="889"/>
      <c r="D1697" s="890" t="s">
        <v>3027</v>
      </c>
      <c r="E1697" s="891" t="s">
        <v>1</v>
      </c>
      <c r="F1697" s="892" t="s">
        <v>3593</v>
      </c>
      <c r="H1697" s="891" t="s">
        <v>1</v>
      </c>
      <c r="L1697" s="889"/>
      <c r="M1697" s="893"/>
      <c r="T1697" s="894"/>
      <c r="AT1697" s="891" t="s">
        <v>3027</v>
      </c>
      <c r="AU1697" s="891" t="s">
        <v>177</v>
      </c>
      <c r="AV1697" s="888" t="s">
        <v>78</v>
      </c>
      <c r="AW1697" s="888" t="s">
        <v>27</v>
      </c>
      <c r="AX1697" s="888" t="s">
        <v>70</v>
      </c>
      <c r="AY1697" s="891" t="s">
        <v>170</v>
      </c>
    </row>
    <row r="1698" spans="2:51" s="888" customFormat="1">
      <c r="B1698" s="889"/>
      <c r="D1698" s="890" t="s">
        <v>3027</v>
      </c>
      <c r="E1698" s="891" t="s">
        <v>1</v>
      </c>
      <c r="F1698" s="892" t="s">
        <v>3344</v>
      </c>
      <c r="H1698" s="891" t="s">
        <v>1</v>
      </c>
      <c r="L1698" s="889"/>
      <c r="M1698" s="893"/>
      <c r="T1698" s="894"/>
      <c r="AT1698" s="891" t="s">
        <v>3027</v>
      </c>
      <c r="AU1698" s="891" t="s">
        <v>177</v>
      </c>
      <c r="AV1698" s="888" t="s">
        <v>78</v>
      </c>
      <c r="AW1698" s="888" t="s">
        <v>27</v>
      </c>
      <c r="AX1698" s="888" t="s">
        <v>70</v>
      </c>
      <c r="AY1698" s="891" t="s">
        <v>170</v>
      </c>
    </row>
    <row r="1699" spans="2:51" s="895" customFormat="1">
      <c r="B1699" s="896"/>
      <c r="D1699" s="890" t="s">
        <v>3027</v>
      </c>
      <c r="E1699" s="897" t="s">
        <v>1</v>
      </c>
      <c r="F1699" s="898" t="s">
        <v>3594</v>
      </c>
      <c r="H1699" s="899">
        <v>71.97</v>
      </c>
      <c r="L1699" s="896"/>
      <c r="M1699" s="900"/>
      <c r="T1699" s="901"/>
      <c r="AT1699" s="897" t="s">
        <v>3027</v>
      </c>
      <c r="AU1699" s="897" t="s">
        <v>177</v>
      </c>
      <c r="AV1699" s="895" t="s">
        <v>177</v>
      </c>
      <c r="AW1699" s="895" t="s">
        <v>27</v>
      </c>
      <c r="AX1699" s="895" t="s">
        <v>70</v>
      </c>
      <c r="AY1699" s="897" t="s">
        <v>170</v>
      </c>
    </row>
    <row r="1700" spans="2:51" s="909" customFormat="1">
      <c r="B1700" s="910"/>
      <c r="D1700" s="890" t="s">
        <v>3027</v>
      </c>
      <c r="E1700" s="911" t="s">
        <v>1</v>
      </c>
      <c r="F1700" s="912" t="s">
        <v>3089</v>
      </c>
      <c r="H1700" s="913">
        <v>71.97</v>
      </c>
      <c r="L1700" s="910"/>
      <c r="M1700" s="914"/>
      <c r="T1700" s="915"/>
      <c r="AT1700" s="911" t="s">
        <v>3027</v>
      </c>
      <c r="AU1700" s="911" t="s">
        <v>177</v>
      </c>
      <c r="AV1700" s="909" t="s">
        <v>182</v>
      </c>
      <c r="AW1700" s="909" t="s">
        <v>27</v>
      </c>
      <c r="AX1700" s="909" t="s">
        <v>70</v>
      </c>
      <c r="AY1700" s="911" t="s">
        <v>170</v>
      </c>
    </row>
    <row r="1701" spans="2:51" s="888" customFormat="1">
      <c r="B1701" s="889"/>
      <c r="D1701" s="890" t="s">
        <v>3027</v>
      </c>
      <c r="E1701" s="891" t="s">
        <v>1</v>
      </c>
      <c r="F1701" s="892" t="s">
        <v>3308</v>
      </c>
      <c r="H1701" s="891" t="s">
        <v>1</v>
      </c>
      <c r="L1701" s="889"/>
      <c r="M1701" s="893"/>
      <c r="T1701" s="894"/>
      <c r="AT1701" s="891" t="s">
        <v>3027</v>
      </c>
      <c r="AU1701" s="891" t="s">
        <v>177</v>
      </c>
      <c r="AV1701" s="888" t="s">
        <v>78</v>
      </c>
      <c r="AW1701" s="888" t="s">
        <v>27</v>
      </c>
      <c r="AX1701" s="888" t="s">
        <v>70</v>
      </c>
      <c r="AY1701" s="891" t="s">
        <v>170</v>
      </c>
    </row>
    <row r="1702" spans="2:51" s="895" customFormat="1">
      <c r="B1702" s="896"/>
      <c r="D1702" s="890" t="s">
        <v>3027</v>
      </c>
      <c r="E1702" s="897" t="s">
        <v>1</v>
      </c>
      <c r="F1702" s="898" t="s">
        <v>3595</v>
      </c>
      <c r="H1702" s="899">
        <v>37.594999999999999</v>
      </c>
      <c r="L1702" s="896"/>
      <c r="M1702" s="900"/>
      <c r="T1702" s="901"/>
      <c r="AT1702" s="897" t="s">
        <v>3027</v>
      </c>
      <c r="AU1702" s="897" t="s">
        <v>177</v>
      </c>
      <c r="AV1702" s="895" t="s">
        <v>177</v>
      </c>
      <c r="AW1702" s="895" t="s">
        <v>27</v>
      </c>
      <c r="AX1702" s="895" t="s">
        <v>70</v>
      </c>
      <c r="AY1702" s="897" t="s">
        <v>170</v>
      </c>
    </row>
    <row r="1703" spans="2:51" s="909" customFormat="1">
      <c r="B1703" s="910"/>
      <c r="D1703" s="890" t="s">
        <v>3027</v>
      </c>
      <c r="E1703" s="911" t="s">
        <v>1</v>
      </c>
      <c r="F1703" s="912" t="s">
        <v>3089</v>
      </c>
      <c r="H1703" s="913">
        <v>37.594999999999999</v>
      </c>
      <c r="L1703" s="910"/>
      <c r="M1703" s="914"/>
      <c r="T1703" s="915"/>
      <c r="AT1703" s="911" t="s">
        <v>3027</v>
      </c>
      <c r="AU1703" s="911" t="s">
        <v>177</v>
      </c>
      <c r="AV1703" s="909" t="s">
        <v>182</v>
      </c>
      <c r="AW1703" s="909" t="s">
        <v>27</v>
      </c>
      <c r="AX1703" s="909" t="s">
        <v>70</v>
      </c>
      <c r="AY1703" s="911" t="s">
        <v>170</v>
      </c>
    </row>
    <row r="1704" spans="2:51" s="888" customFormat="1">
      <c r="B1704" s="889"/>
      <c r="D1704" s="890" t="s">
        <v>3027</v>
      </c>
      <c r="E1704" s="891" t="s">
        <v>1</v>
      </c>
      <c r="F1704" s="892" t="s">
        <v>3311</v>
      </c>
      <c r="H1704" s="891" t="s">
        <v>1</v>
      </c>
      <c r="L1704" s="889"/>
      <c r="M1704" s="893"/>
      <c r="T1704" s="894"/>
      <c r="AT1704" s="891" t="s">
        <v>3027</v>
      </c>
      <c r="AU1704" s="891" t="s">
        <v>177</v>
      </c>
      <c r="AV1704" s="888" t="s">
        <v>78</v>
      </c>
      <c r="AW1704" s="888" t="s">
        <v>27</v>
      </c>
      <c r="AX1704" s="888" t="s">
        <v>70</v>
      </c>
      <c r="AY1704" s="891" t="s">
        <v>170</v>
      </c>
    </row>
    <row r="1705" spans="2:51" s="895" customFormat="1">
      <c r="B1705" s="896"/>
      <c r="D1705" s="890" t="s">
        <v>3027</v>
      </c>
      <c r="E1705" s="897" t="s">
        <v>1</v>
      </c>
      <c r="F1705" s="898" t="s">
        <v>3596</v>
      </c>
      <c r="H1705" s="899">
        <v>62.85</v>
      </c>
      <c r="L1705" s="896"/>
      <c r="M1705" s="900"/>
      <c r="T1705" s="901"/>
      <c r="AT1705" s="897" t="s">
        <v>3027</v>
      </c>
      <c r="AU1705" s="897" t="s">
        <v>177</v>
      </c>
      <c r="AV1705" s="895" t="s">
        <v>177</v>
      </c>
      <c r="AW1705" s="895" t="s">
        <v>27</v>
      </c>
      <c r="AX1705" s="895" t="s">
        <v>70</v>
      </c>
      <c r="AY1705" s="897" t="s">
        <v>170</v>
      </c>
    </row>
    <row r="1706" spans="2:51" s="909" customFormat="1">
      <c r="B1706" s="910"/>
      <c r="D1706" s="890" t="s">
        <v>3027</v>
      </c>
      <c r="E1706" s="911" t="s">
        <v>1</v>
      </c>
      <c r="F1706" s="912" t="s">
        <v>3089</v>
      </c>
      <c r="H1706" s="913">
        <v>62.85</v>
      </c>
      <c r="L1706" s="910"/>
      <c r="M1706" s="914"/>
      <c r="T1706" s="915"/>
      <c r="AT1706" s="911" t="s">
        <v>3027</v>
      </c>
      <c r="AU1706" s="911" t="s">
        <v>177</v>
      </c>
      <c r="AV1706" s="909" t="s">
        <v>182</v>
      </c>
      <c r="AW1706" s="909" t="s">
        <v>27</v>
      </c>
      <c r="AX1706" s="909" t="s">
        <v>70</v>
      </c>
      <c r="AY1706" s="911" t="s">
        <v>170</v>
      </c>
    </row>
    <row r="1707" spans="2:51" s="888" customFormat="1">
      <c r="B1707" s="889"/>
      <c r="D1707" s="890" t="s">
        <v>3027</v>
      </c>
      <c r="E1707" s="891" t="s">
        <v>1</v>
      </c>
      <c r="F1707" s="892" t="s">
        <v>3313</v>
      </c>
      <c r="H1707" s="891" t="s">
        <v>1</v>
      </c>
      <c r="L1707" s="889"/>
      <c r="M1707" s="893"/>
      <c r="T1707" s="894"/>
      <c r="AT1707" s="891" t="s">
        <v>3027</v>
      </c>
      <c r="AU1707" s="891" t="s">
        <v>177</v>
      </c>
      <c r="AV1707" s="888" t="s">
        <v>78</v>
      </c>
      <c r="AW1707" s="888" t="s">
        <v>27</v>
      </c>
      <c r="AX1707" s="888" t="s">
        <v>70</v>
      </c>
      <c r="AY1707" s="891" t="s">
        <v>170</v>
      </c>
    </row>
    <row r="1708" spans="2:51" s="895" customFormat="1">
      <c r="B1708" s="896"/>
      <c r="D1708" s="890" t="s">
        <v>3027</v>
      </c>
      <c r="E1708" s="897" t="s">
        <v>1</v>
      </c>
      <c r="F1708" s="898" t="s">
        <v>3597</v>
      </c>
      <c r="H1708" s="899">
        <v>33.284999999999997</v>
      </c>
      <c r="L1708" s="896"/>
      <c r="M1708" s="900"/>
      <c r="T1708" s="901"/>
      <c r="AT1708" s="897" t="s">
        <v>3027</v>
      </c>
      <c r="AU1708" s="897" t="s">
        <v>177</v>
      </c>
      <c r="AV1708" s="895" t="s">
        <v>177</v>
      </c>
      <c r="AW1708" s="895" t="s">
        <v>27</v>
      </c>
      <c r="AX1708" s="895" t="s">
        <v>70</v>
      </c>
      <c r="AY1708" s="897" t="s">
        <v>170</v>
      </c>
    </row>
    <row r="1709" spans="2:51" s="909" customFormat="1">
      <c r="B1709" s="910"/>
      <c r="D1709" s="890" t="s">
        <v>3027</v>
      </c>
      <c r="E1709" s="911" t="s">
        <v>1</v>
      </c>
      <c r="F1709" s="912" t="s">
        <v>3089</v>
      </c>
      <c r="H1709" s="913">
        <v>33.284999999999997</v>
      </c>
      <c r="L1709" s="910"/>
      <c r="M1709" s="914"/>
      <c r="T1709" s="915"/>
      <c r="AT1709" s="911" t="s">
        <v>3027</v>
      </c>
      <c r="AU1709" s="911" t="s">
        <v>177</v>
      </c>
      <c r="AV1709" s="909" t="s">
        <v>182</v>
      </c>
      <c r="AW1709" s="909" t="s">
        <v>27</v>
      </c>
      <c r="AX1709" s="909" t="s">
        <v>70</v>
      </c>
      <c r="AY1709" s="911" t="s">
        <v>170</v>
      </c>
    </row>
    <row r="1710" spans="2:51" s="888" customFormat="1">
      <c r="B1710" s="889"/>
      <c r="D1710" s="890" t="s">
        <v>3027</v>
      </c>
      <c r="E1710" s="891" t="s">
        <v>1</v>
      </c>
      <c r="F1710" s="892" t="s">
        <v>3598</v>
      </c>
      <c r="H1710" s="891" t="s">
        <v>1</v>
      </c>
      <c r="L1710" s="889"/>
      <c r="M1710" s="893"/>
      <c r="T1710" s="894"/>
      <c r="AT1710" s="891" t="s">
        <v>3027</v>
      </c>
      <c r="AU1710" s="891" t="s">
        <v>177</v>
      </c>
      <c r="AV1710" s="888" t="s">
        <v>78</v>
      </c>
      <c r="AW1710" s="888" t="s">
        <v>27</v>
      </c>
      <c r="AX1710" s="888" t="s">
        <v>70</v>
      </c>
      <c r="AY1710" s="891" t="s">
        <v>170</v>
      </c>
    </row>
    <row r="1711" spans="2:51" s="895" customFormat="1">
      <c r="B1711" s="896"/>
      <c r="D1711" s="890" t="s">
        <v>3027</v>
      </c>
      <c r="E1711" s="897" t="s">
        <v>1</v>
      </c>
      <c r="F1711" s="898" t="s">
        <v>3599</v>
      </c>
      <c r="H1711" s="899">
        <v>51.9</v>
      </c>
      <c r="L1711" s="896"/>
      <c r="M1711" s="900"/>
      <c r="T1711" s="901"/>
      <c r="AT1711" s="897" t="s">
        <v>3027</v>
      </c>
      <c r="AU1711" s="897" t="s">
        <v>177</v>
      </c>
      <c r="AV1711" s="895" t="s">
        <v>177</v>
      </c>
      <c r="AW1711" s="895" t="s">
        <v>27</v>
      </c>
      <c r="AX1711" s="895" t="s">
        <v>70</v>
      </c>
      <c r="AY1711" s="897" t="s">
        <v>170</v>
      </c>
    </row>
    <row r="1712" spans="2:51" s="909" customFormat="1">
      <c r="B1712" s="910"/>
      <c r="D1712" s="890" t="s">
        <v>3027</v>
      </c>
      <c r="E1712" s="911" t="s">
        <v>1</v>
      </c>
      <c r="F1712" s="912" t="s">
        <v>3089</v>
      </c>
      <c r="H1712" s="913">
        <v>51.9</v>
      </c>
      <c r="L1712" s="910"/>
      <c r="M1712" s="914"/>
      <c r="T1712" s="915"/>
      <c r="AT1712" s="911" t="s">
        <v>3027</v>
      </c>
      <c r="AU1712" s="911" t="s">
        <v>177</v>
      </c>
      <c r="AV1712" s="909" t="s">
        <v>182</v>
      </c>
      <c r="AW1712" s="909" t="s">
        <v>27</v>
      </c>
      <c r="AX1712" s="909" t="s">
        <v>70</v>
      </c>
      <c r="AY1712" s="911" t="s">
        <v>170</v>
      </c>
    </row>
    <row r="1713" spans="2:65" s="902" customFormat="1">
      <c r="B1713" s="903"/>
      <c r="D1713" s="890" t="s">
        <v>3027</v>
      </c>
      <c r="E1713" s="904" t="s">
        <v>1</v>
      </c>
      <c r="F1713" s="905" t="s">
        <v>3030</v>
      </c>
      <c r="H1713" s="906">
        <v>257.60000000000002</v>
      </c>
      <c r="L1713" s="903"/>
      <c r="M1713" s="907"/>
      <c r="T1713" s="908"/>
      <c r="AT1713" s="904" t="s">
        <v>3027</v>
      </c>
      <c r="AU1713" s="904" t="s">
        <v>177</v>
      </c>
      <c r="AV1713" s="902" t="s">
        <v>176</v>
      </c>
      <c r="AW1713" s="902" t="s">
        <v>27</v>
      </c>
      <c r="AX1713" s="902" t="s">
        <v>78</v>
      </c>
      <c r="AY1713" s="904" t="s">
        <v>170</v>
      </c>
    </row>
    <row r="1714" spans="2:65" s="2" customFormat="1" ht="24.25" customHeight="1">
      <c r="B1714" s="883"/>
      <c r="C1714" s="161" t="s">
        <v>1218</v>
      </c>
      <c r="D1714" s="161" t="s">
        <v>391</v>
      </c>
      <c r="E1714" s="162" t="s">
        <v>1219</v>
      </c>
      <c r="F1714" s="163" t="s">
        <v>1220</v>
      </c>
      <c r="G1714" s="164" t="s">
        <v>364</v>
      </c>
      <c r="H1714" s="165">
        <v>103.04</v>
      </c>
      <c r="I1714" s="1091"/>
      <c r="J1714" s="166">
        <f>ROUND(I1714*H1714,2)</f>
        <v>0</v>
      </c>
      <c r="K1714" s="167"/>
      <c r="L1714" s="168"/>
      <c r="M1714" s="169" t="s">
        <v>1</v>
      </c>
      <c r="N1714" s="922" t="s">
        <v>38</v>
      </c>
      <c r="O1714" s="886">
        <v>0</v>
      </c>
      <c r="P1714" s="886">
        <f>O1714*H1714</f>
        <v>0</v>
      </c>
      <c r="Q1714" s="886">
        <v>3.4000000000000002E-4</v>
      </c>
      <c r="R1714" s="886">
        <f>Q1714*H1714</f>
        <v>3.5033600000000005E-2</v>
      </c>
      <c r="S1714" s="886">
        <v>0</v>
      </c>
      <c r="T1714" s="158">
        <f>S1714*H1714</f>
        <v>0</v>
      </c>
      <c r="AR1714" s="159" t="s">
        <v>299</v>
      </c>
      <c r="AT1714" s="159" t="s">
        <v>391</v>
      </c>
      <c r="AU1714" s="159" t="s">
        <v>177</v>
      </c>
      <c r="AY1714" s="863" t="s">
        <v>170</v>
      </c>
      <c r="BE1714" s="887">
        <f>IF(N1714="základná",J1714,0)</f>
        <v>0</v>
      </c>
      <c r="BF1714" s="887">
        <f>IF(N1714="znížená",J1714,0)</f>
        <v>0</v>
      </c>
      <c r="BG1714" s="887">
        <f>IF(N1714="zákl. prenesená",J1714,0)</f>
        <v>0</v>
      </c>
      <c r="BH1714" s="887">
        <f>IF(N1714="zníž. prenesená",J1714,0)</f>
        <v>0</v>
      </c>
      <c r="BI1714" s="887">
        <f>IF(N1714="nulová",J1714,0)</f>
        <v>0</v>
      </c>
      <c r="BJ1714" s="863" t="s">
        <v>177</v>
      </c>
      <c r="BK1714" s="887">
        <f>ROUND(I1714*H1714,2)</f>
        <v>0</v>
      </c>
      <c r="BL1714" s="863" t="s">
        <v>234</v>
      </c>
      <c r="BM1714" s="159" t="s">
        <v>1221</v>
      </c>
    </row>
    <row r="1715" spans="2:65" s="888" customFormat="1">
      <c r="B1715" s="889"/>
      <c r="D1715" s="890" t="s">
        <v>3027</v>
      </c>
      <c r="E1715" s="891" t="s">
        <v>1</v>
      </c>
      <c r="F1715" s="892" t="s">
        <v>3593</v>
      </c>
      <c r="H1715" s="891" t="s">
        <v>1</v>
      </c>
      <c r="L1715" s="889"/>
      <c r="M1715" s="893"/>
      <c r="T1715" s="894"/>
      <c r="AT1715" s="891" t="s">
        <v>3027</v>
      </c>
      <c r="AU1715" s="891" t="s">
        <v>177</v>
      </c>
      <c r="AV1715" s="888" t="s">
        <v>78</v>
      </c>
      <c r="AW1715" s="888" t="s">
        <v>27</v>
      </c>
      <c r="AX1715" s="888" t="s">
        <v>70</v>
      </c>
      <c r="AY1715" s="891" t="s">
        <v>170</v>
      </c>
    </row>
    <row r="1716" spans="2:65" s="888" customFormat="1">
      <c r="B1716" s="889"/>
      <c r="D1716" s="890" t="s">
        <v>3027</v>
      </c>
      <c r="E1716" s="891" t="s">
        <v>1</v>
      </c>
      <c r="F1716" s="892" t="s">
        <v>3344</v>
      </c>
      <c r="H1716" s="891" t="s">
        <v>1</v>
      </c>
      <c r="L1716" s="889"/>
      <c r="M1716" s="893"/>
      <c r="T1716" s="894"/>
      <c r="AT1716" s="891" t="s">
        <v>3027</v>
      </c>
      <c r="AU1716" s="891" t="s">
        <v>177</v>
      </c>
      <c r="AV1716" s="888" t="s">
        <v>78</v>
      </c>
      <c r="AW1716" s="888" t="s">
        <v>27</v>
      </c>
      <c r="AX1716" s="888" t="s">
        <v>70</v>
      </c>
      <c r="AY1716" s="891" t="s">
        <v>170</v>
      </c>
    </row>
    <row r="1717" spans="2:65" s="895" customFormat="1">
      <c r="B1717" s="896"/>
      <c r="D1717" s="890" t="s">
        <v>3027</v>
      </c>
      <c r="E1717" s="897" t="s">
        <v>1</v>
      </c>
      <c r="F1717" s="898" t="s">
        <v>3594</v>
      </c>
      <c r="H1717" s="899">
        <v>71.97</v>
      </c>
      <c r="L1717" s="896"/>
      <c r="M1717" s="900"/>
      <c r="T1717" s="901"/>
      <c r="AT1717" s="897" t="s">
        <v>3027</v>
      </c>
      <c r="AU1717" s="897" t="s">
        <v>177</v>
      </c>
      <c r="AV1717" s="895" t="s">
        <v>177</v>
      </c>
      <c r="AW1717" s="895" t="s">
        <v>27</v>
      </c>
      <c r="AX1717" s="895" t="s">
        <v>70</v>
      </c>
      <c r="AY1717" s="897" t="s">
        <v>170</v>
      </c>
    </row>
    <row r="1718" spans="2:65" s="888" customFormat="1">
      <c r="B1718" s="889"/>
      <c r="D1718" s="890" t="s">
        <v>3027</v>
      </c>
      <c r="E1718" s="891" t="s">
        <v>1</v>
      </c>
      <c r="F1718" s="892" t="s">
        <v>3308</v>
      </c>
      <c r="H1718" s="891" t="s">
        <v>1</v>
      </c>
      <c r="L1718" s="889"/>
      <c r="M1718" s="893"/>
      <c r="T1718" s="894"/>
      <c r="AT1718" s="891" t="s">
        <v>3027</v>
      </c>
      <c r="AU1718" s="891" t="s">
        <v>177</v>
      </c>
      <c r="AV1718" s="888" t="s">
        <v>78</v>
      </c>
      <c r="AW1718" s="888" t="s">
        <v>27</v>
      </c>
      <c r="AX1718" s="888" t="s">
        <v>70</v>
      </c>
      <c r="AY1718" s="891" t="s">
        <v>170</v>
      </c>
    </row>
    <row r="1719" spans="2:65" s="895" customFormat="1">
      <c r="B1719" s="896"/>
      <c r="D1719" s="890" t="s">
        <v>3027</v>
      </c>
      <c r="E1719" s="897" t="s">
        <v>1</v>
      </c>
      <c r="F1719" s="898" t="s">
        <v>3595</v>
      </c>
      <c r="H1719" s="899">
        <v>37.594999999999999</v>
      </c>
      <c r="L1719" s="896"/>
      <c r="M1719" s="900"/>
      <c r="T1719" s="901"/>
      <c r="AT1719" s="897" t="s">
        <v>3027</v>
      </c>
      <c r="AU1719" s="897" t="s">
        <v>177</v>
      </c>
      <c r="AV1719" s="895" t="s">
        <v>177</v>
      </c>
      <c r="AW1719" s="895" t="s">
        <v>27</v>
      </c>
      <c r="AX1719" s="895" t="s">
        <v>70</v>
      </c>
      <c r="AY1719" s="897" t="s">
        <v>170</v>
      </c>
    </row>
    <row r="1720" spans="2:65" s="888" customFormat="1">
      <c r="B1720" s="889"/>
      <c r="D1720" s="890" t="s">
        <v>3027</v>
      </c>
      <c r="E1720" s="891" t="s">
        <v>1</v>
      </c>
      <c r="F1720" s="892" t="s">
        <v>3311</v>
      </c>
      <c r="H1720" s="891" t="s">
        <v>1</v>
      </c>
      <c r="L1720" s="889"/>
      <c r="M1720" s="893"/>
      <c r="T1720" s="894"/>
      <c r="AT1720" s="891" t="s">
        <v>3027</v>
      </c>
      <c r="AU1720" s="891" t="s">
        <v>177</v>
      </c>
      <c r="AV1720" s="888" t="s">
        <v>78</v>
      </c>
      <c r="AW1720" s="888" t="s">
        <v>27</v>
      </c>
      <c r="AX1720" s="888" t="s">
        <v>70</v>
      </c>
      <c r="AY1720" s="891" t="s">
        <v>170</v>
      </c>
    </row>
    <row r="1721" spans="2:65" s="895" customFormat="1">
      <c r="B1721" s="896"/>
      <c r="D1721" s="890" t="s">
        <v>3027</v>
      </c>
      <c r="E1721" s="897" t="s">
        <v>1</v>
      </c>
      <c r="F1721" s="898" t="s">
        <v>3596</v>
      </c>
      <c r="H1721" s="899">
        <v>62.85</v>
      </c>
      <c r="L1721" s="896"/>
      <c r="M1721" s="900"/>
      <c r="T1721" s="901"/>
      <c r="AT1721" s="897" t="s">
        <v>3027</v>
      </c>
      <c r="AU1721" s="897" t="s">
        <v>177</v>
      </c>
      <c r="AV1721" s="895" t="s">
        <v>177</v>
      </c>
      <c r="AW1721" s="895" t="s">
        <v>27</v>
      </c>
      <c r="AX1721" s="895" t="s">
        <v>70</v>
      </c>
      <c r="AY1721" s="897" t="s">
        <v>170</v>
      </c>
    </row>
    <row r="1722" spans="2:65" s="888" customFormat="1">
      <c r="B1722" s="889"/>
      <c r="D1722" s="890" t="s">
        <v>3027</v>
      </c>
      <c r="E1722" s="891" t="s">
        <v>1</v>
      </c>
      <c r="F1722" s="892" t="s">
        <v>3313</v>
      </c>
      <c r="H1722" s="891" t="s">
        <v>1</v>
      </c>
      <c r="L1722" s="889"/>
      <c r="M1722" s="893"/>
      <c r="T1722" s="894"/>
      <c r="AT1722" s="891" t="s">
        <v>3027</v>
      </c>
      <c r="AU1722" s="891" t="s">
        <v>177</v>
      </c>
      <c r="AV1722" s="888" t="s">
        <v>78</v>
      </c>
      <c r="AW1722" s="888" t="s">
        <v>27</v>
      </c>
      <c r="AX1722" s="888" t="s">
        <v>70</v>
      </c>
      <c r="AY1722" s="891" t="s">
        <v>170</v>
      </c>
    </row>
    <row r="1723" spans="2:65" s="895" customFormat="1">
      <c r="B1723" s="896"/>
      <c r="D1723" s="890" t="s">
        <v>3027</v>
      </c>
      <c r="E1723" s="897" t="s">
        <v>1</v>
      </c>
      <c r="F1723" s="898" t="s">
        <v>3597</v>
      </c>
      <c r="H1723" s="899">
        <v>33.284999999999997</v>
      </c>
      <c r="L1723" s="896"/>
      <c r="M1723" s="900"/>
      <c r="T1723" s="901"/>
      <c r="AT1723" s="897" t="s">
        <v>3027</v>
      </c>
      <c r="AU1723" s="897" t="s">
        <v>177</v>
      </c>
      <c r="AV1723" s="895" t="s">
        <v>177</v>
      </c>
      <c r="AW1723" s="895" t="s">
        <v>27</v>
      </c>
      <c r="AX1723" s="895" t="s">
        <v>70</v>
      </c>
      <c r="AY1723" s="897" t="s">
        <v>170</v>
      </c>
    </row>
    <row r="1724" spans="2:65" s="888" customFormat="1">
      <c r="B1724" s="889"/>
      <c r="D1724" s="890" t="s">
        <v>3027</v>
      </c>
      <c r="E1724" s="891" t="s">
        <v>1</v>
      </c>
      <c r="F1724" s="892" t="s">
        <v>3598</v>
      </c>
      <c r="H1724" s="891" t="s">
        <v>1</v>
      </c>
      <c r="L1724" s="889"/>
      <c r="M1724" s="893"/>
      <c r="T1724" s="894"/>
      <c r="AT1724" s="891" t="s">
        <v>3027</v>
      </c>
      <c r="AU1724" s="891" t="s">
        <v>177</v>
      </c>
      <c r="AV1724" s="888" t="s">
        <v>78</v>
      </c>
      <c r="AW1724" s="888" t="s">
        <v>27</v>
      </c>
      <c r="AX1724" s="888" t="s">
        <v>70</v>
      </c>
      <c r="AY1724" s="891" t="s">
        <v>170</v>
      </c>
    </row>
    <row r="1725" spans="2:65" s="895" customFormat="1">
      <c r="B1725" s="896"/>
      <c r="D1725" s="890" t="s">
        <v>3027</v>
      </c>
      <c r="E1725" s="897" t="s">
        <v>1</v>
      </c>
      <c r="F1725" s="898" t="s">
        <v>3599</v>
      </c>
      <c r="H1725" s="899">
        <v>51.9</v>
      </c>
      <c r="L1725" s="896"/>
      <c r="M1725" s="900"/>
      <c r="T1725" s="901"/>
      <c r="AT1725" s="897" t="s">
        <v>3027</v>
      </c>
      <c r="AU1725" s="897" t="s">
        <v>177</v>
      </c>
      <c r="AV1725" s="895" t="s">
        <v>177</v>
      </c>
      <c r="AW1725" s="895" t="s">
        <v>27</v>
      </c>
      <c r="AX1725" s="895" t="s">
        <v>70</v>
      </c>
      <c r="AY1725" s="897" t="s">
        <v>170</v>
      </c>
    </row>
    <row r="1726" spans="2:65" s="902" customFormat="1">
      <c r="B1726" s="903"/>
      <c r="D1726" s="890" t="s">
        <v>3027</v>
      </c>
      <c r="E1726" s="904" t="s">
        <v>1</v>
      </c>
      <c r="F1726" s="905" t="s">
        <v>3030</v>
      </c>
      <c r="H1726" s="906">
        <v>257.60000000000002</v>
      </c>
      <c r="L1726" s="903"/>
      <c r="M1726" s="907"/>
      <c r="T1726" s="908"/>
      <c r="AT1726" s="904" t="s">
        <v>3027</v>
      </c>
      <c r="AU1726" s="904" t="s">
        <v>177</v>
      </c>
      <c r="AV1726" s="902" t="s">
        <v>176</v>
      </c>
      <c r="AW1726" s="902" t="s">
        <v>27</v>
      </c>
      <c r="AX1726" s="902" t="s">
        <v>78</v>
      </c>
      <c r="AY1726" s="904" t="s">
        <v>170</v>
      </c>
    </row>
    <row r="1727" spans="2:65" s="895" customFormat="1">
      <c r="B1727" s="896"/>
      <c r="D1727" s="890" t="s">
        <v>3027</v>
      </c>
      <c r="F1727" s="898" t="s">
        <v>3600</v>
      </c>
      <c r="H1727" s="899">
        <v>103.04</v>
      </c>
      <c r="L1727" s="896"/>
      <c r="M1727" s="900"/>
      <c r="T1727" s="901"/>
      <c r="AT1727" s="897" t="s">
        <v>3027</v>
      </c>
      <c r="AU1727" s="897" t="s">
        <v>177</v>
      </c>
      <c r="AV1727" s="895" t="s">
        <v>177</v>
      </c>
      <c r="AW1727" s="895" t="s">
        <v>3</v>
      </c>
      <c r="AX1727" s="895" t="s">
        <v>78</v>
      </c>
      <c r="AY1727" s="897" t="s">
        <v>170</v>
      </c>
    </row>
    <row r="1728" spans="2:65" s="2" customFormat="1" ht="24.25" customHeight="1">
      <c r="B1728" s="883"/>
      <c r="C1728" s="161" t="s">
        <v>1222</v>
      </c>
      <c r="D1728" s="161" t="s">
        <v>391</v>
      </c>
      <c r="E1728" s="162" t="s">
        <v>1223</v>
      </c>
      <c r="F1728" s="163" t="s">
        <v>1224</v>
      </c>
      <c r="G1728" s="164" t="s">
        <v>364</v>
      </c>
      <c r="H1728" s="165">
        <v>824.32</v>
      </c>
      <c r="I1728" s="1091"/>
      <c r="J1728" s="166">
        <f>ROUND(I1728*H1728,2)</f>
        <v>0</v>
      </c>
      <c r="K1728" s="167"/>
      <c r="L1728" s="168"/>
      <c r="M1728" s="169" t="s">
        <v>1</v>
      </c>
      <c r="N1728" s="922" t="s">
        <v>38</v>
      </c>
      <c r="O1728" s="886">
        <v>0</v>
      </c>
      <c r="P1728" s="886">
        <f>O1728*H1728</f>
        <v>0</v>
      </c>
      <c r="Q1728" s="886">
        <v>5.1999999999999995E-4</v>
      </c>
      <c r="R1728" s="886">
        <f>Q1728*H1728</f>
        <v>0.42864639999999998</v>
      </c>
      <c r="S1728" s="886">
        <v>0</v>
      </c>
      <c r="T1728" s="158">
        <f>S1728*H1728</f>
        <v>0</v>
      </c>
      <c r="AR1728" s="159" t="s">
        <v>299</v>
      </c>
      <c r="AT1728" s="159" t="s">
        <v>391</v>
      </c>
      <c r="AU1728" s="159" t="s">
        <v>177</v>
      </c>
      <c r="AY1728" s="863" t="s">
        <v>170</v>
      </c>
      <c r="BE1728" s="887">
        <f>IF(N1728="základná",J1728,0)</f>
        <v>0</v>
      </c>
      <c r="BF1728" s="887">
        <f>IF(N1728="znížená",J1728,0)</f>
        <v>0</v>
      </c>
      <c r="BG1728" s="887">
        <f>IF(N1728="zákl. prenesená",J1728,0)</f>
        <v>0</v>
      </c>
      <c r="BH1728" s="887">
        <f>IF(N1728="zníž. prenesená",J1728,0)</f>
        <v>0</v>
      </c>
      <c r="BI1728" s="887">
        <f>IF(N1728="nulová",J1728,0)</f>
        <v>0</v>
      </c>
      <c r="BJ1728" s="863" t="s">
        <v>177</v>
      </c>
      <c r="BK1728" s="887">
        <f>ROUND(I1728*H1728,2)</f>
        <v>0</v>
      </c>
      <c r="BL1728" s="863" t="s">
        <v>234</v>
      </c>
      <c r="BM1728" s="159" t="s">
        <v>1225</v>
      </c>
    </row>
    <row r="1729" spans="2:65" s="888" customFormat="1">
      <c r="B1729" s="889"/>
      <c r="D1729" s="890" t="s">
        <v>3027</v>
      </c>
      <c r="E1729" s="891" t="s">
        <v>1</v>
      </c>
      <c r="F1729" s="892" t="s">
        <v>3593</v>
      </c>
      <c r="H1729" s="891" t="s">
        <v>1</v>
      </c>
      <c r="L1729" s="889"/>
      <c r="M1729" s="893"/>
      <c r="T1729" s="894"/>
      <c r="AT1729" s="891" t="s">
        <v>3027</v>
      </c>
      <c r="AU1729" s="891" t="s">
        <v>177</v>
      </c>
      <c r="AV1729" s="888" t="s">
        <v>78</v>
      </c>
      <c r="AW1729" s="888" t="s">
        <v>27</v>
      </c>
      <c r="AX1729" s="888" t="s">
        <v>70</v>
      </c>
      <c r="AY1729" s="891" t="s">
        <v>170</v>
      </c>
    </row>
    <row r="1730" spans="2:65" s="888" customFormat="1">
      <c r="B1730" s="889"/>
      <c r="D1730" s="890" t="s">
        <v>3027</v>
      </c>
      <c r="E1730" s="891" t="s">
        <v>1</v>
      </c>
      <c r="F1730" s="892" t="s">
        <v>3344</v>
      </c>
      <c r="H1730" s="891" t="s">
        <v>1</v>
      </c>
      <c r="L1730" s="889"/>
      <c r="M1730" s="893"/>
      <c r="T1730" s="894"/>
      <c r="AT1730" s="891" t="s">
        <v>3027</v>
      </c>
      <c r="AU1730" s="891" t="s">
        <v>177</v>
      </c>
      <c r="AV1730" s="888" t="s">
        <v>78</v>
      </c>
      <c r="AW1730" s="888" t="s">
        <v>27</v>
      </c>
      <c r="AX1730" s="888" t="s">
        <v>70</v>
      </c>
      <c r="AY1730" s="891" t="s">
        <v>170</v>
      </c>
    </row>
    <row r="1731" spans="2:65" s="895" customFormat="1">
      <c r="B1731" s="896"/>
      <c r="D1731" s="890" t="s">
        <v>3027</v>
      </c>
      <c r="E1731" s="897" t="s">
        <v>1</v>
      </c>
      <c r="F1731" s="898" t="s">
        <v>3594</v>
      </c>
      <c r="H1731" s="899">
        <v>71.97</v>
      </c>
      <c r="L1731" s="896"/>
      <c r="M1731" s="900"/>
      <c r="T1731" s="901"/>
      <c r="AT1731" s="897" t="s">
        <v>3027</v>
      </c>
      <c r="AU1731" s="897" t="s">
        <v>177</v>
      </c>
      <c r="AV1731" s="895" t="s">
        <v>177</v>
      </c>
      <c r="AW1731" s="895" t="s">
        <v>27</v>
      </c>
      <c r="AX1731" s="895" t="s">
        <v>70</v>
      </c>
      <c r="AY1731" s="897" t="s">
        <v>170</v>
      </c>
    </row>
    <row r="1732" spans="2:65" s="888" customFormat="1">
      <c r="B1732" s="889"/>
      <c r="D1732" s="890" t="s">
        <v>3027</v>
      </c>
      <c r="E1732" s="891" t="s">
        <v>1</v>
      </c>
      <c r="F1732" s="892" t="s">
        <v>3308</v>
      </c>
      <c r="H1732" s="891" t="s">
        <v>1</v>
      </c>
      <c r="L1732" s="889"/>
      <c r="M1732" s="893"/>
      <c r="T1732" s="894"/>
      <c r="AT1732" s="891" t="s">
        <v>3027</v>
      </c>
      <c r="AU1732" s="891" t="s">
        <v>177</v>
      </c>
      <c r="AV1732" s="888" t="s">
        <v>78</v>
      </c>
      <c r="AW1732" s="888" t="s">
        <v>27</v>
      </c>
      <c r="AX1732" s="888" t="s">
        <v>70</v>
      </c>
      <c r="AY1732" s="891" t="s">
        <v>170</v>
      </c>
    </row>
    <row r="1733" spans="2:65" s="895" customFormat="1">
      <c r="B1733" s="896"/>
      <c r="D1733" s="890" t="s">
        <v>3027</v>
      </c>
      <c r="E1733" s="897" t="s">
        <v>1</v>
      </c>
      <c r="F1733" s="898" t="s">
        <v>3595</v>
      </c>
      <c r="H1733" s="899">
        <v>37.594999999999999</v>
      </c>
      <c r="L1733" s="896"/>
      <c r="M1733" s="900"/>
      <c r="T1733" s="901"/>
      <c r="AT1733" s="897" t="s">
        <v>3027</v>
      </c>
      <c r="AU1733" s="897" t="s">
        <v>177</v>
      </c>
      <c r="AV1733" s="895" t="s">
        <v>177</v>
      </c>
      <c r="AW1733" s="895" t="s">
        <v>27</v>
      </c>
      <c r="AX1733" s="895" t="s">
        <v>70</v>
      </c>
      <c r="AY1733" s="897" t="s">
        <v>170</v>
      </c>
    </row>
    <row r="1734" spans="2:65" s="888" customFormat="1">
      <c r="B1734" s="889"/>
      <c r="D1734" s="890" t="s">
        <v>3027</v>
      </c>
      <c r="E1734" s="891" t="s">
        <v>1</v>
      </c>
      <c r="F1734" s="892" t="s">
        <v>3311</v>
      </c>
      <c r="H1734" s="891" t="s">
        <v>1</v>
      </c>
      <c r="L1734" s="889"/>
      <c r="M1734" s="893"/>
      <c r="T1734" s="894"/>
      <c r="AT1734" s="891" t="s">
        <v>3027</v>
      </c>
      <c r="AU1734" s="891" t="s">
        <v>177</v>
      </c>
      <c r="AV1734" s="888" t="s">
        <v>78</v>
      </c>
      <c r="AW1734" s="888" t="s">
        <v>27</v>
      </c>
      <c r="AX1734" s="888" t="s">
        <v>70</v>
      </c>
      <c r="AY1734" s="891" t="s">
        <v>170</v>
      </c>
    </row>
    <row r="1735" spans="2:65" s="895" customFormat="1">
      <c r="B1735" s="896"/>
      <c r="D1735" s="890" t="s">
        <v>3027</v>
      </c>
      <c r="E1735" s="897" t="s">
        <v>1</v>
      </c>
      <c r="F1735" s="898" t="s">
        <v>3596</v>
      </c>
      <c r="H1735" s="899">
        <v>62.85</v>
      </c>
      <c r="L1735" s="896"/>
      <c r="M1735" s="900"/>
      <c r="T1735" s="901"/>
      <c r="AT1735" s="897" t="s">
        <v>3027</v>
      </c>
      <c r="AU1735" s="897" t="s">
        <v>177</v>
      </c>
      <c r="AV1735" s="895" t="s">
        <v>177</v>
      </c>
      <c r="AW1735" s="895" t="s">
        <v>27</v>
      </c>
      <c r="AX1735" s="895" t="s">
        <v>70</v>
      </c>
      <c r="AY1735" s="897" t="s">
        <v>170</v>
      </c>
    </row>
    <row r="1736" spans="2:65" s="888" customFormat="1">
      <c r="B1736" s="889"/>
      <c r="D1736" s="890" t="s">
        <v>3027</v>
      </c>
      <c r="E1736" s="891" t="s">
        <v>1</v>
      </c>
      <c r="F1736" s="892" t="s">
        <v>3313</v>
      </c>
      <c r="H1736" s="891" t="s">
        <v>1</v>
      </c>
      <c r="L1736" s="889"/>
      <c r="M1736" s="893"/>
      <c r="T1736" s="894"/>
      <c r="AT1736" s="891" t="s">
        <v>3027</v>
      </c>
      <c r="AU1736" s="891" t="s">
        <v>177</v>
      </c>
      <c r="AV1736" s="888" t="s">
        <v>78</v>
      </c>
      <c r="AW1736" s="888" t="s">
        <v>27</v>
      </c>
      <c r="AX1736" s="888" t="s">
        <v>70</v>
      </c>
      <c r="AY1736" s="891" t="s">
        <v>170</v>
      </c>
    </row>
    <row r="1737" spans="2:65" s="895" customFormat="1">
      <c r="B1737" s="896"/>
      <c r="D1737" s="890" t="s">
        <v>3027</v>
      </c>
      <c r="E1737" s="897" t="s">
        <v>1</v>
      </c>
      <c r="F1737" s="898" t="s">
        <v>3597</v>
      </c>
      <c r="H1737" s="899">
        <v>33.284999999999997</v>
      </c>
      <c r="L1737" s="896"/>
      <c r="M1737" s="900"/>
      <c r="T1737" s="901"/>
      <c r="AT1737" s="897" t="s">
        <v>3027</v>
      </c>
      <c r="AU1737" s="897" t="s">
        <v>177</v>
      </c>
      <c r="AV1737" s="895" t="s">
        <v>177</v>
      </c>
      <c r="AW1737" s="895" t="s">
        <v>27</v>
      </c>
      <c r="AX1737" s="895" t="s">
        <v>70</v>
      </c>
      <c r="AY1737" s="897" t="s">
        <v>170</v>
      </c>
    </row>
    <row r="1738" spans="2:65" s="888" customFormat="1">
      <c r="B1738" s="889"/>
      <c r="D1738" s="890" t="s">
        <v>3027</v>
      </c>
      <c r="E1738" s="891" t="s">
        <v>1</v>
      </c>
      <c r="F1738" s="892" t="s">
        <v>3598</v>
      </c>
      <c r="H1738" s="891" t="s">
        <v>1</v>
      </c>
      <c r="L1738" s="889"/>
      <c r="M1738" s="893"/>
      <c r="T1738" s="894"/>
      <c r="AT1738" s="891" t="s">
        <v>3027</v>
      </c>
      <c r="AU1738" s="891" t="s">
        <v>177</v>
      </c>
      <c r="AV1738" s="888" t="s">
        <v>78</v>
      </c>
      <c r="AW1738" s="888" t="s">
        <v>27</v>
      </c>
      <c r="AX1738" s="888" t="s">
        <v>70</v>
      </c>
      <c r="AY1738" s="891" t="s">
        <v>170</v>
      </c>
    </row>
    <row r="1739" spans="2:65" s="895" customFormat="1">
      <c r="B1739" s="896"/>
      <c r="D1739" s="890" t="s">
        <v>3027</v>
      </c>
      <c r="E1739" s="897" t="s">
        <v>1</v>
      </c>
      <c r="F1739" s="898" t="s">
        <v>3599</v>
      </c>
      <c r="H1739" s="899">
        <v>51.9</v>
      </c>
      <c r="L1739" s="896"/>
      <c r="M1739" s="900"/>
      <c r="T1739" s="901"/>
      <c r="AT1739" s="897" t="s">
        <v>3027</v>
      </c>
      <c r="AU1739" s="897" t="s">
        <v>177</v>
      </c>
      <c r="AV1739" s="895" t="s">
        <v>177</v>
      </c>
      <c r="AW1739" s="895" t="s">
        <v>27</v>
      </c>
      <c r="AX1739" s="895" t="s">
        <v>70</v>
      </c>
      <c r="AY1739" s="897" t="s">
        <v>170</v>
      </c>
    </row>
    <row r="1740" spans="2:65" s="902" customFormat="1">
      <c r="B1740" s="903"/>
      <c r="D1740" s="890" t="s">
        <v>3027</v>
      </c>
      <c r="E1740" s="904" t="s">
        <v>1</v>
      </c>
      <c r="F1740" s="905" t="s">
        <v>3030</v>
      </c>
      <c r="H1740" s="906">
        <v>257.60000000000002</v>
      </c>
      <c r="L1740" s="903"/>
      <c r="M1740" s="907"/>
      <c r="T1740" s="908"/>
      <c r="AT1740" s="904" t="s">
        <v>3027</v>
      </c>
      <c r="AU1740" s="904" t="s">
        <v>177</v>
      </c>
      <c r="AV1740" s="902" t="s">
        <v>176</v>
      </c>
      <c r="AW1740" s="902" t="s">
        <v>27</v>
      </c>
      <c r="AX1740" s="902" t="s">
        <v>78</v>
      </c>
      <c r="AY1740" s="904" t="s">
        <v>170</v>
      </c>
    </row>
    <row r="1741" spans="2:65" s="895" customFormat="1">
      <c r="B1741" s="896"/>
      <c r="D1741" s="890" t="s">
        <v>3027</v>
      </c>
      <c r="F1741" s="898" t="s">
        <v>3601</v>
      </c>
      <c r="H1741" s="899">
        <v>824.32</v>
      </c>
      <c r="L1741" s="896"/>
      <c r="M1741" s="900"/>
      <c r="T1741" s="901"/>
      <c r="AT1741" s="897" t="s">
        <v>3027</v>
      </c>
      <c r="AU1741" s="897" t="s">
        <v>177</v>
      </c>
      <c r="AV1741" s="895" t="s">
        <v>177</v>
      </c>
      <c r="AW1741" s="895" t="s">
        <v>3</v>
      </c>
      <c r="AX1741" s="895" t="s">
        <v>78</v>
      </c>
      <c r="AY1741" s="897" t="s">
        <v>170</v>
      </c>
    </row>
    <row r="1742" spans="2:65" s="2" customFormat="1" ht="44.25" customHeight="1">
      <c r="B1742" s="883"/>
      <c r="C1742" s="161" t="s">
        <v>1226</v>
      </c>
      <c r="D1742" s="161" t="s">
        <v>391</v>
      </c>
      <c r="E1742" s="162" t="s">
        <v>1227</v>
      </c>
      <c r="F1742" s="163" t="s">
        <v>1228</v>
      </c>
      <c r="G1742" s="164" t="s">
        <v>364</v>
      </c>
      <c r="H1742" s="165">
        <v>283.36</v>
      </c>
      <c r="I1742" s="1091"/>
      <c r="J1742" s="166">
        <f>ROUND(I1742*H1742,2)</f>
        <v>0</v>
      </c>
      <c r="K1742" s="167"/>
      <c r="L1742" s="168"/>
      <c r="M1742" s="169" t="s">
        <v>1</v>
      </c>
      <c r="N1742" s="922" t="s">
        <v>38</v>
      </c>
      <c r="O1742" s="886">
        <v>0</v>
      </c>
      <c r="P1742" s="886">
        <f>O1742*H1742</f>
        <v>0</v>
      </c>
      <c r="Q1742" s="886">
        <v>1.82E-3</v>
      </c>
      <c r="R1742" s="886">
        <f>Q1742*H1742</f>
        <v>0.51571520000000004</v>
      </c>
      <c r="S1742" s="886">
        <v>0</v>
      </c>
      <c r="T1742" s="158">
        <f>S1742*H1742</f>
        <v>0</v>
      </c>
      <c r="AR1742" s="159" t="s">
        <v>299</v>
      </c>
      <c r="AT1742" s="159" t="s">
        <v>391</v>
      </c>
      <c r="AU1742" s="159" t="s">
        <v>177</v>
      </c>
      <c r="AY1742" s="863" t="s">
        <v>170</v>
      </c>
      <c r="BE1742" s="887">
        <f>IF(N1742="základná",J1742,0)</f>
        <v>0</v>
      </c>
      <c r="BF1742" s="887">
        <f>IF(N1742="znížená",J1742,0)</f>
        <v>0</v>
      </c>
      <c r="BG1742" s="887">
        <f>IF(N1742="zákl. prenesená",J1742,0)</f>
        <v>0</v>
      </c>
      <c r="BH1742" s="887">
        <f>IF(N1742="zníž. prenesená",J1742,0)</f>
        <v>0</v>
      </c>
      <c r="BI1742" s="887">
        <f>IF(N1742="nulová",J1742,0)</f>
        <v>0</v>
      </c>
      <c r="BJ1742" s="863" t="s">
        <v>177</v>
      </c>
      <c r="BK1742" s="887">
        <f>ROUND(I1742*H1742,2)</f>
        <v>0</v>
      </c>
      <c r="BL1742" s="863" t="s">
        <v>234</v>
      </c>
      <c r="BM1742" s="159" t="s">
        <v>1229</v>
      </c>
    </row>
    <row r="1743" spans="2:65" s="888" customFormat="1">
      <c r="B1743" s="889"/>
      <c r="D1743" s="890" t="s">
        <v>3027</v>
      </c>
      <c r="E1743" s="891" t="s">
        <v>1</v>
      </c>
      <c r="F1743" s="892" t="s">
        <v>3593</v>
      </c>
      <c r="H1743" s="891" t="s">
        <v>1</v>
      </c>
      <c r="L1743" s="889"/>
      <c r="M1743" s="893"/>
      <c r="T1743" s="894"/>
      <c r="AT1743" s="891" t="s">
        <v>3027</v>
      </c>
      <c r="AU1743" s="891" t="s">
        <v>177</v>
      </c>
      <c r="AV1743" s="888" t="s">
        <v>78</v>
      </c>
      <c r="AW1743" s="888" t="s">
        <v>27</v>
      </c>
      <c r="AX1743" s="888" t="s">
        <v>70</v>
      </c>
      <c r="AY1743" s="891" t="s">
        <v>170</v>
      </c>
    </row>
    <row r="1744" spans="2:65" s="888" customFormat="1">
      <c r="B1744" s="889"/>
      <c r="D1744" s="890" t="s">
        <v>3027</v>
      </c>
      <c r="E1744" s="891" t="s">
        <v>1</v>
      </c>
      <c r="F1744" s="892" t="s">
        <v>3344</v>
      </c>
      <c r="H1744" s="891" t="s">
        <v>1</v>
      </c>
      <c r="L1744" s="889"/>
      <c r="M1744" s="893"/>
      <c r="T1744" s="894"/>
      <c r="AT1744" s="891" t="s">
        <v>3027</v>
      </c>
      <c r="AU1744" s="891" t="s">
        <v>177</v>
      </c>
      <c r="AV1744" s="888" t="s">
        <v>78</v>
      </c>
      <c r="AW1744" s="888" t="s">
        <v>27</v>
      </c>
      <c r="AX1744" s="888" t="s">
        <v>70</v>
      </c>
      <c r="AY1744" s="891" t="s">
        <v>170</v>
      </c>
    </row>
    <row r="1745" spans="2:65" s="895" customFormat="1">
      <c r="B1745" s="896"/>
      <c r="D1745" s="890" t="s">
        <v>3027</v>
      </c>
      <c r="E1745" s="897" t="s">
        <v>1</v>
      </c>
      <c r="F1745" s="898" t="s">
        <v>3594</v>
      </c>
      <c r="H1745" s="899">
        <v>71.97</v>
      </c>
      <c r="L1745" s="896"/>
      <c r="M1745" s="900"/>
      <c r="T1745" s="901"/>
      <c r="AT1745" s="897" t="s">
        <v>3027</v>
      </c>
      <c r="AU1745" s="897" t="s">
        <v>177</v>
      </c>
      <c r="AV1745" s="895" t="s">
        <v>177</v>
      </c>
      <c r="AW1745" s="895" t="s">
        <v>27</v>
      </c>
      <c r="AX1745" s="895" t="s">
        <v>70</v>
      </c>
      <c r="AY1745" s="897" t="s">
        <v>170</v>
      </c>
    </row>
    <row r="1746" spans="2:65" s="888" customFormat="1">
      <c r="B1746" s="889"/>
      <c r="D1746" s="890" t="s">
        <v>3027</v>
      </c>
      <c r="E1746" s="891" t="s">
        <v>1</v>
      </c>
      <c r="F1746" s="892" t="s">
        <v>3308</v>
      </c>
      <c r="H1746" s="891" t="s">
        <v>1</v>
      </c>
      <c r="L1746" s="889"/>
      <c r="M1746" s="893"/>
      <c r="T1746" s="894"/>
      <c r="AT1746" s="891" t="s">
        <v>3027</v>
      </c>
      <c r="AU1746" s="891" t="s">
        <v>177</v>
      </c>
      <c r="AV1746" s="888" t="s">
        <v>78</v>
      </c>
      <c r="AW1746" s="888" t="s">
        <v>27</v>
      </c>
      <c r="AX1746" s="888" t="s">
        <v>70</v>
      </c>
      <c r="AY1746" s="891" t="s">
        <v>170</v>
      </c>
    </row>
    <row r="1747" spans="2:65" s="895" customFormat="1">
      <c r="B1747" s="896"/>
      <c r="D1747" s="890" t="s">
        <v>3027</v>
      </c>
      <c r="E1747" s="897" t="s">
        <v>1</v>
      </c>
      <c r="F1747" s="898" t="s">
        <v>3595</v>
      </c>
      <c r="H1747" s="899">
        <v>37.594999999999999</v>
      </c>
      <c r="L1747" s="896"/>
      <c r="M1747" s="900"/>
      <c r="T1747" s="901"/>
      <c r="AT1747" s="897" t="s">
        <v>3027</v>
      </c>
      <c r="AU1747" s="897" t="s">
        <v>177</v>
      </c>
      <c r="AV1747" s="895" t="s">
        <v>177</v>
      </c>
      <c r="AW1747" s="895" t="s">
        <v>27</v>
      </c>
      <c r="AX1747" s="895" t="s">
        <v>70</v>
      </c>
      <c r="AY1747" s="897" t="s">
        <v>170</v>
      </c>
    </row>
    <row r="1748" spans="2:65" s="888" customFormat="1">
      <c r="B1748" s="889"/>
      <c r="D1748" s="890" t="s">
        <v>3027</v>
      </c>
      <c r="E1748" s="891" t="s">
        <v>1</v>
      </c>
      <c r="F1748" s="892" t="s">
        <v>3311</v>
      </c>
      <c r="H1748" s="891" t="s">
        <v>1</v>
      </c>
      <c r="L1748" s="889"/>
      <c r="M1748" s="893"/>
      <c r="T1748" s="894"/>
      <c r="AT1748" s="891" t="s">
        <v>3027</v>
      </c>
      <c r="AU1748" s="891" t="s">
        <v>177</v>
      </c>
      <c r="AV1748" s="888" t="s">
        <v>78</v>
      </c>
      <c r="AW1748" s="888" t="s">
        <v>27</v>
      </c>
      <c r="AX1748" s="888" t="s">
        <v>70</v>
      </c>
      <c r="AY1748" s="891" t="s">
        <v>170</v>
      </c>
    </row>
    <row r="1749" spans="2:65" s="895" customFormat="1">
      <c r="B1749" s="896"/>
      <c r="D1749" s="890" t="s">
        <v>3027</v>
      </c>
      <c r="E1749" s="897" t="s">
        <v>1</v>
      </c>
      <c r="F1749" s="898" t="s">
        <v>3596</v>
      </c>
      <c r="H1749" s="899">
        <v>62.85</v>
      </c>
      <c r="L1749" s="896"/>
      <c r="M1749" s="900"/>
      <c r="T1749" s="901"/>
      <c r="AT1749" s="897" t="s">
        <v>3027</v>
      </c>
      <c r="AU1749" s="897" t="s">
        <v>177</v>
      </c>
      <c r="AV1749" s="895" t="s">
        <v>177</v>
      </c>
      <c r="AW1749" s="895" t="s">
        <v>27</v>
      </c>
      <c r="AX1749" s="895" t="s">
        <v>70</v>
      </c>
      <c r="AY1749" s="897" t="s">
        <v>170</v>
      </c>
    </row>
    <row r="1750" spans="2:65" s="888" customFormat="1">
      <c r="B1750" s="889"/>
      <c r="D1750" s="890" t="s">
        <v>3027</v>
      </c>
      <c r="E1750" s="891" t="s">
        <v>1</v>
      </c>
      <c r="F1750" s="892" t="s">
        <v>3313</v>
      </c>
      <c r="H1750" s="891" t="s">
        <v>1</v>
      </c>
      <c r="L1750" s="889"/>
      <c r="M1750" s="893"/>
      <c r="T1750" s="894"/>
      <c r="AT1750" s="891" t="s">
        <v>3027</v>
      </c>
      <c r="AU1750" s="891" t="s">
        <v>177</v>
      </c>
      <c r="AV1750" s="888" t="s">
        <v>78</v>
      </c>
      <c r="AW1750" s="888" t="s">
        <v>27</v>
      </c>
      <c r="AX1750" s="888" t="s">
        <v>70</v>
      </c>
      <c r="AY1750" s="891" t="s">
        <v>170</v>
      </c>
    </row>
    <row r="1751" spans="2:65" s="895" customFormat="1">
      <c r="B1751" s="896"/>
      <c r="D1751" s="890" t="s">
        <v>3027</v>
      </c>
      <c r="E1751" s="897" t="s">
        <v>1</v>
      </c>
      <c r="F1751" s="898" t="s">
        <v>3597</v>
      </c>
      <c r="H1751" s="899">
        <v>33.284999999999997</v>
      </c>
      <c r="L1751" s="896"/>
      <c r="M1751" s="900"/>
      <c r="T1751" s="901"/>
      <c r="AT1751" s="897" t="s">
        <v>3027</v>
      </c>
      <c r="AU1751" s="897" t="s">
        <v>177</v>
      </c>
      <c r="AV1751" s="895" t="s">
        <v>177</v>
      </c>
      <c r="AW1751" s="895" t="s">
        <v>27</v>
      </c>
      <c r="AX1751" s="895" t="s">
        <v>70</v>
      </c>
      <c r="AY1751" s="897" t="s">
        <v>170</v>
      </c>
    </row>
    <row r="1752" spans="2:65" s="888" customFormat="1">
      <c r="B1752" s="889"/>
      <c r="D1752" s="890" t="s">
        <v>3027</v>
      </c>
      <c r="E1752" s="891" t="s">
        <v>1</v>
      </c>
      <c r="F1752" s="892" t="s">
        <v>3598</v>
      </c>
      <c r="H1752" s="891" t="s">
        <v>1</v>
      </c>
      <c r="L1752" s="889"/>
      <c r="M1752" s="893"/>
      <c r="T1752" s="894"/>
      <c r="AT1752" s="891" t="s">
        <v>3027</v>
      </c>
      <c r="AU1752" s="891" t="s">
        <v>177</v>
      </c>
      <c r="AV1752" s="888" t="s">
        <v>78</v>
      </c>
      <c r="AW1752" s="888" t="s">
        <v>27</v>
      </c>
      <c r="AX1752" s="888" t="s">
        <v>70</v>
      </c>
      <c r="AY1752" s="891" t="s">
        <v>170</v>
      </c>
    </row>
    <row r="1753" spans="2:65" s="895" customFormat="1">
      <c r="B1753" s="896"/>
      <c r="D1753" s="890" t="s">
        <v>3027</v>
      </c>
      <c r="E1753" s="897" t="s">
        <v>1</v>
      </c>
      <c r="F1753" s="898" t="s">
        <v>3599</v>
      </c>
      <c r="H1753" s="899">
        <v>51.9</v>
      </c>
      <c r="L1753" s="896"/>
      <c r="M1753" s="900"/>
      <c r="T1753" s="901"/>
      <c r="AT1753" s="897" t="s">
        <v>3027</v>
      </c>
      <c r="AU1753" s="897" t="s">
        <v>177</v>
      </c>
      <c r="AV1753" s="895" t="s">
        <v>177</v>
      </c>
      <c r="AW1753" s="895" t="s">
        <v>27</v>
      </c>
      <c r="AX1753" s="895" t="s">
        <v>70</v>
      </c>
      <c r="AY1753" s="897" t="s">
        <v>170</v>
      </c>
    </row>
    <row r="1754" spans="2:65" s="902" customFormat="1">
      <c r="B1754" s="903"/>
      <c r="D1754" s="890" t="s">
        <v>3027</v>
      </c>
      <c r="E1754" s="904" t="s">
        <v>1</v>
      </c>
      <c r="F1754" s="905" t="s">
        <v>3030</v>
      </c>
      <c r="H1754" s="906">
        <v>257.60000000000002</v>
      </c>
      <c r="L1754" s="903"/>
      <c r="M1754" s="907"/>
      <c r="T1754" s="908"/>
      <c r="AT1754" s="904" t="s">
        <v>3027</v>
      </c>
      <c r="AU1754" s="904" t="s">
        <v>177</v>
      </c>
      <c r="AV1754" s="902" t="s">
        <v>176</v>
      </c>
      <c r="AW1754" s="902" t="s">
        <v>27</v>
      </c>
      <c r="AX1754" s="902" t="s">
        <v>78</v>
      </c>
      <c r="AY1754" s="904" t="s">
        <v>170</v>
      </c>
    </row>
    <row r="1755" spans="2:65" s="895" customFormat="1">
      <c r="B1755" s="896"/>
      <c r="D1755" s="890" t="s">
        <v>3027</v>
      </c>
      <c r="F1755" s="898" t="s">
        <v>3602</v>
      </c>
      <c r="H1755" s="899">
        <v>283.36</v>
      </c>
      <c r="L1755" s="896"/>
      <c r="M1755" s="900"/>
      <c r="T1755" s="901"/>
      <c r="AT1755" s="897" t="s">
        <v>3027</v>
      </c>
      <c r="AU1755" s="897" t="s">
        <v>177</v>
      </c>
      <c r="AV1755" s="895" t="s">
        <v>177</v>
      </c>
      <c r="AW1755" s="895" t="s">
        <v>3</v>
      </c>
      <c r="AX1755" s="895" t="s">
        <v>78</v>
      </c>
      <c r="AY1755" s="897" t="s">
        <v>170</v>
      </c>
    </row>
    <row r="1756" spans="2:65" s="2" customFormat="1" ht="24.25" customHeight="1">
      <c r="B1756" s="883"/>
      <c r="C1756" s="148" t="s">
        <v>1230</v>
      </c>
      <c r="D1756" s="148" t="s">
        <v>172</v>
      </c>
      <c r="E1756" s="149" t="s">
        <v>1231</v>
      </c>
      <c r="F1756" s="150" t="s">
        <v>1232</v>
      </c>
      <c r="G1756" s="151" t="s">
        <v>175</v>
      </c>
      <c r="H1756" s="152">
        <v>257.60000000000002</v>
      </c>
      <c r="I1756" s="1091"/>
      <c r="J1756" s="153">
        <f>ROUND(I1756*H1756,2)</f>
        <v>0</v>
      </c>
      <c r="K1756" s="884"/>
      <c r="L1756" s="40"/>
      <c r="M1756" s="155" t="s">
        <v>1</v>
      </c>
      <c r="N1756" s="885" t="s">
        <v>38</v>
      </c>
      <c r="O1756" s="886">
        <v>0.30438999999999999</v>
      </c>
      <c r="P1756" s="886">
        <f>O1756*H1756</f>
        <v>78.410864000000004</v>
      </c>
      <c r="Q1756" s="886">
        <v>6.4737349999999998E-4</v>
      </c>
      <c r="R1756" s="886">
        <f>Q1756*H1756</f>
        <v>0.16676341360000002</v>
      </c>
      <c r="S1756" s="886">
        <v>0</v>
      </c>
      <c r="T1756" s="158">
        <f>S1756*H1756</f>
        <v>0</v>
      </c>
      <c r="AR1756" s="159" t="s">
        <v>234</v>
      </c>
      <c r="AT1756" s="159" t="s">
        <v>172</v>
      </c>
      <c r="AU1756" s="159" t="s">
        <v>177</v>
      </c>
      <c r="AY1756" s="863" t="s">
        <v>170</v>
      </c>
      <c r="BE1756" s="887">
        <f>IF(N1756="základná",J1756,0)</f>
        <v>0</v>
      </c>
      <c r="BF1756" s="887">
        <f>IF(N1756="znížená",J1756,0)</f>
        <v>0</v>
      </c>
      <c r="BG1756" s="887">
        <f>IF(N1756="zákl. prenesená",J1756,0)</f>
        <v>0</v>
      </c>
      <c r="BH1756" s="887">
        <f>IF(N1756="zníž. prenesená",J1756,0)</f>
        <v>0</v>
      </c>
      <c r="BI1756" s="887">
        <f>IF(N1756="nulová",J1756,0)</f>
        <v>0</v>
      </c>
      <c r="BJ1756" s="863" t="s">
        <v>177</v>
      </c>
      <c r="BK1756" s="887">
        <f>ROUND(I1756*H1756,2)</f>
        <v>0</v>
      </c>
      <c r="BL1756" s="863" t="s">
        <v>234</v>
      </c>
      <c r="BM1756" s="159" t="s">
        <v>1233</v>
      </c>
    </row>
    <row r="1757" spans="2:65" s="888" customFormat="1">
      <c r="B1757" s="889"/>
      <c r="D1757" s="890" t="s">
        <v>3027</v>
      </c>
      <c r="E1757" s="891" t="s">
        <v>1</v>
      </c>
      <c r="F1757" s="892" t="s">
        <v>3593</v>
      </c>
      <c r="H1757" s="891" t="s">
        <v>1</v>
      </c>
      <c r="L1757" s="889"/>
      <c r="M1757" s="893"/>
      <c r="T1757" s="894"/>
      <c r="AT1757" s="891" t="s">
        <v>3027</v>
      </c>
      <c r="AU1757" s="891" t="s">
        <v>177</v>
      </c>
      <c r="AV1757" s="888" t="s">
        <v>78</v>
      </c>
      <c r="AW1757" s="888" t="s">
        <v>27</v>
      </c>
      <c r="AX1757" s="888" t="s">
        <v>70</v>
      </c>
      <c r="AY1757" s="891" t="s">
        <v>170</v>
      </c>
    </row>
    <row r="1758" spans="2:65" s="888" customFormat="1">
      <c r="B1758" s="889"/>
      <c r="D1758" s="890" t="s">
        <v>3027</v>
      </c>
      <c r="E1758" s="891" t="s">
        <v>1</v>
      </c>
      <c r="F1758" s="892" t="s">
        <v>3344</v>
      </c>
      <c r="H1758" s="891" t="s">
        <v>1</v>
      </c>
      <c r="L1758" s="889"/>
      <c r="M1758" s="893"/>
      <c r="T1758" s="894"/>
      <c r="AT1758" s="891" t="s">
        <v>3027</v>
      </c>
      <c r="AU1758" s="891" t="s">
        <v>177</v>
      </c>
      <c r="AV1758" s="888" t="s">
        <v>78</v>
      </c>
      <c r="AW1758" s="888" t="s">
        <v>27</v>
      </c>
      <c r="AX1758" s="888" t="s">
        <v>70</v>
      </c>
      <c r="AY1758" s="891" t="s">
        <v>170</v>
      </c>
    </row>
    <row r="1759" spans="2:65" s="895" customFormat="1">
      <c r="B1759" s="896"/>
      <c r="D1759" s="890" t="s">
        <v>3027</v>
      </c>
      <c r="E1759" s="897" t="s">
        <v>1</v>
      </c>
      <c r="F1759" s="898" t="s">
        <v>3594</v>
      </c>
      <c r="H1759" s="899">
        <v>71.97</v>
      </c>
      <c r="L1759" s="896"/>
      <c r="M1759" s="900"/>
      <c r="T1759" s="901"/>
      <c r="AT1759" s="897" t="s">
        <v>3027</v>
      </c>
      <c r="AU1759" s="897" t="s">
        <v>177</v>
      </c>
      <c r="AV1759" s="895" t="s">
        <v>177</v>
      </c>
      <c r="AW1759" s="895" t="s">
        <v>27</v>
      </c>
      <c r="AX1759" s="895" t="s">
        <v>70</v>
      </c>
      <c r="AY1759" s="897" t="s">
        <v>170</v>
      </c>
    </row>
    <row r="1760" spans="2:65" s="909" customFormat="1">
      <c r="B1760" s="910"/>
      <c r="D1760" s="890" t="s">
        <v>3027</v>
      </c>
      <c r="E1760" s="911" t="s">
        <v>1</v>
      </c>
      <c r="F1760" s="912" t="s">
        <v>3089</v>
      </c>
      <c r="H1760" s="913">
        <v>71.97</v>
      </c>
      <c r="L1760" s="910"/>
      <c r="M1760" s="914"/>
      <c r="T1760" s="915"/>
      <c r="AT1760" s="911" t="s">
        <v>3027</v>
      </c>
      <c r="AU1760" s="911" t="s">
        <v>177</v>
      </c>
      <c r="AV1760" s="909" t="s">
        <v>182</v>
      </c>
      <c r="AW1760" s="909" t="s">
        <v>27</v>
      </c>
      <c r="AX1760" s="909" t="s">
        <v>70</v>
      </c>
      <c r="AY1760" s="911" t="s">
        <v>170</v>
      </c>
    </row>
    <row r="1761" spans="2:65" s="888" customFormat="1">
      <c r="B1761" s="889"/>
      <c r="D1761" s="890" t="s">
        <v>3027</v>
      </c>
      <c r="E1761" s="891" t="s">
        <v>1</v>
      </c>
      <c r="F1761" s="892" t="s">
        <v>3308</v>
      </c>
      <c r="H1761" s="891" t="s">
        <v>1</v>
      </c>
      <c r="L1761" s="889"/>
      <c r="M1761" s="893"/>
      <c r="T1761" s="894"/>
      <c r="AT1761" s="891" t="s">
        <v>3027</v>
      </c>
      <c r="AU1761" s="891" t="s">
        <v>177</v>
      </c>
      <c r="AV1761" s="888" t="s">
        <v>78</v>
      </c>
      <c r="AW1761" s="888" t="s">
        <v>27</v>
      </c>
      <c r="AX1761" s="888" t="s">
        <v>70</v>
      </c>
      <c r="AY1761" s="891" t="s">
        <v>170</v>
      </c>
    </row>
    <row r="1762" spans="2:65" s="895" customFormat="1">
      <c r="B1762" s="896"/>
      <c r="D1762" s="890" t="s">
        <v>3027</v>
      </c>
      <c r="E1762" s="897" t="s">
        <v>1</v>
      </c>
      <c r="F1762" s="898" t="s">
        <v>3595</v>
      </c>
      <c r="H1762" s="899">
        <v>37.594999999999999</v>
      </c>
      <c r="L1762" s="896"/>
      <c r="M1762" s="900"/>
      <c r="T1762" s="901"/>
      <c r="AT1762" s="897" t="s">
        <v>3027</v>
      </c>
      <c r="AU1762" s="897" t="s">
        <v>177</v>
      </c>
      <c r="AV1762" s="895" t="s">
        <v>177</v>
      </c>
      <c r="AW1762" s="895" t="s">
        <v>27</v>
      </c>
      <c r="AX1762" s="895" t="s">
        <v>70</v>
      </c>
      <c r="AY1762" s="897" t="s">
        <v>170</v>
      </c>
    </row>
    <row r="1763" spans="2:65" s="909" customFormat="1">
      <c r="B1763" s="910"/>
      <c r="D1763" s="890" t="s">
        <v>3027</v>
      </c>
      <c r="E1763" s="911" t="s">
        <v>1</v>
      </c>
      <c r="F1763" s="912" t="s">
        <v>3089</v>
      </c>
      <c r="H1763" s="913">
        <v>37.594999999999999</v>
      </c>
      <c r="L1763" s="910"/>
      <c r="M1763" s="914"/>
      <c r="T1763" s="915"/>
      <c r="AT1763" s="911" t="s">
        <v>3027</v>
      </c>
      <c r="AU1763" s="911" t="s">
        <v>177</v>
      </c>
      <c r="AV1763" s="909" t="s">
        <v>182</v>
      </c>
      <c r="AW1763" s="909" t="s">
        <v>27</v>
      </c>
      <c r="AX1763" s="909" t="s">
        <v>70</v>
      </c>
      <c r="AY1763" s="911" t="s">
        <v>170</v>
      </c>
    </row>
    <row r="1764" spans="2:65" s="888" customFormat="1">
      <c r="B1764" s="889"/>
      <c r="D1764" s="890" t="s">
        <v>3027</v>
      </c>
      <c r="E1764" s="891" t="s">
        <v>1</v>
      </c>
      <c r="F1764" s="892" t="s">
        <v>3311</v>
      </c>
      <c r="H1764" s="891" t="s">
        <v>1</v>
      </c>
      <c r="L1764" s="889"/>
      <c r="M1764" s="893"/>
      <c r="T1764" s="894"/>
      <c r="AT1764" s="891" t="s">
        <v>3027</v>
      </c>
      <c r="AU1764" s="891" t="s">
        <v>177</v>
      </c>
      <c r="AV1764" s="888" t="s">
        <v>78</v>
      </c>
      <c r="AW1764" s="888" t="s">
        <v>27</v>
      </c>
      <c r="AX1764" s="888" t="s">
        <v>70</v>
      </c>
      <c r="AY1764" s="891" t="s">
        <v>170</v>
      </c>
    </row>
    <row r="1765" spans="2:65" s="895" customFormat="1">
      <c r="B1765" s="896"/>
      <c r="D1765" s="890" t="s">
        <v>3027</v>
      </c>
      <c r="E1765" s="897" t="s">
        <v>1</v>
      </c>
      <c r="F1765" s="898" t="s">
        <v>3596</v>
      </c>
      <c r="H1765" s="899">
        <v>62.85</v>
      </c>
      <c r="L1765" s="896"/>
      <c r="M1765" s="900"/>
      <c r="T1765" s="901"/>
      <c r="AT1765" s="897" t="s">
        <v>3027</v>
      </c>
      <c r="AU1765" s="897" t="s">
        <v>177</v>
      </c>
      <c r="AV1765" s="895" t="s">
        <v>177</v>
      </c>
      <c r="AW1765" s="895" t="s">
        <v>27</v>
      </c>
      <c r="AX1765" s="895" t="s">
        <v>70</v>
      </c>
      <c r="AY1765" s="897" t="s">
        <v>170</v>
      </c>
    </row>
    <row r="1766" spans="2:65" s="909" customFormat="1">
      <c r="B1766" s="910"/>
      <c r="D1766" s="890" t="s">
        <v>3027</v>
      </c>
      <c r="E1766" s="911" t="s">
        <v>1</v>
      </c>
      <c r="F1766" s="912" t="s">
        <v>3089</v>
      </c>
      <c r="H1766" s="913">
        <v>62.85</v>
      </c>
      <c r="L1766" s="910"/>
      <c r="M1766" s="914"/>
      <c r="T1766" s="915"/>
      <c r="AT1766" s="911" t="s">
        <v>3027</v>
      </c>
      <c r="AU1766" s="911" t="s">
        <v>177</v>
      </c>
      <c r="AV1766" s="909" t="s">
        <v>182</v>
      </c>
      <c r="AW1766" s="909" t="s">
        <v>27</v>
      </c>
      <c r="AX1766" s="909" t="s">
        <v>70</v>
      </c>
      <c r="AY1766" s="911" t="s">
        <v>170</v>
      </c>
    </row>
    <row r="1767" spans="2:65" s="888" customFormat="1">
      <c r="B1767" s="889"/>
      <c r="D1767" s="890" t="s">
        <v>3027</v>
      </c>
      <c r="E1767" s="891" t="s">
        <v>1</v>
      </c>
      <c r="F1767" s="892" t="s">
        <v>3313</v>
      </c>
      <c r="H1767" s="891" t="s">
        <v>1</v>
      </c>
      <c r="L1767" s="889"/>
      <c r="M1767" s="893"/>
      <c r="T1767" s="894"/>
      <c r="AT1767" s="891" t="s">
        <v>3027</v>
      </c>
      <c r="AU1767" s="891" t="s">
        <v>177</v>
      </c>
      <c r="AV1767" s="888" t="s">
        <v>78</v>
      </c>
      <c r="AW1767" s="888" t="s">
        <v>27</v>
      </c>
      <c r="AX1767" s="888" t="s">
        <v>70</v>
      </c>
      <c r="AY1767" s="891" t="s">
        <v>170</v>
      </c>
    </row>
    <row r="1768" spans="2:65" s="895" customFormat="1">
      <c r="B1768" s="896"/>
      <c r="D1768" s="890" t="s">
        <v>3027</v>
      </c>
      <c r="E1768" s="897" t="s">
        <v>1</v>
      </c>
      <c r="F1768" s="898" t="s">
        <v>3597</v>
      </c>
      <c r="H1768" s="899">
        <v>33.284999999999997</v>
      </c>
      <c r="L1768" s="896"/>
      <c r="M1768" s="900"/>
      <c r="T1768" s="901"/>
      <c r="AT1768" s="897" t="s">
        <v>3027</v>
      </c>
      <c r="AU1768" s="897" t="s">
        <v>177</v>
      </c>
      <c r="AV1768" s="895" t="s">
        <v>177</v>
      </c>
      <c r="AW1768" s="895" t="s">
        <v>27</v>
      </c>
      <c r="AX1768" s="895" t="s">
        <v>70</v>
      </c>
      <c r="AY1768" s="897" t="s">
        <v>170</v>
      </c>
    </row>
    <row r="1769" spans="2:65" s="909" customFormat="1">
      <c r="B1769" s="910"/>
      <c r="D1769" s="890" t="s">
        <v>3027</v>
      </c>
      <c r="E1769" s="911" t="s">
        <v>1</v>
      </c>
      <c r="F1769" s="912" t="s">
        <v>3089</v>
      </c>
      <c r="H1769" s="913">
        <v>33.284999999999997</v>
      </c>
      <c r="L1769" s="910"/>
      <c r="M1769" s="914"/>
      <c r="T1769" s="915"/>
      <c r="AT1769" s="911" t="s">
        <v>3027</v>
      </c>
      <c r="AU1769" s="911" t="s">
        <v>177</v>
      </c>
      <c r="AV1769" s="909" t="s">
        <v>182</v>
      </c>
      <c r="AW1769" s="909" t="s">
        <v>27</v>
      </c>
      <c r="AX1769" s="909" t="s">
        <v>70</v>
      </c>
      <c r="AY1769" s="911" t="s">
        <v>170</v>
      </c>
    </row>
    <row r="1770" spans="2:65" s="888" customFormat="1">
      <c r="B1770" s="889"/>
      <c r="D1770" s="890" t="s">
        <v>3027</v>
      </c>
      <c r="E1770" s="891" t="s">
        <v>1</v>
      </c>
      <c r="F1770" s="892" t="s">
        <v>3598</v>
      </c>
      <c r="H1770" s="891" t="s">
        <v>1</v>
      </c>
      <c r="L1770" s="889"/>
      <c r="M1770" s="893"/>
      <c r="T1770" s="894"/>
      <c r="AT1770" s="891" t="s">
        <v>3027</v>
      </c>
      <c r="AU1770" s="891" t="s">
        <v>177</v>
      </c>
      <c r="AV1770" s="888" t="s">
        <v>78</v>
      </c>
      <c r="AW1770" s="888" t="s">
        <v>27</v>
      </c>
      <c r="AX1770" s="888" t="s">
        <v>70</v>
      </c>
      <c r="AY1770" s="891" t="s">
        <v>170</v>
      </c>
    </row>
    <row r="1771" spans="2:65" s="895" customFormat="1">
      <c r="B1771" s="896"/>
      <c r="D1771" s="890" t="s">
        <v>3027</v>
      </c>
      <c r="E1771" s="897" t="s">
        <v>1</v>
      </c>
      <c r="F1771" s="898" t="s">
        <v>3599</v>
      </c>
      <c r="H1771" s="899">
        <v>51.9</v>
      </c>
      <c r="L1771" s="896"/>
      <c r="M1771" s="900"/>
      <c r="T1771" s="901"/>
      <c r="AT1771" s="897" t="s">
        <v>3027</v>
      </c>
      <c r="AU1771" s="897" t="s">
        <v>177</v>
      </c>
      <c r="AV1771" s="895" t="s">
        <v>177</v>
      </c>
      <c r="AW1771" s="895" t="s">
        <v>27</v>
      </c>
      <c r="AX1771" s="895" t="s">
        <v>70</v>
      </c>
      <c r="AY1771" s="897" t="s">
        <v>170</v>
      </c>
    </row>
    <row r="1772" spans="2:65" s="909" customFormat="1">
      <c r="B1772" s="910"/>
      <c r="D1772" s="890" t="s">
        <v>3027</v>
      </c>
      <c r="E1772" s="911" t="s">
        <v>1</v>
      </c>
      <c r="F1772" s="912" t="s">
        <v>3089</v>
      </c>
      <c r="H1772" s="913">
        <v>51.9</v>
      </c>
      <c r="L1772" s="910"/>
      <c r="M1772" s="914"/>
      <c r="T1772" s="915"/>
      <c r="AT1772" s="911" t="s">
        <v>3027</v>
      </c>
      <c r="AU1772" s="911" t="s">
        <v>177</v>
      </c>
      <c r="AV1772" s="909" t="s">
        <v>182</v>
      </c>
      <c r="AW1772" s="909" t="s">
        <v>27</v>
      </c>
      <c r="AX1772" s="909" t="s">
        <v>70</v>
      </c>
      <c r="AY1772" s="911" t="s">
        <v>170</v>
      </c>
    </row>
    <row r="1773" spans="2:65" s="902" customFormat="1">
      <c r="B1773" s="903"/>
      <c r="D1773" s="890" t="s">
        <v>3027</v>
      </c>
      <c r="E1773" s="904" t="s">
        <v>1</v>
      </c>
      <c r="F1773" s="905" t="s">
        <v>3030</v>
      </c>
      <c r="H1773" s="906">
        <v>257.60000000000002</v>
      </c>
      <c r="L1773" s="903"/>
      <c r="M1773" s="907"/>
      <c r="T1773" s="908"/>
      <c r="AT1773" s="904" t="s">
        <v>3027</v>
      </c>
      <c r="AU1773" s="904" t="s">
        <v>177</v>
      </c>
      <c r="AV1773" s="902" t="s">
        <v>176</v>
      </c>
      <c r="AW1773" s="902" t="s">
        <v>27</v>
      </c>
      <c r="AX1773" s="902" t="s">
        <v>78</v>
      </c>
      <c r="AY1773" s="904" t="s">
        <v>170</v>
      </c>
    </row>
    <row r="1774" spans="2:65" s="2" customFormat="1" ht="21.75" customHeight="1">
      <c r="B1774" s="883"/>
      <c r="C1774" s="161" t="s">
        <v>1234</v>
      </c>
      <c r="D1774" s="161" t="s">
        <v>391</v>
      </c>
      <c r="E1774" s="162" t="s">
        <v>1235</v>
      </c>
      <c r="F1774" s="163" t="s">
        <v>1236</v>
      </c>
      <c r="G1774" s="164" t="s">
        <v>175</v>
      </c>
      <c r="H1774" s="165">
        <v>540.96</v>
      </c>
      <c r="I1774" s="1091"/>
      <c r="J1774" s="166">
        <f>ROUND(I1774*H1774,2)</f>
        <v>0</v>
      </c>
      <c r="K1774" s="167"/>
      <c r="L1774" s="168"/>
      <c r="M1774" s="169" t="s">
        <v>1</v>
      </c>
      <c r="N1774" s="922" t="s">
        <v>38</v>
      </c>
      <c r="O1774" s="886">
        <v>0</v>
      </c>
      <c r="P1774" s="886">
        <f>O1774*H1774</f>
        <v>0</v>
      </c>
      <c r="Q1774" s="886">
        <v>8.9999999999999993E-3</v>
      </c>
      <c r="R1774" s="886">
        <f>Q1774*H1774</f>
        <v>4.8686400000000001</v>
      </c>
      <c r="S1774" s="886">
        <v>0</v>
      </c>
      <c r="T1774" s="158">
        <f>S1774*H1774</f>
        <v>0</v>
      </c>
      <c r="AR1774" s="159" t="s">
        <v>299</v>
      </c>
      <c r="AT1774" s="159" t="s">
        <v>391</v>
      </c>
      <c r="AU1774" s="159" t="s">
        <v>177</v>
      </c>
      <c r="AY1774" s="863" t="s">
        <v>170</v>
      </c>
      <c r="BE1774" s="887">
        <f>IF(N1774="základná",J1774,0)</f>
        <v>0</v>
      </c>
      <c r="BF1774" s="887">
        <f>IF(N1774="znížená",J1774,0)</f>
        <v>0</v>
      </c>
      <c r="BG1774" s="887">
        <f>IF(N1774="zákl. prenesená",J1774,0)</f>
        <v>0</v>
      </c>
      <c r="BH1774" s="887">
        <f>IF(N1774="zníž. prenesená",J1774,0)</f>
        <v>0</v>
      </c>
      <c r="BI1774" s="887">
        <f>IF(N1774="nulová",J1774,0)</f>
        <v>0</v>
      </c>
      <c r="BJ1774" s="863" t="s">
        <v>177</v>
      </c>
      <c r="BK1774" s="887">
        <f>ROUND(I1774*H1774,2)</f>
        <v>0</v>
      </c>
      <c r="BL1774" s="863" t="s">
        <v>234</v>
      </c>
      <c r="BM1774" s="159" t="s">
        <v>1237</v>
      </c>
    </row>
    <row r="1775" spans="2:65" s="888" customFormat="1">
      <c r="B1775" s="889"/>
      <c r="D1775" s="890" t="s">
        <v>3027</v>
      </c>
      <c r="E1775" s="891" t="s">
        <v>1</v>
      </c>
      <c r="F1775" s="892" t="s">
        <v>3593</v>
      </c>
      <c r="H1775" s="891" t="s">
        <v>1</v>
      </c>
      <c r="L1775" s="889"/>
      <c r="M1775" s="893"/>
      <c r="T1775" s="894"/>
      <c r="AT1775" s="891" t="s">
        <v>3027</v>
      </c>
      <c r="AU1775" s="891" t="s">
        <v>177</v>
      </c>
      <c r="AV1775" s="888" t="s">
        <v>78</v>
      </c>
      <c r="AW1775" s="888" t="s">
        <v>27</v>
      </c>
      <c r="AX1775" s="888" t="s">
        <v>70</v>
      </c>
      <c r="AY1775" s="891" t="s">
        <v>170</v>
      </c>
    </row>
    <row r="1776" spans="2:65" s="888" customFormat="1">
      <c r="B1776" s="889"/>
      <c r="D1776" s="890" t="s">
        <v>3027</v>
      </c>
      <c r="E1776" s="891" t="s">
        <v>1</v>
      </c>
      <c r="F1776" s="892" t="s">
        <v>3344</v>
      </c>
      <c r="H1776" s="891" t="s">
        <v>1</v>
      </c>
      <c r="L1776" s="889"/>
      <c r="M1776" s="893"/>
      <c r="T1776" s="894"/>
      <c r="AT1776" s="891" t="s">
        <v>3027</v>
      </c>
      <c r="AU1776" s="891" t="s">
        <v>177</v>
      </c>
      <c r="AV1776" s="888" t="s">
        <v>78</v>
      </c>
      <c r="AW1776" s="888" t="s">
        <v>27</v>
      </c>
      <c r="AX1776" s="888" t="s">
        <v>70</v>
      </c>
      <c r="AY1776" s="891" t="s">
        <v>170</v>
      </c>
    </row>
    <row r="1777" spans="2:51" s="895" customFormat="1">
      <c r="B1777" s="896"/>
      <c r="D1777" s="890" t="s">
        <v>3027</v>
      </c>
      <c r="E1777" s="897" t="s">
        <v>1</v>
      </c>
      <c r="F1777" s="898" t="s">
        <v>3594</v>
      </c>
      <c r="H1777" s="899">
        <v>71.97</v>
      </c>
      <c r="L1777" s="896"/>
      <c r="M1777" s="900"/>
      <c r="T1777" s="901"/>
      <c r="AT1777" s="897" t="s">
        <v>3027</v>
      </c>
      <c r="AU1777" s="897" t="s">
        <v>177</v>
      </c>
      <c r="AV1777" s="895" t="s">
        <v>177</v>
      </c>
      <c r="AW1777" s="895" t="s">
        <v>27</v>
      </c>
      <c r="AX1777" s="895" t="s">
        <v>70</v>
      </c>
      <c r="AY1777" s="897" t="s">
        <v>170</v>
      </c>
    </row>
    <row r="1778" spans="2:51" s="909" customFormat="1">
      <c r="B1778" s="910"/>
      <c r="D1778" s="890" t="s">
        <v>3027</v>
      </c>
      <c r="E1778" s="911" t="s">
        <v>1</v>
      </c>
      <c r="F1778" s="912" t="s">
        <v>3089</v>
      </c>
      <c r="H1778" s="913">
        <v>71.97</v>
      </c>
      <c r="L1778" s="910"/>
      <c r="M1778" s="914"/>
      <c r="T1778" s="915"/>
      <c r="AT1778" s="911" t="s">
        <v>3027</v>
      </c>
      <c r="AU1778" s="911" t="s">
        <v>177</v>
      </c>
      <c r="AV1778" s="909" t="s">
        <v>182</v>
      </c>
      <c r="AW1778" s="909" t="s">
        <v>27</v>
      </c>
      <c r="AX1778" s="909" t="s">
        <v>70</v>
      </c>
      <c r="AY1778" s="911" t="s">
        <v>170</v>
      </c>
    </row>
    <row r="1779" spans="2:51" s="888" customFormat="1">
      <c r="B1779" s="889"/>
      <c r="D1779" s="890" t="s">
        <v>3027</v>
      </c>
      <c r="E1779" s="891" t="s">
        <v>1</v>
      </c>
      <c r="F1779" s="892" t="s">
        <v>3308</v>
      </c>
      <c r="H1779" s="891" t="s">
        <v>1</v>
      </c>
      <c r="L1779" s="889"/>
      <c r="M1779" s="893"/>
      <c r="T1779" s="894"/>
      <c r="AT1779" s="891" t="s">
        <v>3027</v>
      </c>
      <c r="AU1779" s="891" t="s">
        <v>177</v>
      </c>
      <c r="AV1779" s="888" t="s">
        <v>78</v>
      </c>
      <c r="AW1779" s="888" t="s">
        <v>27</v>
      </c>
      <c r="AX1779" s="888" t="s">
        <v>70</v>
      </c>
      <c r="AY1779" s="891" t="s">
        <v>170</v>
      </c>
    </row>
    <row r="1780" spans="2:51" s="895" customFormat="1">
      <c r="B1780" s="896"/>
      <c r="D1780" s="890" t="s">
        <v>3027</v>
      </c>
      <c r="E1780" s="897" t="s">
        <v>1</v>
      </c>
      <c r="F1780" s="898" t="s">
        <v>3595</v>
      </c>
      <c r="H1780" s="899">
        <v>37.594999999999999</v>
      </c>
      <c r="L1780" s="896"/>
      <c r="M1780" s="900"/>
      <c r="T1780" s="901"/>
      <c r="AT1780" s="897" t="s">
        <v>3027</v>
      </c>
      <c r="AU1780" s="897" t="s">
        <v>177</v>
      </c>
      <c r="AV1780" s="895" t="s">
        <v>177</v>
      </c>
      <c r="AW1780" s="895" t="s">
        <v>27</v>
      </c>
      <c r="AX1780" s="895" t="s">
        <v>70</v>
      </c>
      <c r="AY1780" s="897" t="s">
        <v>170</v>
      </c>
    </row>
    <row r="1781" spans="2:51" s="909" customFormat="1">
      <c r="B1781" s="910"/>
      <c r="D1781" s="890" t="s">
        <v>3027</v>
      </c>
      <c r="E1781" s="911" t="s">
        <v>1</v>
      </c>
      <c r="F1781" s="912" t="s">
        <v>3089</v>
      </c>
      <c r="H1781" s="913">
        <v>37.594999999999999</v>
      </c>
      <c r="L1781" s="910"/>
      <c r="M1781" s="914"/>
      <c r="T1781" s="915"/>
      <c r="AT1781" s="911" t="s">
        <v>3027</v>
      </c>
      <c r="AU1781" s="911" t="s">
        <v>177</v>
      </c>
      <c r="AV1781" s="909" t="s">
        <v>182</v>
      </c>
      <c r="AW1781" s="909" t="s">
        <v>27</v>
      </c>
      <c r="AX1781" s="909" t="s">
        <v>70</v>
      </c>
      <c r="AY1781" s="911" t="s">
        <v>170</v>
      </c>
    </row>
    <row r="1782" spans="2:51" s="888" customFormat="1">
      <c r="B1782" s="889"/>
      <c r="D1782" s="890" t="s">
        <v>3027</v>
      </c>
      <c r="E1782" s="891" t="s">
        <v>1</v>
      </c>
      <c r="F1782" s="892" t="s">
        <v>3311</v>
      </c>
      <c r="H1782" s="891" t="s">
        <v>1</v>
      </c>
      <c r="L1782" s="889"/>
      <c r="M1782" s="893"/>
      <c r="T1782" s="894"/>
      <c r="AT1782" s="891" t="s">
        <v>3027</v>
      </c>
      <c r="AU1782" s="891" t="s">
        <v>177</v>
      </c>
      <c r="AV1782" s="888" t="s">
        <v>78</v>
      </c>
      <c r="AW1782" s="888" t="s">
        <v>27</v>
      </c>
      <c r="AX1782" s="888" t="s">
        <v>70</v>
      </c>
      <c r="AY1782" s="891" t="s">
        <v>170</v>
      </c>
    </row>
    <row r="1783" spans="2:51" s="895" customFormat="1">
      <c r="B1783" s="896"/>
      <c r="D1783" s="890" t="s">
        <v>3027</v>
      </c>
      <c r="E1783" s="897" t="s">
        <v>1</v>
      </c>
      <c r="F1783" s="898" t="s">
        <v>3596</v>
      </c>
      <c r="H1783" s="899">
        <v>62.85</v>
      </c>
      <c r="L1783" s="896"/>
      <c r="M1783" s="900"/>
      <c r="T1783" s="901"/>
      <c r="AT1783" s="897" t="s">
        <v>3027</v>
      </c>
      <c r="AU1783" s="897" t="s">
        <v>177</v>
      </c>
      <c r="AV1783" s="895" t="s">
        <v>177</v>
      </c>
      <c r="AW1783" s="895" t="s">
        <v>27</v>
      </c>
      <c r="AX1783" s="895" t="s">
        <v>70</v>
      </c>
      <c r="AY1783" s="897" t="s">
        <v>170</v>
      </c>
    </row>
    <row r="1784" spans="2:51" s="909" customFormat="1">
      <c r="B1784" s="910"/>
      <c r="D1784" s="890" t="s">
        <v>3027</v>
      </c>
      <c r="E1784" s="911" t="s">
        <v>1</v>
      </c>
      <c r="F1784" s="912" t="s">
        <v>3089</v>
      </c>
      <c r="H1784" s="913">
        <v>62.85</v>
      </c>
      <c r="L1784" s="910"/>
      <c r="M1784" s="914"/>
      <c r="T1784" s="915"/>
      <c r="AT1784" s="911" t="s">
        <v>3027</v>
      </c>
      <c r="AU1784" s="911" t="s">
        <v>177</v>
      </c>
      <c r="AV1784" s="909" t="s">
        <v>182</v>
      </c>
      <c r="AW1784" s="909" t="s">
        <v>27</v>
      </c>
      <c r="AX1784" s="909" t="s">
        <v>70</v>
      </c>
      <c r="AY1784" s="911" t="s">
        <v>170</v>
      </c>
    </row>
    <row r="1785" spans="2:51" s="888" customFormat="1">
      <c r="B1785" s="889"/>
      <c r="D1785" s="890" t="s">
        <v>3027</v>
      </c>
      <c r="E1785" s="891" t="s">
        <v>1</v>
      </c>
      <c r="F1785" s="892" t="s">
        <v>3313</v>
      </c>
      <c r="H1785" s="891" t="s">
        <v>1</v>
      </c>
      <c r="L1785" s="889"/>
      <c r="M1785" s="893"/>
      <c r="T1785" s="894"/>
      <c r="AT1785" s="891" t="s">
        <v>3027</v>
      </c>
      <c r="AU1785" s="891" t="s">
        <v>177</v>
      </c>
      <c r="AV1785" s="888" t="s">
        <v>78</v>
      </c>
      <c r="AW1785" s="888" t="s">
        <v>27</v>
      </c>
      <c r="AX1785" s="888" t="s">
        <v>70</v>
      </c>
      <c r="AY1785" s="891" t="s">
        <v>170</v>
      </c>
    </row>
    <row r="1786" spans="2:51" s="895" customFormat="1">
      <c r="B1786" s="896"/>
      <c r="D1786" s="890" t="s">
        <v>3027</v>
      </c>
      <c r="E1786" s="897" t="s">
        <v>1</v>
      </c>
      <c r="F1786" s="898" t="s">
        <v>3597</v>
      </c>
      <c r="H1786" s="899">
        <v>33.284999999999997</v>
      </c>
      <c r="L1786" s="896"/>
      <c r="M1786" s="900"/>
      <c r="T1786" s="901"/>
      <c r="AT1786" s="897" t="s">
        <v>3027</v>
      </c>
      <c r="AU1786" s="897" t="s">
        <v>177</v>
      </c>
      <c r="AV1786" s="895" t="s">
        <v>177</v>
      </c>
      <c r="AW1786" s="895" t="s">
        <v>27</v>
      </c>
      <c r="AX1786" s="895" t="s">
        <v>70</v>
      </c>
      <c r="AY1786" s="897" t="s">
        <v>170</v>
      </c>
    </row>
    <row r="1787" spans="2:51" s="909" customFormat="1">
      <c r="B1787" s="910"/>
      <c r="D1787" s="890" t="s">
        <v>3027</v>
      </c>
      <c r="E1787" s="911" t="s">
        <v>1</v>
      </c>
      <c r="F1787" s="912" t="s">
        <v>3089</v>
      </c>
      <c r="H1787" s="913">
        <v>33.284999999999997</v>
      </c>
      <c r="L1787" s="910"/>
      <c r="M1787" s="914"/>
      <c r="T1787" s="915"/>
      <c r="AT1787" s="911" t="s">
        <v>3027</v>
      </c>
      <c r="AU1787" s="911" t="s">
        <v>177</v>
      </c>
      <c r="AV1787" s="909" t="s">
        <v>182</v>
      </c>
      <c r="AW1787" s="909" t="s">
        <v>27</v>
      </c>
      <c r="AX1787" s="909" t="s">
        <v>70</v>
      </c>
      <c r="AY1787" s="911" t="s">
        <v>170</v>
      </c>
    </row>
    <row r="1788" spans="2:51" s="888" customFormat="1">
      <c r="B1788" s="889"/>
      <c r="D1788" s="890" t="s">
        <v>3027</v>
      </c>
      <c r="E1788" s="891" t="s">
        <v>1</v>
      </c>
      <c r="F1788" s="892" t="s">
        <v>3598</v>
      </c>
      <c r="H1788" s="891" t="s">
        <v>1</v>
      </c>
      <c r="L1788" s="889"/>
      <c r="M1788" s="893"/>
      <c r="T1788" s="894"/>
      <c r="AT1788" s="891" t="s">
        <v>3027</v>
      </c>
      <c r="AU1788" s="891" t="s">
        <v>177</v>
      </c>
      <c r="AV1788" s="888" t="s">
        <v>78</v>
      </c>
      <c r="AW1788" s="888" t="s">
        <v>27</v>
      </c>
      <c r="AX1788" s="888" t="s">
        <v>70</v>
      </c>
      <c r="AY1788" s="891" t="s">
        <v>170</v>
      </c>
    </row>
    <row r="1789" spans="2:51" s="895" customFormat="1">
      <c r="B1789" s="896"/>
      <c r="D1789" s="890" t="s">
        <v>3027</v>
      </c>
      <c r="E1789" s="897" t="s">
        <v>1</v>
      </c>
      <c r="F1789" s="898" t="s">
        <v>3599</v>
      </c>
      <c r="H1789" s="899">
        <v>51.9</v>
      </c>
      <c r="L1789" s="896"/>
      <c r="M1789" s="900"/>
      <c r="T1789" s="901"/>
      <c r="AT1789" s="897" t="s">
        <v>3027</v>
      </c>
      <c r="AU1789" s="897" t="s">
        <v>177</v>
      </c>
      <c r="AV1789" s="895" t="s">
        <v>177</v>
      </c>
      <c r="AW1789" s="895" t="s">
        <v>27</v>
      </c>
      <c r="AX1789" s="895" t="s">
        <v>70</v>
      </c>
      <c r="AY1789" s="897" t="s">
        <v>170</v>
      </c>
    </row>
    <row r="1790" spans="2:51" s="909" customFormat="1">
      <c r="B1790" s="910"/>
      <c r="D1790" s="890" t="s">
        <v>3027</v>
      </c>
      <c r="E1790" s="911" t="s">
        <v>1</v>
      </c>
      <c r="F1790" s="912" t="s">
        <v>3089</v>
      </c>
      <c r="H1790" s="913">
        <v>51.9</v>
      </c>
      <c r="L1790" s="910"/>
      <c r="M1790" s="914"/>
      <c r="T1790" s="915"/>
      <c r="AT1790" s="911" t="s">
        <v>3027</v>
      </c>
      <c r="AU1790" s="911" t="s">
        <v>177</v>
      </c>
      <c r="AV1790" s="909" t="s">
        <v>182</v>
      </c>
      <c r="AW1790" s="909" t="s">
        <v>27</v>
      </c>
      <c r="AX1790" s="909" t="s">
        <v>70</v>
      </c>
      <c r="AY1790" s="911" t="s">
        <v>170</v>
      </c>
    </row>
    <row r="1791" spans="2:51" s="902" customFormat="1">
      <c r="B1791" s="903"/>
      <c r="D1791" s="890" t="s">
        <v>3027</v>
      </c>
      <c r="E1791" s="904" t="s">
        <v>1</v>
      </c>
      <c r="F1791" s="905" t="s">
        <v>3030</v>
      </c>
      <c r="H1791" s="906">
        <v>257.60000000000002</v>
      </c>
      <c r="L1791" s="903"/>
      <c r="M1791" s="907"/>
      <c r="T1791" s="908"/>
      <c r="AT1791" s="904" t="s">
        <v>3027</v>
      </c>
      <c r="AU1791" s="904" t="s">
        <v>177</v>
      </c>
      <c r="AV1791" s="902" t="s">
        <v>176</v>
      </c>
      <c r="AW1791" s="902" t="s">
        <v>27</v>
      </c>
      <c r="AX1791" s="902" t="s">
        <v>78</v>
      </c>
      <c r="AY1791" s="904" t="s">
        <v>170</v>
      </c>
    </row>
    <row r="1792" spans="2:51" s="895" customFormat="1">
      <c r="B1792" s="896"/>
      <c r="D1792" s="890" t="s">
        <v>3027</v>
      </c>
      <c r="F1792" s="898" t="s">
        <v>3603</v>
      </c>
      <c r="H1792" s="899">
        <v>540.96</v>
      </c>
      <c r="L1792" s="896"/>
      <c r="M1792" s="900"/>
      <c r="T1792" s="901"/>
      <c r="AT1792" s="897" t="s">
        <v>3027</v>
      </c>
      <c r="AU1792" s="897" t="s">
        <v>177</v>
      </c>
      <c r="AV1792" s="895" t="s">
        <v>177</v>
      </c>
      <c r="AW1792" s="895" t="s">
        <v>3</v>
      </c>
      <c r="AX1792" s="895" t="s">
        <v>78</v>
      </c>
      <c r="AY1792" s="897" t="s">
        <v>170</v>
      </c>
    </row>
    <row r="1793" spans="2:65" s="2" customFormat="1" ht="24.25" customHeight="1">
      <c r="B1793" s="883"/>
      <c r="C1793" s="148" t="s">
        <v>1238</v>
      </c>
      <c r="D1793" s="148" t="s">
        <v>172</v>
      </c>
      <c r="E1793" s="149" t="s">
        <v>1239</v>
      </c>
      <c r="F1793" s="150" t="s">
        <v>1240</v>
      </c>
      <c r="G1793" s="151" t="s">
        <v>175</v>
      </c>
      <c r="H1793" s="152">
        <v>569.21</v>
      </c>
      <c r="I1793" s="1091"/>
      <c r="J1793" s="153">
        <f>ROUND(I1793*H1793,2)</f>
        <v>0</v>
      </c>
      <c r="K1793" s="884"/>
      <c r="L1793" s="40"/>
      <c r="M1793" s="155" t="s">
        <v>1</v>
      </c>
      <c r="N1793" s="885" t="s">
        <v>38</v>
      </c>
      <c r="O1793" s="886">
        <v>0.74399999999999999</v>
      </c>
      <c r="P1793" s="886">
        <f>O1793*H1793</f>
        <v>423.49224000000004</v>
      </c>
      <c r="Q1793" s="886">
        <v>1.2700000000000001E-3</v>
      </c>
      <c r="R1793" s="886">
        <f>Q1793*H1793</f>
        <v>0.72289670000000006</v>
      </c>
      <c r="S1793" s="886">
        <v>0</v>
      </c>
      <c r="T1793" s="158">
        <f>S1793*H1793</f>
        <v>0</v>
      </c>
      <c r="AR1793" s="159" t="s">
        <v>234</v>
      </c>
      <c r="AT1793" s="159" t="s">
        <v>172</v>
      </c>
      <c r="AU1793" s="159" t="s">
        <v>177</v>
      </c>
      <c r="AY1793" s="863" t="s">
        <v>170</v>
      </c>
      <c r="BE1793" s="887">
        <f>IF(N1793="základná",J1793,0)</f>
        <v>0</v>
      </c>
      <c r="BF1793" s="887">
        <f>IF(N1793="znížená",J1793,0)</f>
        <v>0</v>
      </c>
      <c r="BG1793" s="887">
        <f>IF(N1793="zákl. prenesená",J1793,0)</f>
        <v>0</v>
      </c>
      <c r="BH1793" s="887">
        <f>IF(N1793="zníž. prenesená",J1793,0)</f>
        <v>0</v>
      </c>
      <c r="BI1793" s="887">
        <f>IF(N1793="nulová",J1793,0)</f>
        <v>0</v>
      </c>
      <c r="BJ1793" s="863" t="s">
        <v>177</v>
      </c>
      <c r="BK1793" s="887">
        <f>ROUND(I1793*H1793,2)</f>
        <v>0</v>
      </c>
      <c r="BL1793" s="863" t="s">
        <v>234</v>
      </c>
      <c r="BM1793" s="159" t="s">
        <v>1241</v>
      </c>
    </row>
    <row r="1794" spans="2:65" s="888" customFormat="1">
      <c r="B1794" s="889"/>
      <c r="D1794" s="890" t="s">
        <v>3027</v>
      </c>
      <c r="E1794" s="891" t="s">
        <v>1</v>
      </c>
      <c r="F1794" s="892" t="s">
        <v>3604</v>
      </c>
      <c r="H1794" s="891" t="s">
        <v>1</v>
      </c>
      <c r="L1794" s="889"/>
      <c r="M1794" s="893"/>
      <c r="T1794" s="894"/>
      <c r="AT1794" s="891" t="s">
        <v>3027</v>
      </c>
      <c r="AU1794" s="891" t="s">
        <v>177</v>
      </c>
      <c r="AV1794" s="888" t="s">
        <v>78</v>
      </c>
      <c r="AW1794" s="888" t="s">
        <v>27</v>
      </c>
      <c r="AX1794" s="888" t="s">
        <v>70</v>
      </c>
      <c r="AY1794" s="891" t="s">
        <v>170</v>
      </c>
    </row>
    <row r="1795" spans="2:65" s="888" customFormat="1">
      <c r="B1795" s="889"/>
      <c r="D1795" s="890" t="s">
        <v>3027</v>
      </c>
      <c r="E1795" s="891" t="s">
        <v>1</v>
      </c>
      <c r="F1795" s="892" t="s">
        <v>3344</v>
      </c>
      <c r="H1795" s="891" t="s">
        <v>1</v>
      </c>
      <c r="L1795" s="889"/>
      <c r="M1795" s="893"/>
      <c r="T1795" s="894"/>
      <c r="AT1795" s="891" t="s">
        <v>3027</v>
      </c>
      <c r="AU1795" s="891" t="s">
        <v>177</v>
      </c>
      <c r="AV1795" s="888" t="s">
        <v>78</v>
      </c>
      <c r="AW1795" s="888" t="s">
        <v>27</v>
      </c>
      <c r="AX1795" s="888" t="s">
        <v>70</v>
      </c>
      <c r="AY1795" s="891" t="s">
        <v>170</v>
      </c>
    </row>
    <row r="1796" spans="2:65" s="895" customFormat="1">
      <c r="B1796" s="896"/>
      <c r="D1796" s="890" t="s">
        <v>3027</v>
      </c>
      <c r="E1796" s="897" t="s">
        <v>1</v>
      </c>
      <c r="F1796" s="898" t="s">
        <v>3605</v>
      </c>
      <c r="H1796" s="899">
        <v>69.87</v>
      </c>
      <c r="L1796" s="896"/>
      <c r="M1796" s="900"/>
      <c r="T1796" s="901"/>
      <c r="AT1796" s="897" t="s">
        <v>3027</v>
      </c>
      <c r="AU1796" s="897" t="s">
        <v>177</v>
      </c>
      <c r="AV1796" s="895" t="s">
        <v>177</v>
      </c>
      <c r="AW1796" s="895" t="s">
        <v>27</v>
      </c>
      <c r="AX1796" s="895" t="s">
        <v>70</v>
      </c>
      <c r="AY1796" s="897" t="s">
        <v>170</v>
      </c>
    </row>
    <row r="1797" spans="2:65" s="888" customFormat="1">
      <c r="B1797" s="889"/>
      <c r="D1797" s="890" t="s">
        <v>3027</v>
      </c>
      <c r="E1797" s="891" t="s">
        <v>1</v>
      </c>
      <c r="F1797" s="892" t="s">
        <v>3308</v>
      </c>
      <c r="H1797" s="891" t="s">
        <v>1</v>
      </c>
      <c r="L1797" s="889"/>
      <c r="M1797" s="893"/>
      <c r="T1797" s="894"/>
      <c r="AT1797" s="891" t="s">
        <v>3027</v>
      </c>
      <c r="AU1797" s="891" t="s">
        <v>177</v>
      </c>
      <c r="AV1797" s="888" t="s">
        <v>78</v>
      </c>
      <c r="AW1797" s="888" t="s">
        <v>27</v>
      </c>
      <c r="AX1797" s="888" t="s">
        <v>70</v>
      </c>
      <c r="AY1797" s="891" t="s">
        <v>170</v>
      </c>
    </row>
    <row r="1798" spans="2:65" s="895" customFormat="1">
      <c r="B1798" s="896"/>
      <c r="D1798" s="890" t="s">
        <v>3027</v>
      </c>
      <c r="E1798" s="897" t="s">
        <v>1</v>
      </c>
      <c r="F1798" s="898" t="s">
        <v>3606</v>
      </c>
      <c r="H1798" s="899">
        <v>109.5</v>
      </c>
      <c r="L1798" s="896"/>
      <c r="M1798" s="900"/>
      <c r="T1798" s="901"/>
      <c r="AT1798" s="897" t="s">
        <v>3027</v>
      </c>
      <c r="AU1798" s="897" t="s">
        <v>177</v>
      </c>
      <c r="AV1798" s="895" t="s">
        <v>177</v>
      </c>
      <c r="AW1798" s="895" t="s">
        <v>27</v>
      </c>
      <c r="AX1798" s="895" t="s">
        <v>70</v>
      </c>
      <c r="AY1798" s="897" t="s">
        <v>170</v>
      </c>
    </row>
    <row r="1799" spans="2:65" s="888" customFormat="1">
      <c r="B1799" s="889"/>
      <c r="D1799" s="890" t="s">
        <v>3027</v>
      </c>
      <c r="E1799" s="891" t="s">
        <v>1</v>
      </c>
      <c r="F1799" s="892" t="s">
        <v>3311</v>
      </c>
      <c r="H1799" s="891" t="s">
        <v>1</v>
      </c>
      <c r="L1799" s="889"/>
      <c r="M1799" s="893"/>
      <c r="T1799" s="894"/>
      <c r="AT1799" s="891" t="s">
        <v>3027</v>
      </c>
      <c r="AU1799" s="891" t="s">
        <v>177</v>
      </c>
      <c r="AV1799" s="888" t="s">
        <v>78</v>
      </c>
      <c r="AW1799" s="888" t="s">
        <v>27</v>
      </c>
      <c r="AX1799" s="888" t="s">
        <v>70</v>
      </c>
      <c r="AY1799" s="891" t="s">
        <v>170</v>
      </c>
    </row>
    <row r="1800" spans="2:65" s="895" customFormat="1">
      <c r="B1800" s="896"/>
      <c r="D1800" s="890" t="s">
        <v>3027</v>
      </c>
      <c r="E1800" s="897" t="s">
        <v>1</v>
      </c>
      <c r="F1800" s="898" t="s">
        <v>3607</v>
      </c>
      <c r="H1800" s="899">
        <v>184.54</v>
      </c>
      <c r="L1800" s="896"/>
      <c r="M1800" s="900"/>
      <c r="T1800" s="901"/>
      <c r="AT1800" s="897" t="s">
        <v>3027</v>
      </c>
      <c r="AU1800" s="897" t="s">
        <v>177</v>
      </c>
      <c r="AV1800" s="895" t="s">
        <v>177</v>
      </c>
      <c r="AW1800" s="895" t="s">
        <v>27</v>
      </c>
      <c r="AX1800" s="895" t="s">
        <v>70</v>
      </c>
      <c r="AY1800" s="897" t="s">
        <v>170</v>
      </c>
    </row>
    <row r="1801" spans="2:65" s="888" customFormat="1">
      <c r="B1801" s="889"/>
      <c r="D1801" s="890" t="s">
        <v>3027</v>
      </c>
      <c r="E1801" s="891" t="s">
        <v>1</v>
      </c>
      <c r="F1801" s="892" t="s">
        <v>3313</v>
      </c>
      <c r="H1801" s="891" t="s">
        <v>1</v>
      </c>
      <c r="L1801" s="889"/>
      <c r="M1801" s="893"/>
      <c r="T1801" s="894"/>
      <c r="AT1801" s="891" t="s">
        <v>3027</v>
      </c>
      <c r="AU1801" s="891" t="s">
        <v>177</v>
      </c>
      <c r="AV1801" s="888" t="s">
        <v>78</v>
      </c>
      <c r="AW1801" s="888" t="s">
        <v>27</v>
      </c>
      <c r="AX1801" s="888" t="s">
        <v>70</v>
      </c>
      <c r="AY1801" s="891" t="s">
        <v>170</v>
      </c>
    </row>
    <row r="1802" spans="2:65" s="895" customFormat="1">
      <c r="B1802" s="896"/>
      <c r="D1802" s="890" t="s">
        <v>3027</v>
      </c>
      <c r="E1802" s="897" t="s">
        <v>1</v>
      </c>
      <c r="F1802" s="898" t="s">
        <v>3608</v>
      </c>
      <c r="H1802" s="899">
        <v>205.3</v>
      </c>
      <c r="L1802" s="896"/>
      <c r="M1802" s="900"/>
      <c r="T1802" s="901"/>
      <c r="AT1802" s="897" t="s">
        <v>3027</v>
      </c>
      <c r="AU1802" s="897" t="s">
        <v>177</v>
      </c>
      <c r="AV1802" s="895" t="s">
        <v>177</v>
      </c>
      <c r="AW1802" s="895" t="s">
        <v>27</v>
      </c>
      <c r="AX1802" s="895" t="s">
        <v>70</v>
      </c>
      <c r="AY1802" s="897" t="s">
        <v>170</v>
      </c>
    </row>
    <row r="1803" spans="2:65" s="902" customFormat="1">
      <c r="B1803" s="903"/>
      <c r="D1803" s="890" t="s">
        <v>3027</v>
      </c>
      <c r="E1803" s="904" t="s">
        <v>1</v>
      </c>
      <c r="F1803" s="905" t="s">
        <v>3030</v>
      </c>
      <c r="H1803" s="906">
        <v>569.21</v>
      </c>
      <c r="L1803" s="903"/>
      <c r="M1803" s="907"/>
      <c r="T1803" s="908"/>
      <c r="AT1803" s="904" t="s">
        <v>3027</v>
      </c>
      <c r="AU1803" s="904" t="s">
        <v>177</v>
      </c>
      <c r="AV1803" s="902" t="s">
        <v>176</v>
      </c>
      <c r="AW1803" s="902" t="s">
        <v>27</v>
      </c>
      <c r="AX1803" s="902" t="s">
        <v>78</v>
      </c>
      <c r="AY1803" s="904" t="s">
        <v>170</v>
      </c>
    </row>
    <row r="1804" spans="2:65" s="2" customFormat="1" ht="24.25" customHeight="1">
      <c r="B1804" s="883"/>
      <c r="C1804" s="148" t="s">
        <v>1242</v>
      </c>
      <c r="D1804" s="148" t="s">
        <v>172</v>
      </c>
      <c r="E1804" s="149" t="s">
        <v>1243</v>
      </c>
      <c r="F1804" s="150" t="s">
        <v>1244</v>
      </c>
      <c r="G1804" s="151" t="s">
        <v>175</v>
      </c>
      <c r="H1804" s="152">
        <v>86.105000000000004</v>
      </c>
      <c r="I1804" s="1091"/>
      <c r="J1804" s="153">
        <f>ROUND(I1804*H1804,2)</f>
        <v>0</v>
      </c>
      <c r="K1804" s="884"/>
      <c r="L1804" s="40"/>
      <c r="M1804" s="155" t="s">
        <v>1</v>
      </c>
      <c r="N1804" s="885" t="s">
        <v>38</v>
      </c>
      <c r="O1804" s="886">
        <v>1</v>
      </c>
      <c r="P1804" s="886">
        <f>O1804*H1804</f>
        <v>86.105000000000004</v>
      </c>
      <c r="Q1804" s="886">
        <v>1.2930000000000001E-2</v>
      </c>
      <c r="R1804" s="886">
        <f>Q1804*H1804</f>
        <v>1.1133376500000001</v>
      </c>
      <c r="S1804" s="886">
        <v>0</v>
      </c>
      <c r="T1804" s="158">
        <f>S1804*H1804</f>
        <v>0</v>
      </c>
      <c r="AR1804" s="159" t="s">
        <v>234</v>
      </c>
      <c r="AT1804" s="159" t="s">
        <v>172</v>
      </c>
      <c r="AU1804" s="159" t="s">
        <v>177</v>
      </c>
      <c r="AY1804" s="863" t="s">
        <v>170</v>
      </c>
      <c r="BE1804" s="887">
        <f>IF(N1804="základná",J1804,0)</f>
        <v>0</v>
      </c>
      <c r="BF1804" s="887">
        <f>IF(N1804="znížená",J1804,0)</f>
        <v>0</v>
      </c>
      <c r="BG1804" s="887">
        <f>IF(N1804="zákl. prenesená",J1804,0)</f>
        <v>0</v>
      </c>
      <c r="BH1804" s="887">
        <f>IF(N1804="zníž. prenesená",J1804,0)</f>
        <v>0</v>
      </c>
      <c r="BI1804" s="887">
        <f>IF(N1804="nulová",J1804,0)</f>
        <v>0</v>
      </c>
      <c r="BJ1804" s="863" t="s">
        <v>177</v>
      </c>
      <c r="BK1804" s="887">
        <f>ROUND(I1804*H1804,2)</f>
        <v>0</v>
      </c>
      <c r="BL1804" s="863" t="s">
        <v>234</v>
      </c>
      <c r="BM1804" s="159" t="s">
        <v>1245</v>
      </c>
    </row>
    <row r="1805" spans="2:65" s="888" customFormat="1">
      <c r="B1805" s="889"/>
      <c r="D1805" s="890" t="s">
        <v>3027</v>
      </c>
      <c r="E1805" s="891" t="s">
        <v>1</v>
      </c>
      <c r="F1805" s="892" t="s">
        <v>3344</v>
      </c>
      <c r="H1805" s="891" t="s">
        <v>1</v>
      </c>
      <c r="L1805" s="889"/>
      <c r="M1805" s="893"/>
      <c r="T1805" s="894"/>
      <c r="AT1805" s="891" t="s">
        <v>3027</v>
      </c>
      <c r="AU1805" s="891" t="s">
        <v>177</v>
      </c>
      <c r="AV1805" s="888" t="s">
        <v>78</v>
      </c>
      <c r="AW1805" s="888" t="s">
        <v>27</v>
      </c>
      <c r="AX1805" s="888" t="s">
        <v>70</v>
      </c>
      <c r="AY1805" s="891" t="s">
        <v>170</v>
      </c>
    </row>
    <row r="1806" spans="2:65" s="895" customFormat="1">
      <c r="B1806" s="896"/>
      <c r="D1806" s="890" t="s">
        <v>3027</v>
      </c>
      <c r="E1806" s="897" t="s">
        <v>1</v>
      </c>
      <c r="F1806" s="898" t="s">
        <v>3609</v>
      </c>
      <c r="H1806" s="899">
        <v>96.25</v>
      </c>
      <c r="L1806" s="896"/>
      <c r="M1806" s="900"/>
      <c r="T1806" s="901"/>
      <c r="AT1806" s="897" t="s">
        <v>3027</v>
      </c>
      <c r="AU1806" s="897" t="s">
        <v>177</v>
      </c>
      <c r="AV1806" s="895" t="s">
        <v>177</v>
      </c>
      <c r="AW1806" s="895" t="s">
        <v>27</v>
      </c>
      <c r="AX1806" s="895" t="s">
        <v>70</v>
      </c>
      <c r="AY1806" s="897" t="s">
        <v>170</v>
      </c>
    </row>
    <row r="1807" spans="2:65" s="895" customFormat="1">
      <c r="B1807" s="896"/>
      <c r="D1807" s="890" t="s">
        <v>3027</v>
      </c>
      <c r="E1807" s="897" t="s">
        <v>1</v>
      </c>
      <c r="F1807" s="898" t="s">
        <v>3610</v>
      </c>
      <c r="H1807" s="899">
        <v>-3.415</v>
      </c>
      <c r="L1807" s="896"/>
      <c r="M1807" s="900"/>
      <c r="T1807" s="901"/>
      <c r="AT1807" s="897" t="s">
        <v>3027</v>
      </c>
      <c r="AU1807" s="897" t="s">
        <v>177</v>
      </c>
      <c r="AV1807" s="895" t="s">
        <v>177</v>
      </c>
      <c r="AW1807" s="895" t="s">
        <v>27</v>
      </c>
      <c r="AX1807" s="895" t="s">
        <v>70</v>
      </c>
      <c r="AY1807" s="897" t="s">
        <v>170</v>
      </c>
    </row>
    <row r="1808" spans="2:65" s="895" customFormat="1">
      <c r="B1808" s="896"/>
      <c r="D1808" s="890" t="s">
        <v>3027</v>
      </c>
      <c r="E1808" s="897" t="s">
        <v>1</v>
      </c>
      <c r="F1808" s="898" t="s">
        <v>3611</v>
      </c>
      <c r="H1808" s="899">
        <v>-2.8620000000000001</v>
      </c>
      <c r="L1808" s="896"/>
      <c r="M1808" s="900"/>
      <c r="T1808" s="901"/>
      <c r="AT1808" s="897" t="s">
        <v>3027</v>
      </c>
      <c r="AU1808" s="897" t="s">
        <v>177</v>
      </c>
      <c r="AV1808" s="895" t="s">
        <v>177</v>
      </c>
      <c r="AW1808" s="895" t="s">
        <v>27</v>
      </c>
      <c r="AX1808" s="895" t="s">
        <v>70</v>
      </c>
      <c r="AY1808" s="897" t="s">
        <v>170</v>
      </c>
    </row>
    <row r="1809" spans="2:65" s="895" customFormat="1">
      <c r="B1809" s="896"/>
      <c r="D1809" s="890" t="s">
        <v>3027</v>
      </c>
      <c r="E1809" s="897" t="s">
        <v>1</v>
      </c>
      <c r="F1809" s="898" t="s">
        <v>3612</v>
      </c>
      <c r="H1809" s="899">
        <v>-3.8679999999999999</v>
      </c>
      <c r="L1809" s="896"/>
      <c r="M1809" s="900"/>
      <c r="T1809" s="901"/>
      <c r="AT1809" s="897" t="s">
        <v>3027</v>
      </c>
      <c r="AU1809" s="897" t="s">
        <v>177</v>
      </c>
      <c r="AV1809" s="895" t="s">
        <v>177</v>
      </c>
      <c r="AW1809" s="895" t="s">
        <v>27</v>
      </c>
      <c r="AX1809" s="895" t="s">
        <v>70</v>
      </c>
      <c r="AY1809" s="897" t="s">
        <v>170</v>
      </c>
    </row>
    <row r="1810" spans="2:65" s="902" customFormat="1">
      <c r="B1810" s="903"/>
      <c r="D1810" s="890" t="s">
        <v>3027</v>
      </c>
      <c r="E1810" s="904" t="s">
        <v>1</v>
      </c>
      <c r="F1810" s="905" t="s">
        <v>3030</v>
      </c>
      <c r="H1810" s="906">
        <v>86.105000000000004</v>
      </c>
      <c r="L1810" s="903"/>
      <c r="M1810" s="907"/>
      <c r="T1810" s="908"/>
      <c r="AT1810" s="904" t="s">
        <v>3027</v>
      </c>
      <c r="AU1810" s="904" t="s">
        <v>177</v>
      </c>
      <c r="AV1810" s="902" t="s">
        <v>176</v>
      </c>
      <c r="AW1810" s="902" t="s">
        <v>27</v>
      </c>
      <c r="AX1810" s="902" t="s">
        <v>78</v>
      </c>
      <c r="AY1810" s="904" t="s">
        <v>170</v>
      </c>
    </row>
    <row r="1811" spans="2:65" s="2" customFormat="1" ht="44.25" customHeight="1">
      <c r="B1811" s="883"/>
      <c r="C1811" s="161" t="s">
        <v>1246</v>
      </c>
      <c r="D1811" s="161" t="s">
        <v>391</v>
      </c>
      <c r="E1811" s="162" t="s">
        <v>1247</v>
      </c>
      <c r="F1811" s="163" t="s">
        <v>1248</v>
      </c>
      <c r="G1811" s="164" t="s">
        <v>175</v>
      </c>
      <c r="H1811" s="165">
        <v>524.30700000000002</v>
      </c>
      <c r="I1811" s="1091"/>
      <c r="J1811" s="166">
        <f>ROUND(I1811*H1811,2)</f>
        <v>0</v>
      </c>
      <c r="K1811" s="167"/>
      <c r="L1811" s="168"/>
      <c r="M1811" s="169" t="s">
        <v>1</v>
      </c>
      <c r="N1811" s="922" t="s">
        <v>38</v>
      </c>
      <c r="O1811" s="886">
        <v>0</v>
      </c>
      <c r="P1811" s="886">
        <f>O1811*H1811</f>
        <v>0</v>
      </c>
      <c r="Q1811" s="886">
        <v>2.24E-2</v>
      </c>
      <c r="R1811" s="886">
        <f>Q1811*H1811</f>
        <v>11.744476800000001</v>
      </c>
      <c r="S1811" s="886">
        <v>0</v>
      </c>
      <c r="T1811" s="158">
        <f>S1811*H1811</f>
        <v>0</v>
      </c>
      <c r="AR1811" s="159" t="s">
        <v>299</v>
      </c>
      <c r="AT1811" s="159" t="s">
        <v>391</v>
      </c>
      <c r="AU1811" s="159" t="s">
        <v>177</v>
      </c>
      <c r="AY1811" s="863" t="s">
        <v>170</v>
      </c>
      <c r="BE1811" s="887">
        <f>IF(N1811="základná",J1811,0)</f>
        <v>0</v>
      </c>
      <c r="BF1811" s="887">
        <f>IF(N1811="znížená",J1811,0)</f>
        <v>0</v>
      </c>
      <c r="BG1811" s="887">
        <f>IF(N1811="zákl. prenesená",J1811,0)</f>
        <v>0</v>
      </c>
      <c r="BH1811" s="887">
        <f>IF(N1811="zníž. prenesená",J1811,0)</f>
        <v>0</v>
      </c>
      <c r="BI1811" s="887">
        <f>IF(N1811="nulová",J1811,0)</f>
        <v>0</v>
      </c>
      <c r="BJ1811" s="863" t="s">
        <v>177</v>
      </c>
      <c r="BK1811" s="887">
        <f>ROUND(I1811*H1811,2)</f>
        <v>0</v>
      </c>
      <c r="BL1811" s="863" t="s">
        <v>234</v>
      </c>
      <c r="BM1811" s="159" t="s">
        <v>1249</v>
      </c>
    </row>
    <row r="1812" spans="2:65" s="888" customFormat="1">
      <c r="B1812" s="889"/>
      <c r="D1812" s="890" t="s">
        <v>3027</v>
      </c>
      <c r="E1812" s="891" t="s">
        <v>1</v>
      </c>
      <c r="F1812" s="892" t="s">
        <v>3613</v>
      </c>
      <c r="H1812" s="891" t="s">
        <v>1</v>
      </c>
      <c r="L1812" s="889"/>
      <c r="M1812" s="893"/>
      <c r="T1812" s="894"/>
      <c r="AT1812" s="891" t="s">
        <v>3027</v>
      </c>
      <c r="AU1812" s="891" t="s">
        <v>177</v>
      </c>
      <c r="AV1812" s="888" t="s">
        <v>78</v>
      </c>
      <c r="AW1812" s="888" t="s">
        <v>27</v>
      </c>
      <c r="AX1812" s="888" t="s">
        <v>70</v>
      </c>
      <c r="AY1812" s="891" t="s">
        <v>170</v>
      </c>
    </row>
    <row r="1813" spans="2:65" s="888" customFormat="1">
      <c r="B1813" s="889"/>
      <c r="D1813" s="890" t="s">
        <v>3027</v>
      </c>
      <c r="E1813" s="891" t="s">
        <v>1</v>
      </c>
      <c r="F1813" s="892" t="s">
        <v>3308</v>
      </c>
      <c r="H1813" s="891" t="s">
        <v>1</v>
      </c>
      <c r="L1813" s="889"/>
      <c r="M1813" s="893"/>
      <c r="T1813" s="894"/>
      <c r="AT1813" s="891" t="s">
        <v>3027</v>
      </c>
      <c r="AU1813" s="891" t="s">
        <v>177</v>
      </c>
      <c r="AV1813" s="888" t="s">
        <v>78</v>
      </c>
      <c r="AW1813" s="888" t="s">
        <v>27</v>
      </c>
      <c r="AX1813" s="888" t="s">
        <v>70</v>
      </c>
      <c r="AY1813" s="891" t="s">
        <v>170</v>
      </c>
    </row>
    <row r="1814" spans="2:65" s="895" customFormat="1">
      <c r="B1814" s="896"/>
      <c r="D1814" s="890" t="s">
        <v>3027</v>
      </c>
      <c r="E1814" s="897" t="s">
        <v>1</v>
      </c>
      <c r="F1814" s="898" t="s">
        <v>3606</v>
      </c>
      <c r="H1814" s="899">
        <v>109.5</v>
      </c>
      <c r="L1814" s="896"/>
      <c r="M1814" s="900"/>
      <c r="T1814" s="901"/>
      <c r="AT1814" s="897" t="s">
        <v>3027</v>
      </c>
      <c r="AU1814" s="897" t="s">
        <v>177</v>
      </c>
      <c r="AV1814" s="895" t="s">
        <v>177</v>
      </c>
      <c r="AW1814" s="895" t="s">
        <v>27</v>
      </c>
      <c r="AX1814" s="895" t="s">
        <v>70</v>
      </c>
      <c r="AY1814" s="897" t="s">
        <v>170</v>
      </c>
    </row>
    <row r="1815" spans="2:65" s="888" customFormat="1">
      <c r="B1815" s="889"/>
      <c r="D1815" s="890" t="s">
        <v>3027</v>
      </c>
      <c r="E1815" s="891" t="s">
        <v>1</v>
      </c>
      <c r="F1815" s="892" t="s">
        <v>3311</v>
      </c>
      <c r="H1815" s="891" t="s">
        <v>1</v>
      </c>
      <c r="L1815" s="889"/>
      <c r="M1815" s="893"/>
      <c r="T1815" s="894"/>
      <c r="AT1815" s="891" t="s">
        <v>3027</v>
      </c>
      <c r="AU1815" s="891" t="s">
        <v>177</v>
      </c>
      <c r="AV1815" s="888" t="s">
        <v>78</v>
      </c>
      <c r="AW1815" s="888" t="s">
        <v>27</v>
      </c>
      <c r="AX1815" s="888" t="s">
        <v>70</v>
      </c>
      <c r="AY1815" s="891" t="s">
        <v>170</v>
      </c>
    </row>
    <row r="1816" spans="2:65" s="895" customFormat="1">
      <c r="B1816" s="896"/>
      <c r="D1816" s="890" t="s">
        <v>3027</v>
      </c>
      <c r="E1816" s="897" t="s">
        <v>1</v>
      </c>
      <c r="F1816" s="898" t="s">
        <v>3607</v>
      </c>
      <c r="H1816" s="899">
        <v>184.54</v>
      </c>
      <c r="L1816" s="896"/>
      <c r="M1816" s="900"/>
      <c r="T1816" s="901"/>
      <c r="AT1816" s="897" t="s">
        <v>3027</v>
      </c>
      <c r="AU1816" s="897" t="s">
        <v>177</v>
      </c>
      <c r="AV1816" s="895" t="s">
        <v>177</v>
      </c>
      <c r="AW1816" s="895" t="s">
        <v>27</v>
      </c>
      <c r="AX1816" s="895" t="s">
        <v>70</v>
      </c>
      <c r="AY1816" s="897" t="s">
        <v>170</v>
      </c>
    </row>
    <row r="1817" spans="2:65" s="888" customFormat="1">
      <c r="B1817" s="889"/>
      <c r="D1817" s="890" t="s">
        <v>3027</v>
      </c>
      <c r="E1817" s="891" t="s">
        <v>1</v>
      </c>
      <c r="F1817" s="892" t="s">
        <v>3313</v>
      </c>
      <c r="H1817" s="891" t="s">
        <v>1</v>
      </c>
      <c r="L1817" s="889"/>
      <c r="M1817" s="893"/>
      <c r="T1817" s="894"/>
      <c r="AT1817" s="891" t="s">
        <v>3027</v>
      </c>
      <c r="AU1817" s="891" t="s">
        <v>177</v>
      </c>
      <c r="AV1817" s="888" t="s">
        <v>78</v>
      </c>
      <c r="AW1817" s="888" t="s">
        <v>27</v>
      </c>
      <c r="AX1817" s="888" t="s">
        <v>70</v>
      </c>
      <c r="AY1817" s="891" t="s">
        <v>170</v>
      </c>
    </row>
    <row r="1818" spans="2:65" s="895" customFormat="1">
      <c r="B1818" s="896"/>
      <c r="D1818" s="890" t="s">
        <v>3027</v>
      </c>
      <c r="E1818" s="897" t="s">
        <v>1</v>
      </c>
      <c r="F1818" s="898" t="s">
        <v>3608</v>
      </c>
      <c r="H1818" s="899">
        <v>205.3</v>
      </c>
      <c r="L1818" s="896"/>
      <c r="M1818" s="900"/>
      <c r="T1818" s="901"/>
      <c r="AT1818" s="897" t="s">
        <v>3027</v>
      </c>
      <c r="AU1818" s="897" t="s">
        <v>177</v>
      </c>
      <c r="AV1818" s="895" t="s">
        <v>177</v>
      </c>
      <c r="AW1818" s="895" t="s">
        <v>27</v>
      </c>
      <c r="AX1818" s="895" t="s">
        <v>70</v>
      </c>
      <c r="AY1818" s="897" t="s">
        <v>170</v>
      </c>
    </row>
    <row r="1819" spans="2:65" s="902" customFormat="1">
      <c r="B1819" s="903"/>
      <c r="D1819" s="890" t="s">
        <v>3027</v>
      </c>
      <c r="E1819" s="904" t="s">
        <v>1</v>
      </c>
      <c r="F1819" s="905" t="s">
        <v>3030</v>
      </c>
      <c r="H1819" s="906">
        <v>499.34</v>
      </c>
      <c r="L1819" s="903"/>
      <c r="M1819" s="907"/>
      <c r="T1819" s="908"/>
      <c r="AT1819" s="904" t="s">
        <v>3027</v>
      </c>
      <c r="AU1819" s="904" t="s">
        <v>177</v>
      </c>
      <c r="AV1819" s="902" t="s">
        <v>176</v>
      </c>
      <c r="AW1819" s="902" t="s">
        <v>27</v>
      </c>
      <c r="AX1819" s="902" t="s">
        <v>78</v>
      </c>
      <c r="AY1819" s="904" t="s">
        <v>170</v>
      </c>
    </row>
    <row r="1820" spans="2:65" s="895" customFormat="1">
      <c r="B1820" s="896"/>
      <c r="D1820" s="890" t="s">
        <v>3027</v>
      </c>
      <c r="F1820" s="898" t="s">
        <v>3614</v>
      </c>
      <c r="H1820" s="899">
        <v>524.30700000000002</v>
      </c>
      <c r="L1820" s="896"/>
      <c r="M1820" s="900"/>
      <c r="T1820" s="901"/>
      <c r="AT1820" s="897" t="s">
        <v>3027</v>
      </c>
      <c r="AU1820" s="897" t="s">
        <v>177</v>
      </c>
      <c r="AV1820" s="895" t="s">
        <v>177</v>
      </c>
      <c r="AW1820" s="895" t="s">
        <v>3</v>
      </c>
      <c r="AX1820" s="895" t="s">
        <v>78</v>
      </c>
      <c r="AY1820" s="897" t="s">
        <v>170</v>
      </c>
    </row>
    <row r="1821" spans="2:65" s="2" customFormat="1" ht="37.9" customHeight="1">
      <c r="B1821" s="883"/>
      <c r="C1821" s="161" t="s">
        <v>1250</v>
      </c>
      <c r="D1821" s="161" t="s">
        <v>391</v>
      </c>
      <c r="E1821" s="162" t="s">
        <v>1251</v>
      </c>
      <c r="F1821" s="163" t="s">
        <v>1252</v>
      </c>
      <c r="G1821" s="164" t="s">
        <v>175</v>
      </c>
      <c r="H1821" s="165">
        <v>163.774</v>
      </c>
      <c r="I1821" s="1091"/>
      <c r="J1821" s="166">
        <f>ROUND(I1821*H1821,2)</f>
        <v>0</v>
      </c>
      <c r="K1821" s="167"/>
      <c r="L1821" s="168"/>
      <c r="M1821" s="169" t="s">
        <v>1</v>
      </c>
      <c r="N1821" s="922" t="s">
        <v>38</v>
      </c>
      <c r="O1821" s="886">
        <v>0</v>
      </c>
      <c r="P1821" s="886">
        <f>O1821*H1821</f>
        <v>0</v>
      </c>
      <c r="Q1821" s="886">
        <v>8.0000000000000002E-3</v>
      </c>
      <c r="R1821" s="886">
        <f>Q1821*H1821</f>
        <v>1.310192</v>
      </c>
      <c r="S1821" s="886">
        <v>0</v>
      </c>
      <c r="T1821" s="158">
        <f>S1821*H1821</f>
        <v>0</v>
      </c>
      <c r="AR1821" s="159" t="s">
        <v>299</v>
      </c>
      <c r="AT1821" s="159" t="s">
        <v>391</v>
      </c>
      <c r="AU1821" s="159" t="s">
        <v>177</v>
      </c>
      <c r="AY1821" s="863" t="s">
        <v>170</v>
      </c>
      <c r="BE1821" s="887">
        <f>IF(N1821="základná",J1821,0)</f>
        <v>0</v>
      </c>
      <c r="BF1821" s="887">
        <f>IF(N1821="znížená",J1821,0)</f>
        <v>0</v>
      </c>
      <c r="BG1821" s="887">
        <f>IF(N1821="zákl. prenesená",J1821,0)</f>
        <v>0</v>
      </c>
      <c r="BH1821" s="887">
        <f>IF(N1821="zníž. prenesená",J1821,0)</f>
        <v>0</v>
      </c>
      <c r="BI1821" s="887">
        <f>IF(N1821="nulová",J1821,0)</f>
        <v>0</v>
      </c>
      <c r="BJ1821" s="863" t="s">
        <v>177</v>
      </c>
      <c r="BK1821" s="887">
        <f>ROUND(I1821*H1821,2)</f>
        <v>0</v>
      </c>
      <c r="BL1821" s="863" t="s">
        <v>234</v>
      </c>
      <c r="BM1821" s="159" t="s">
        <v>1253</v>
      </c>
    </row>
    <row r="1822" spans="2:65" s="888" customFormat="1">
      <c r="B1822" s="889"/>
      <c r="D1822" s="890" t="s">
        <v>3027</v>
      </c>
      <c r="E1822" s="891" t="s">
        <v>1</v>
      </c>
      <c r="F1822" s="892" t="s">
        <v>3615</v>
      </c>
      <c r="H1822" s="891" t="s">
        <v>1</v>
      </c>
      <c r="L1822" s="889"/>
      <c r="M1822" s="893"/>
      <c r="T1822" s="894"/>
      <c r="AT1822" s="891" t="s">
        <v>3027</v>
      </c>
      <c r="AU1822" s="891" t="s">
        <v>177</v>
      </c>
      <c r="AV1822" s="888" t="s">
        <v>78</v>
      </c>
      <c r="AW1822" s="888" t="s">
        <v>27</v>
      </c>
      <c r="AX1822" s="888" t="s">
        <v>70</v>
      </c>
      <c r="AY1822" s="891" t="s">
        <v>170</v>
      </c>
    </row>
    <row r="1823" spans="2:65" s="888" customFormat="1">
      <c r="B1823" s="889"/>
      <c r="D1823" s="890" t="s">
        <v>3027</v>
      </c>
      <c r="E1823" s="891" t="s">
        <v>1</v>
      </c>
      <c r="F1823" s="892" t="s">
        <v>3344</v>
      </c>
      <c r="H1823" s="891" t="s">
        <v>1</v>
      </c>
      <c r="L1823" s="889"/>
      <c r="M1823" s="893"/>
      <c r="T1823" s="894"/>
      <c r="AT1823" s="891" t="s">
        <v>3027</v>
      </c>
      <c r="AU1823" s="891" t="s">
        <v>177</v>
      </c>
      <c r="AV1823" s="888" t="s">
        <v>78</v>
      </c>
      <c r="AW1823" s="888" t="s">
        <v>27</v>
      </c>
      <c r="AX1823" s="888" t="s">
        <v>70</v>
      </c>
      <c r="AY1823" s="891" t="s">
        <v>170</v>
      </c>
    </row>
    <row r="1824" spans="2:65" s="895" customFormat="1">
      <c r="B1824" s="896"/>
      <c r="D1824" s="890" t="s">
        <v>3027</v>
      </c>
      <c r="E1824" s="897" t="s">
        <v>1</v>
      </c>
      <c r="F1824" s="898" t="s">
        <v>3605</v>
      </c>
      <c r="H1824" s="899">
        <v>69.87</v>
      </c>
      <c r="L1824" s="896"/>
      <c r="M1824" s="900"/>
      <c r="T1824" s="901"/>
      <c r="AT1824" s="897" t="s">
        <v>3027</v>
      </c>
      <c r="AU1824" s="897" t="s">
        <v>177</v>
      </c>
      <c r="AV1824" s="895" t="s">
        <v>177</v>
      </c>
      <c r="AW1824" s="895" t="s">
        <v>27</v>
      </c>
      <c r="AX1824" s="895" t="s">
        <v>70</v>
      </c>
      <c r="AY1824" s="897" t="s">
        <v>170</v>
      </c>
    </row>
    <row r="1825" spans="2:65" s="895" customFormat="1">
      <c r="B1825" s="896"/>
      <c r="D1825" s="890" t="s">
        <v>3027</v>
      </c>
      <c r="E1825" s="897" t="s">
        <v>1</v>
      </c>
      <c r="F1825" s="898" t="s">
        <v>3609</v>
      </c>
      <c r="H1825" s="899">
        <v>96.25</v>
      </c>
      <c r="L1825" s="896"/>
      <c r="M1825" s="900"/>
      <c r="T1825" s="901"/>
      <c r="AT1825" s="897" t="s">
        <v>3027</v>
      </c>
      <c r="AU1825" s="897" t="s">
        <v>177</v>
      </c>
      <c r="AV1825" s="895" t="s">
        <v>177</v>
      </c>
      <c r="AW1825" s="895" t="s">
        <v>27</v>
      </c>
      <c r="AX1825" s="895" t="s">
        <v>70</v>
      </c>
      <c r="AY1825" s="897" t="s">
        <v>170</v>
      </c>
    </row>
    <row r="1826" spans="2:65" s="895" customFormat="1">
      <c r="B1826" s="896"/>
      <c r="D1826" s="890" t="s">
        <v>3027</v>
      </c>
      <c r="E1826" s="897" t="s">
        <v>1</v>
      </c>
      <c r="F1826" s="898" t="s">
        <v>3610</v>
      </c>
      <c r="H1826" s="899">
        <v>-3.415</v>
      </c>
      <c r="L1826" s="896"/>
      <c r="M1826" s="900"/>
      <c r="T1826" s="901"/>
      <c r="AT1826" s="897" t="s">
        <v>3027</v>
      </c>
      <c r="AU1826" s="897" t="s">
        <v>177</v>
      </c>
      <c r="AV1826" s="895" t="s">
        <v>177</v>
      </c>
      <c r="AW1826" s="895" t="s">
        <v>27</v>
      </c>
      <c r="AX1826" s="895" t="s">
        <v>70</v>
      </c>
      <c r="AY1826" s="897" t="s">
        <v>170</v>
      </c>
    </row>
    <row r="1827" spans="2:65" s="895" customFormat="1">
      <c r="B1827" s="896"/>
      <c r="D1827" s="890" t="s">
        <v>3027</v>
      </c>
      <c r="E1827" s="897" t="s">
        <v>1</v>
      </c>
      <c r="F1827" s="898" t="s">
        <v>3611</v>
      </c>
      <c r="H1827" s="899">
        <v>-2.8620000000000001</v>
      </c>
      <c r="L1827" s="896"/>
      <c r="M1827" s="900"/>
      <c r="T1827" s="901"/>
      <c r="AT1827" s="897" t="s">
        <v>3027</v>
      </c>
      <c r="AU1827" s="897" t="s">
        <v>177</v>
      </c>
      <c r="AV1827" s="895" t="s">
        <v>177</v>
      </c>
      <c r="AW1827" s="895" t="s">
        <v>27</v>
      </c>
      <c r="AX1827" s="895" t="s">
        <v>70</v>
      </c>
      <c r="AY1827" s="897" t="s">
        <v>170</v>
      </c>
    </row>
    <row r="1828" spans="2:65" s="895" customFormat="1">
      <c r="B1828" s="896"/>
      <c r="D1828" s="890" t="s">
        <v>3027</v>
      </c>
      <c r="E1828" s="897" t="s">
        <v>1</v>
      </c>
      <c r="F1828" s="898" t="s">
        <v>3612</v>
      </c>
      <c r="H1828" s="899">
        <v>-3.8679999999999999</v>
      </c>
      <c r="L1828" s="896"/>
      <c r="M1828" s="900"/>
      <c r="T1828" s="901"/>
      <c r="AT1828" s="897" t="s">
        <v>3027</v>
      </c>
      <c r="AU1828" s="897" t="s">
        <v>177</v>
      </c>
      <c r="AV1828" s="895" t="s">
        <v>177</v>
      </c>
      <c r="AW1828" s="895" t="s">
        <v>27</v>
      </c>
      <c r="AX1828" s="895" t="s">
        <v>70</v>
      </c>
      <c r="AY1828" s="897" t="s">
        <v>170</v>
      </c>
    </row>
    <row r="1829" spans="2:65" s="902" customFormat="1">
      <c r="B1829" s="903"/>
      <c r="D1829" s="890" t="s">
        <v>3027</v>
      </c>
      <c r="E1829" s="904" t="s">
        <v>1</v>
      </c>
      <c r="F1829" s="905" t="s">
        <v>3030</v>
      </c>
      <c r="H1829" s="906">
        <v>155.97500000000002</v>
      </c>
      <c r="L1829" s="903"/>
      <c r="M1829" s="907"/>
      <c r="T1829" s="908"/>
      <c r="AT1829" s="904" t="s">
        <v>3027</v>
      </c>
      <c r="AU1829" s="904" t="s">
        <v>177</v>
      </c>
      <c r="AV1829" s="902" t="s">
        <v>176</v>
      </c>
      <c r="AW1829" s="902" t="s">
        <v>27</v>
      </c>
      <c r="AX1829" s="902" t="s">
        <v>78</v>
      </c>
      <c r="AY1829" s="904" t="s">
        <v>170</v>
      </c>
    </row>
    <row r="1830" spans="2:65" s="895" customFormat="1">
      <c r="B1830" s="896"/>
      <c r="D1830" s="890" t="s">
        <v>3027</v>
      </c>
      <c r="F1830" s="898" t="s">
        <v>3616</v>
      </c>
      <c r="H1830" s="899">
        <v>163.774</v>
      </c>
      <c r="L1830" s="896"/>
      <c r="M1830" s="900"/>
      <c r="T1830" s="901"/>
      <c r="AT1830" s="897" t="s">
        <v>3027</v>
      </c>
      <c r="AU1830" s="897" t="s">
        <v>177</v>
      </c>
      <c r="AV1830" s="895" t="s">
        <v>177</v>
      </c>
      <c r="AW1830" s="895" t="s">
        <v>3</v>
      </c>
      <c r="AX1830" s="895" t="s">
        <v>78</v>
      </c>
      <c r="AY1830" s="897" t="s">
        <v>170</v>
      </c>
    </row>
    <row r="1831" spans="2:65" s="2" customFormat="1" ht="37.9" customHeight="1">
      <c r="B1831" s="883"/>
      <c r="C1831" s="148" t="s">
        <v>1254</v>
      </c>
      <c r="D1831" s="148" t="s">
        <v>172</v>
      </c>
      <c r="E1831" s="149" t="s">
        <v>1255</v>
      </c>
      <c r="F1831" s="150" t="s">
        <v>1256</v>
      </c>
      <c r="G1831" s="151" t="s">
        <v>175</v>
      </c>
      <c r="H1831" s="152">
        <v>154.52000000000001</v>
      </c>
      <c r="I1831" s="1091"/>
      <c r="J1831" s="153">
        <f>ROUND(I1831*H1831,2)</f>
        <v>0</v>
      </c>
      <c r="K1831" s="884"/>
      <c r="L1831" s="40"/>
      <c r="M1831" s="155" t="s">
        <v>1</v>
      </c>
      <c r="N1831" s="885" t="s">
        <v>38</v>
      </c>
      <c r="O1831" s="886">
        <v>0.21210000000000001</v>
      </c>
      <c r="P1831" s="886">
        <f>O1831*H1831</f>
        <v>32.773692000000004</v>
      </c>
      <c r="Q1831" s="886">
        <v>0</v>
      </c>
      <c r="R1831" s="886">
        <f>Q1831*H1831</f>
        <v>0</v>
      </c>
      <c r="S1831" s="886">
        <v>2.1059999999999999E-2</v>
      </c>
      <c r="T1831" s="158">
        <f>S1831*H1831</f>
        <v>3.2541912000000002</v>
      </c>
      <c r="AR1831" s="159" t="s">
        <v>234</v>
      </c>
      <c r="AT1831" s="159" t="s">
        <v>172</v>
      </c>
      <c r="AU1831" s="159" t="s">
        <v>177</v>
      </c>
      <c r="AY1831" s="863" t="s">
        <v>170</v>
      </c>
      <c r="BE1831" s="887">
        <f>IF(N1831="základná",J1831,0)</f>
        <v>0</v>
      </c>
      <c r="BF1831" s="887">
        <f>IF(N1831="znížená",J1831,0)</f>
        <v>0</v>
      </c>
      <c r="BG1831" s="887">
        <f>IF(N1831="zákl. prenesená",J1831,0)</f>
        <v>0</v>
      </c>
      <c r="BH1831" s="887">
        <f>IF(N1831="zníž. prenesená",J1831,0)</f>
        <v>0</v>
      </c>
      <c r="BI1831" s="887">
        <f>IF(N1831="nulová",J1831,0)</f>
        <v>0</v>
      </c>
      <c r="BJ1831" s="863" t="s">
        <v>177</v>
      </c>
      <c r="BK1831" s="887">
        <f>ROUND(I1831*H1831,2)</f>
        <v>0</v>
      </c>
      <c r="BL1831" s="863" t="s">
        <v>234</v>
      </c>
      <c r="BM1831" s="159" t="s">
        <v>1257</v>
      </c>
    </row>
    <row r="1832" spans="2:65" s="888" customFormat="1">
      <c r="B1832" s="889"/>
      <c r="D1832" s="890" t="s">
        <v>3027</v>
      </c>
      <c r="E1832" s="891" t="s">
        <v>1</v>
      </c>
      <c r="F1832" s="892" t="s">
        <v>3617</v>
      </c>
      <c r="H1832" s="891" t="s">
        <v>1</v>
      </c>
      <c r="L1832" s="889"/>
      <c r="M1832" s="893"/>
      <c r="T1832" s="894"/>
      <c r="AT1832" s="891" t="s">
        <v>3027</v>
      </c>
      <c r="AU1832" s="891" t="s">
        <v>177</v>
      </c>
      <c r="AV1832" s="888" t="s">
        <v>78</v>
      </c>
      <c r="AW1832" s="888" t="s">
        <v>27</v>
      </c>
      <c r="AX1832" s="888" t="s">
        <v>70</v>
      </c>
      <c r="AY1832" s="891" t="s">
        <v>170</v>
      </c>
    </row>
    <row r="1833" spans="2:65" s="895" customFormat="1">
      <c r="B1833" s="896"/>
      <c r="D1833" s="890" t="s">
        <v>3027</v>
      </c>
      <c r="E1833" s="897" t="s">
        <v>1</v>
      </c>
      <c r="F1833" s="898" t="s">
        <v>3618</v>
      </c>
      <c r="H1833" s="899">
        <v>154.52000000000001</v>
      </c>
      <c r="L1833" s="896"/>
      <c r="M1833" s="900"/>
      <c r="T1833" s="901"/>
      <c r="AT1833" s="897" t="s">
        <v>3027</v>
      </c>
      <c r="AU1833" s="897" t="s">
        <v>177</v>
      </c>
      <c r="AV1833" s="895" t="s">
        <v>177</v>
      </c>
      <c r="AW1833" s="895" t="s">
        <v>27</v>
      </c>
      <c r="AX1833" s="895" t="s">
        <v>70</v>
      </c>
      <c r="AY1833" s="897" t="s">
        <v>170</v>
      </c>
    </row>
    <row r="1834" spans="2:65" s="902" customFormat="1">
      <c r="B1834" s="903"/>
      <c r="D1834" s="890" t="s">
        <v>3027</v>
      </c>
      <c r="E1834" s="904" t="s">
        <v>1</v>
      </c>
      <c r="F1834" s="905" t="s">
        <v>3030</v>
      </c>
      <c r="H1834" s="906">
        <v>154.52000000000001</v>
      </c>
      <c r="L1834" s="903"/>
      <c r="M1834" s="907"/>
      <c r="T1834" s="908"/>
      <c r="AT1834" s="904" t="s">
        <v>3027</v>
      </c>
      <c r="AU1834" s="904" t="s">
        <v>177</v>
      </c>
      <c r="AV1834" s="902" t="s">
        <v>176</v>
      </c>
      <c r="AW1834" s="902" t="s">
        <v>27</v>
      </c>
      <c r="AX1834" s="902" t="s">
        <v>78</v>
      </c>
      <c r="AY1834" s="904" t="s">
        <v>170</v>
      </c>
    </row>
    <row r="1835" spans="2:65" s="2" customFormat="1" ht="21.75" customHeight="1">
      <c r="B1835" s="883"/>
      <c r="C1835" s="148" t="s">
        <v>1258</v>
      </c>
      <c r="D1835" s="148" t="s">
        <v>172</v>
      </c>
      <c r="E1835" s="149" t="s">
        <v>1259</v>
      </c>
      <c r="F1835" s="150" t="s">
        <v>1260</v>
      </c>
      <c r="G1835" s="151" t="s">
        <v>1054</v>
      </c>
      <c r="H1835" s="1073">
        <v>598.59400000000005</v>
      </c>
      <c r="I1835" s="1091"/>
      <c r="J1835" s="153">
        <f>ROUND(I1835*H1835,2)</f>
        <v>0</v>
      </c>
      <c r="K1835" s="884"/>
      <c r="L1835" s="40"/>
      <c r="M1835" s="155" t="s">
        <v>1</v>
      </c>
      <c r="N1835" s="885" t="s">
        <v>38</v>
      </c>
      <c r="O1835" s="886">
        <v>0</v>
      </c>
      <c r="P1835" s="886">
        <f>O1835*H1835</f>
        <v>0</v>
      </c>
      <c r="Q1835" s="886">
        <v>0</v>
      </c>
      <c r="R1835" s="886">
        <f>Q1835*H1835</f>
        <v>0</v>
      </c>
      <c r="S1835" s="886">
        <v>0</v>
      </c>
      <c r="T1835" s="158">
        <f>S1835*H1835</f>
        <v>0</v>
      </c>
      <c r="AR1835" s="159" t="s">
        <v>234</v>
      </c>
      <c r="AT1835" s="159" t="s">
        <v>172</v>
      </c>
      <c r="AU1835" s="159" t="s">
        <v>177</v>
      </c>
      <c r="AY1835" s="863" t="s">
        <v>170</v>
      </c>
      <c r="BE1835" s="887">
        <f>IF(N1835="základná",J1835,0)</f>
        <v>0</v>
      </c>
      <c r="BF1835" s="887">
        <f>IF(N1835="znížená",J1835,0)</f>
        <v>0</v>
      </c>
      <c r="BG1835" s="887">
        <f>IF(N1835="zákl. prenesená",J1835,0)</f>
        <v>0</v>
      </c>
      <c r="BH1835" s="887">
        <f>IF(N1835="zníž. prenesená",J1835,0)</f>
        <v>0</v>
      </c>
      <c r="BI1835" s="887">
        <f>IF(N1835="nulová",J1835,0)</f>
        <v>0</v>
      </c>
      <c r="BJ1835" s="863" t="s">
        <v>177</v>
      </c>
      <c r="BK1835" s="887">
        <f>ROUND(I1835*H1835,2)</f>
        <v>0</v>
      </c>
      <c r="BL1835" s="863" t="s">
        <v>234</v>
      </c>
      <c r="BM1835" s="159" t="s">
        <v>1261</v>
      </c>
    </row>
    <row r="1836" spans="2:65" s="876" customFormat="1" ht="22.9" customHeight="1">
      <c r="B1836" s="877"/>
      <c r="D1836" s="136" t="s">
        <v>69</v>
      </c>
      <c r="E1836" s="145" t="s">
        <v>1262</v>
      </c>
      <c r="F1836" s="145" t="s">
        <v>1263</v>
      </c>
      <c r="J1836" s="882">
        <f>BK1836</f>
        <v>0</v>
      </c>
      <c r="L1836" s="877"/>
      <c r="M1836" s="879"/>
      <c r="P1836" s="880">
        <f>SUM(P1837:P1942)</f>
        <v>217.28922299999999</v>
      </c>
      <c r="R1836" s="880">
        <f>SUM(R1837:R1942)</f>
        <v>0.76317266574999998</v>
      </c>
      <c r="T1836" s="881">
        <f>SUM(T1837:T1942)</f>
        <v>0.38143070000000007</v>
      </c>
      <c r="AR1836" s="136" t="s">
        <v>177</v>
      </c>
      <c r="AT1836" s="143" t="s">
        <v>69</v>
      </c>
      <c r="AU1836" s="143" t="s">
        <v>78</v>
      </c>
      <c r="AY1836" s="136" t="s">
        <v>170</v>
      </c>
      <c r="BK1836" s="144">
        <f>SUM(BK1837:BK1942)</f>
        <v>0</v>
      </c>
    </row>
    <row r="1837" spans="2:65" s="2" customFormat="1" ht="24.25" customHeight="1">
      <c r="B1837" s="883"/>
      <c r="C1837" s="148" t="s">
        <v>1264</v>
      </c>
      <c r="D1837" s="148" t="s">
        <v>172</v>
      </c>
      <c r="E1837" s="149" t="s">
        <v>1265</v>
      </c>
      <c r="F1837" s="150" t="s">
        <v>1266</v>
      </c>
      <c r="G1837" s="151" t="s">
        <v>175</v>
      </c>
      <c r="H1837" s="152">
        <v>24.27</v>
      </c>
      <c r="I1837" s="1091"/>
      <c r="J1837" s="153">
        <f>ROUND(I1837*H1837,2)</f>
        <v>0</v>
      </c>
      <c r="K1837" s="884"/>
      <c r="L1837" s="40"/>
      <c r="M1837" s="155" t="s">
        <v>1</v>
      </c>
      <c r="N1837" s="885" t="s">
        <v>38</v>
      </c>
      <c r="O1837" s="886">
        <v>0.104</v>
      </c>
      <c r="P1837" s="886">
        <f>O1837*H1837</f>
        <v>2.5240799999999997</v>
      </c>
      <c r="Q1837" s="886">
        <v>0</v>
      </c>
      <c r="R1837" s="886">
        <f>Q1837*H1837</f>
        <v>0</v>
      </c>
      <c r="S1837" s="886">
        <v>7.5100000000000002E-3</v>
      </c>
      <c r="T1837" s="158">
        <f>S1837*H1837</f>
        <v>0.1822677</v>
      </c>
      <c r="AR1837" s="159" t="s">
        <v>234</v>
      </c>
      <c r="AT1837" s="159" t="s">
        <v>172</v>
      </c>
      <c r="AU1837" s="159" t="s">
        <v>177</v>
      </c>
      <c r="AY1837" s="863" t="s">
        <v>170</v>
      </c>
      <c r="BE1837" s="887">
        <f>IF(N1837="základná",J1837,0)</f>
        <v>0</v>
      </c>
      <c r="BF1837" s="887">
        <f>IF(N1837="znížená",J1837,0)</f>
        <v>0</v>
      </c>
      <c r="BG1837" s="887">
        <f>IF(N1837="zákl. prenesená",J1837,0)</f>
        <v>0</v>
      </c>
      <c r="BH1837" s="887">
        <f>IF(N1837="zníž. prenesená",J1837,0)</f>
        <v>0</v>
      </c>
      <c r="BI1837" s="887">
        <f>IF(N1837="nulová",J1837,0)</f>
        <v>0</v>
      </c>
      <c r="BJ1837" s="863" t="s">
        <v>177</v>
      </c>
      <c r="BK1837" s="887">
        <f>ROUND(I1837*H1837,2)</f>
        <v>0</v>
      </c>
      <c r="BL1837" s="863" t="s">
        <v>234</v>
      </c>
      <c r="BM1837" s="159" t="s">
        <v>1267</v>
      </c>
    </row>
    <row r="1838" spans="2:65" s="888" customFormat="1">
      <c r="B1838" s="889"/>
      <c r="D1838" s="890" t="s">
        <v>3027</v>
      </c>
      <c r="E1838" s="891" t="s">
        <v>1</v>
      </c>
      <c r="F1838" s="892" t="s">
        <v>3619</v>
      </c>
      <c r="H1838" s="891" t="s">
        <v>1</v>
      </c>
      <c r="L1838" s="889"/>
      <c r="M1838" s="893"/>
      <c r="T1838" s="894"/>
      <c r="AT1838" s="891" t="s">
        <v>3027</v>
      </c>
      <c r="AU1838" s="891" t="s">
        <v>177</v>
      </c>
      <c r="AV1838" s="888" t="s">
        <v>78</v>
      </c>
      <c r="AW1838" s="888" t="s">
        <v>27</v>
      </c>
      <c r="AX1838" s="888" t="s">
        <v>70</v>
      </c>
      <c r="AY1838" s="891" t="s">
        <v>170</v>
      </c>
    </row>
    <row r="1839" spans="2:65" s="895" customFormat="1">
      <c r="B1839" s="896"/>
      <c r="D1839" s="890" t="s">
        <v>3027</v>
      </c>
      <c r="E1839" s="897" t="s">
        <v>1</v>
      </c>
      <c r="F1839" s="898" t="s">
        <v>3620</v>
      </c>
      <c r="H1839" s="899">
        <v>1.47</v>
      </c>
      <c r="L1839" s="896"/>
      <c r="M1839" s="900"/>
      <c r="T1839" s="901"/>
      <c r="AT1839" s="897" t="s">
        <v>3027</v>
      </c>
      <c r="AU1839" s="897" t="s">
        <v>177</v>
      </c>
      <c r="AV1839" s="895" t="s">
        <v>177</v>
      </c>
      <c r="AW1839" s="895" t="s">
        <v>27</v>
      </c>
      <c r="AX1839" s="895" t="s">
        <v>70</v>
      </c>
      <c r="AY1839" s="897" t="s">
        <v>170</v>
      </c>
    </row>
    <row r="1840" spans="2:65" s="888" customFormat="1">
      <c r="B1840" s="889"/>
      <c r="D1840" s="890" t="s">
        <v>3027</v>
      </c>
      <c r="E1840" s="891" t="s">
        <v>1</v>
      </c>
      <c r="F1840" s="892" t="s">
        <v>3621</v>
      </c>
      <c r="H1840" s="891" t="s">
        <v>1</v>
      </c>
      <c r="L1840" s="889"/>
      <c r="M1840" s="893"/>
      <c r="T1840" s="894"/>
      <c r="AT1840" s="891" t="s">
        <v>3027</v>
      </c>
      <c r="AU1840" s="891" t="s">
        <v>177</v>
      </c>
      <c r="AV1840" s="888" t="s">
        <v>78</v>
      </c>
      <c r="AW1840" s="888" t="s">
        <v>27</v>
      </c>
      <c r="AX1840" s="888" t="s">
        <v>70</v>
      </c>
      <c r="AY1840" s="891" t="s">
        <v>170</v>
      </c>
    </row>
    <row r="1841" spans="2:65" s="895" customFormat="1">
      <c r="B1841" s="896"/>
      <c r="D1841" s="890" t="s">
        <v>3027</v>
      </c>
      <c r="E1841" s="897" t="s">
        <v>1</v>
      </c>
      <c r="F1841" s="898" t="s">
        <v>3622</v>
      </c>
      <c r="H1841" s="899">
        <v>22.8</v>
      </c>
      <c r="L1841" s="896"/>
      <c r="M1841" s="900"/>
      <c r="T1841" s="901"/>
      <c r="AT1841" s="897" t="s">
        <v>3027</v>
      </c>
      <c r="AU1841" s="897" t="s">
        <v>177</v>
      </c>
      <c r="AV1841" s="895" t="s">
        <v>177</v>
      </c>
      <c r="AW1841" s="895" t="s">
        <v>27</v>
      </c>
      <c r="AX1841" s="895" t="s">
        <v>70</v>
      </c>
      <c r="AY1841" s="897" t="s">
        <v>170</v>
      </c>
    </row>
    <row r="1842" spans="2:65" s="902" customFormat="1">
      <c r="B1842" s="903"/>
      <c r="D1842" s="890" t="s">
        <v>3027</v>
      </c>
      <c r="E1842" s="904" t="s">
        <v>1</v>
      </c>
      <c r="F1842" s="905" t="s">
        <v>3030</v>
      </c>
      <c r="H1842" s="906">
        <v>24.27</v>
      </c>
      <c r="L1842" s="903"/>
      <c r="M1842" s="907"/>
      <c r="T1842" s="908"/>
      <c r="AT1842" s="904" t="s">
        <v>3027</v>
      </c>
      <c r="AU1842" s="904" t="s">
        <v>177</v>
      </c>
      <c r="AV1842" s="902" t="s">
        <v>176</v>
      </c>
      <c r="AW1842" s="902" t="s">
        <v>27</v>
      </c>
      <c r="AX1842" s="902" t="s">
        <v>78</v>
      </c>
      <c r="AY1842" s="904" t="s">
        <v>170</v>
      </c>
    </row>
    <row r="1843" spans="2:65" s="2" customFormat="1" ht="37.9" customHeight="1">
      <c r="B1843" s="883"/>
      <c r="C1843" s="148" t="s">
        <v>1268</v>
      </c>
      <c r="D1843" s="148" t="s">
        <v>172</v>
      </c>
      <c r="E1843" s="149" t="s">
        <v>1269</v>
      </c>
      <c r="F1843" s="150" t="s">
        <v>1270</v>
      </c>
      <c r="G1843" s="151" t="s">
        <v>364</v>
      </c>
      <c r="H1843" s="152">
        <v>46.975000000000001</v>
      </c>
      <c r="I1843" s="1091"/>
      <c r="J1843" s="153">
        <f>ROUND(I1843*H1843,2)</f>
        <v>0</v>
      </c>
      <c r="K1843" s="884"/>
      <c r="L1843" s="40"/>
      <c r="M1843" s="155" t="s">
        <v>1</v>
      </c>
      <c r="N1843" s="885" t="s">
        <v>38</v>
      </c>
      <c r="O1843" s="886">
        <v>5.6000000000000001E-2</v>
      </c>
      <c r="P1843" s="886">
        <f>O1843*H1843</f>
        <v>2.6306000000000003</v>
      </c>
      <c r="Q1843" s="886">
        <v>0</v>
      </c>
      <c r="R1843" s="886">
        <f>Q1843*H1843</f>
        <v>0</v>
      </c>
      <c r="S1843" s="886">
        <v>3.2000000000000002E-3</v>
      </c>
      <c r="T1843" s="158">
        <f>S1843*H1843</f>
        <v>0.15032000000000001</v>
      </c>
      <c r="AR1843" s="159" t="s">
        <v>234</v>
      </c>
      <c r="AT1843" s="159" t="s">
        <v>172</v>
      </c>
      <c r="AU1843" s="159" t="s">
        <v>177</v>
      </c>
      <c r="AY1843" s="863" t="s">
        <v>170</v>
      </c>
      <c r="BE1843" s="887">
        <f>IF(N1843="základná",J1843,0)</f>
        <v>0</v>
      </c>
      <c r="BF1843" s="887">
        <f>IF(N1843="znížená",J1843,0)</f>
        <v>0</v>
      </c>
      <c r="BG1843" s="887">
        <f>IF(N1843="zákl. prenesená",J1843,0)</f>
        <v>0</v>
      </c>
      <c r="BH1843" s="887">
        <f>IF(N1843="zníž. prenesená",J1843,0)</f>
        <v>0</v>
      </c>
      <c r="BI1843" s="887">
        <f>IF(N1843="nulová",J1843,0)</f>
        <v>0</v>
      </c>
      <c r="BJ1843" s="863" t="s">
        <v>177</v>
      </c>
      <c r="BK1843" s="887">
        <f>ROUND(I1843*H1843,2)</f>
        <v>0</v>
      </c>
      <c r="BL1843" s="863" t="s">
        <v>234</v>
      </c>
      <c r="BM1843" s="159" t="s">
        <v>1271</v>
      </c>
    </row>
    <row r="1844" spans="2:65" s="888" customFormat="1">
      <c r="B1844" s="889"/>
      <c r="D1844" s="890" t="s">
        <v>3027</v>
      </c>
      <c r="E1844" s="891" t="s">
        <v>1</v>
      </c>
      <c r="F1844" s="892" t="s">
        <v>3623</v>
      </c>
      <c r="H1844" s="891" t="s">
        <v>1</v>
      </c>
      <c r="L1844" s="889"/>
      <c r="M1844" s="893"/>
      <c r="T1844" s="894"/>
      <c r="AT1844" s="891" t="s">
        <v>3027</v>
      </c>
      <c r="AU1844" s="891" t="s">
        <v>177</v>
      </c>
      <c r="AV1844" s="888" t="s">
        <v>78</v>
      </c>
      <c r="AW1844" s="888" t="s">
        <v>27</v>
      </c>
      <c r="AX1844" s="888" t="s">
        <v>70</v>
      </c>
      <c r="AY1844" s="891" t="s">
        <v>170</v>
      </c>
    </row>
    <row r="1845" spans="2:65" s="895" customFormat="1">
      <c r="B1845" s="896"/>
      <c r="D1845" s="890" t="s">
        <v>3027</v>
      </c>
      <c r="E1845" s="897" t="s">
        <v>1</v>
      </c>
      <c r="F1845" s="898" t="s">
        <v>3624</v>
      </c>
      <c r="H1845" s="899">
        <v>46.975000000000001</v>
      </c>
      <c r="L1845" s="896"/>
      <c r="M1845" s="900"/>
      <c r="T1845" s="901"/>
      <c r="AT1845" s="897" t="s">
        <v>3027</v>
      </c>
      <c r="AU1845" s="897" t="s">
        <v>177</v>
      </c>
      <c r="AV1845" s="895" t="s">
        <v>177</v>
      </c>
      <c r="AW1845" s="895" t="s">
        <v>27</v>
      </c>
      <c r="AX1845" s="895" t="s">
        <v>70</v>
      </c>
      <c r="AY1845" s="897" t="s">
        <v>170</v>
      </c>
    </row>
    <row r="1846" spans="2:65" s="902" customFormat="1">
      <c r="B1846" s="903"/>
      <c r="D1846" s="890" t="s">
        <v>3027</v>
      </c>
      <c r="E1846" s="904" t="s">
        <v>1</v>
      </c>
      <c r="F1846" s="905" t="s">
        <v>3030</v>
      </c>
      <c r="H1846" s="906">
        <v>46.975000000000001</v>
      </c>
      <c r="L1846" s="903"/>
      <c r="M1846" s="907"/>
      <c r="T1846" s="908"/>
      <c r="AT1846" s="904" t="s">
        <v>3027</v>
      </c>
      <c r="AU1846" s="904" t="s">
        <v>177</v>
      </c>
      <c r="AV1846" s="902" t="s">
        <v>176</v>
      </c>
      <c r="AW1846" s="902" t="s">
        <v>27</v>
      </c>
      <c r="AX1846" s="902" t="s">
        <v>78</v>
      </c>
      <c r="AY1846" s="904" t="s">
        <v>170</v>
      </c>
    </row>
    <row r="1847" spans="2:65" s="2" customFormat="1" ht="24.25" customHeight="1">
      <c r="B1847" s="883"/>
      <c r="C1847" s="148" t="s">
        <v>1272</v>
      </c>
      <c r="D1847" s="148" t="s">
        <v>172</v>
      </c>
      <c r="E1847" s="149" t="s">
        <v>1273</v>
      </c>
      <c r="F1847" s="150" t="s">
        <v>1274</v>
      </c>
      <c r="G1847" s="151" t="s">
        <v>339</v>
      </c>
      <c r="H1847" s="152">
        <v>1</v>
      </c>
      <c r="I1847" s="1091"/>
      <c r="J1847" s="153">
        <f>ROUND(I1847*H1847,2)</f>
        <v>0</v>
      </c>
      <c r="K1847" s="884"/>
      <c r="L1847" s="40"/>
      <c r="M1847" s="155" t="s">
        <v>1</v>
      </c>
      <c r="N1847" s="885" t="s">
        <v>38</v>
      </c>
      <c r="O1847" s="886">
        <v>1.861</v>
      </c>
      <c r="P1847" s="886">
        <f>O1847*H1847</f>
        <v>1.861</v>
      </c>
      <c r="Q1847" s="886">
        <v>2.197E-2</v>
      </c>
      <c r="R1847" s="886">
        <f>Q1847*H1847</f>
        <v>2.197E-2</v>
      </c>
      <c r="S1847" s="886">
        <v>0</v>
      </c>
      <c r="T1847" s="158">
        <f>S1847*H1847</f>
        <v>0</v>
      </c>
      <c r="AR1847" s="159" t="s">
        <v>234</v>
      </c>
      <c r="AT1847" s="159" t="s">
        <v>172</v>
      </c>
      <c r="AU1847" s="159" t="s">
        <v>177</v>
      </c>
      <c r="AY1847" s="863" t="s">
        <v>170</v>
      </c>
      <c r="BE1847" s="887">
        <f>IF(N1847="základná",J1847,0)</f>
        <v>0</v>
      </c>
      <c r="BF1847" s="887">
        <f>IF(N1847="znížená",J1847,0)</f>
        <v>0</v>
      </c>
      <c r="BG1847" s="887">
        <f>IF(N1847="zákl. prenesená",J1847,0)</f>
        <v>0</v>
      </c>
      <c r="BH1847" s="887">
        <f>IF(N1847="zníž. prenesená",J1847,0)</f>
        <v>0</v>
      </c>
      <c r="BI1847" s="887">
        <f>IF(N1847="nulová",J1847,0)</f>
        <v>0</v>
      </c>
      <c r="BJ1847" s="863" t="s">
        <v>177</v>
      </c>
      <c r="BK1847" s="887">
        <f>ROUND(I1847*H1847,2)</f>
        <v>0</v>
      </c>
      <c r="BL1847" s="863" t="s">
        <v>234</v>
      </c>
      <c r="BM1847" s="159" t="s">
        <v>1275</v>
      </c>
    </row>
    <row r="1848" spans="2:65" s="888" customFormat="1">
      <c r="B1848" s="889"/>
      <c r="D1848" s="890" t="s">
        <v>3027</v>
      </c>
      <c r="E1848" s="891" t="s">
        <v>1</v>
      </c>
      <c r="F1848" s="892" t="s">
        <v>3625</v>
      </c>
      <c r="H1848" s="891" t="s">
        <v>1</v>
      </c>
      <c r="L1848" s="889"/>
      <c r="M1848" s="893"/>
      <c r="T1848" s="894"/>
      <c r="AT1848" s="891" t="s">
        <v>3027</v>
      </c>
      <c r="AU1848" s="891" t="s">
        <v>177</v>
      </c>
      <c r="AV1848" s="888" t="s">
        <v>78</v>
      </c>
      <c r="AW1848" s="888" t="s">
        <v>27</v>
      </c>
      <c r="AX1848" s="888" t="s">
        <v>70</v>
      </c>
      <c r="AY1848" s="891" t="s">
        <v>170</v>
      </c>
    </row>
    <row r="1849" spans="2:65" s="888" customFormat="1">
      <c r="B1849" s="889"/>
      <c r="D1849" s="890" t="s">
        <v>3027</v>
      </c>
      <c r="E1849" s="891" t="s">
        <v>1</v>
      </c>
      <c r="F1849" s="892" t="s">
        <v>3626</v>
      </c>
      <c r="H1849" s="891" t="s">
        <v>1</v>
      </c>
      <c r="L1849" s="889"/>
      <c r="M1849" s="893"/>
      <c r="T1849" s="894"/>
      <c r="AT1849" s="891" t="s">
        <v>3027</v>
      </c>
      <c r="AU1849" s="891" t="s">
        <v>177</v>
      </c>
      <c r="AV1849" s="888" t="s">
        <v>78</v>
      </c>
      <c r="AW1849" s="888" t="s">
        <v>27</v>
      </c>
      <c r="AX1849" s="888" t="s">
        <v>70</v>
      </c>
      <c r="AY1849" s="891" t="s">
        <v>170</v>
      </c>
    </row>
    <row r="1850" spans="2:65" s="895" customFormat="1">
      <c r="B1850" s="896"/>
      <c r="D1850" s="890" t="s">
        <v>3027</v>
      </c>
      <c r="E1850" s="897" t="s">
        <v>1</v>
      </c>
      <c r="F1850" s="898" t="s">
        <v>78</v>
      </c>
      <c r="H1850" s="899">
        <v>1</v>
      </c>
      <c r="L1850" s="896"/>
      <c r="M1850" s="900"/>
      <c r="T1850" s="901"/>
      <c r="AT1850" s="897" t="s">
        <v>3027</v>
      </c>
      <c r="AU1850" s="897" t="s">
        <v>177</v>
      </c>
      <c r="AV1850" s="895" t="s">
        <v>177</v>
      </c>
      <c r="AW1850" s="895" t="s">
        <v>27</v>
      </c>
      <c r="AX1850" s="895" t="s">
        <v>70</v>
      </c>
      <c r="AY1850" s="897" t="s">
        <v>170</v>
      </c>
    </row>
    <row r="1851" spans="2:65" s="902" customFormat="1">
      <c r="B1851" s="903"/>
      <c r="D1851" s="890" t="s">
        <v>3027</v>
      </c>
      <c r="E1851" s="904" t="s">
        <v>1</v>
      </c>
      <c r="F1851" s="905" t="s">
        <v>3030</v>
      </c>
      <c r="H1851" s="906">
        <v>1</v>
      </c>
      <c r="L1851" s="903"/>
      <c r="M1851" s="907"/>
      <c r="T1851" s="908"/>
      <c r="AT1851" s="904" t="s">
        <v>3027</v>
      </c>
      <c r="AU1851" s="904" t="s">
        <v>177</v>
      </c>
      <c r="AV1851" s="902" t="s">
        <v>176</v>
      </c>
      <c r="AW1851" s="902" t="s">
        <v>27</v>
      </c>
      <c r="AX1851" s="902" t="s">
        <v>78</v>
      </c>
      <c r="AY1851" s="904" t="s">
        <v>170</v>
      </c>
    </row>
    <row r="1852" spans="2:65" s="2" customFormat="1" ht="24.25" customHeight="1">
      <c r="B1852" s="883"/>
      <c r="C1852" s="148" t="s">
        <v>1276</v>
      </c>
      <c r="D1852" s="148" t="s">
        <v>172</v>
      </c>
      <c r="E1852" s="149" t="s">
        <v>1277</v>
      </c>
      <c r="F1852" s="150" t="s">
        <v>1278</v>
      </c>
      <c r="G1852" s="151" t="s">
        <v>364</v>
      </c>
      <c r="H1852" s="152">
        <v>138.82499999999999</v>
      </c>
      <c r="I1852" s="1091"/>
      <c r="J1852" s="153">
        <f>ROUND(I1852*H1852,2)</f>
        <v>0</v>
      </c>
      <c r="K1852" s="884"/>
      <c r="L1852" s="40"/>
      <c r="M1852" s="155" t="s">
        <v>1</v>
      </c>
      <c r="N1852" s="885" t="s">
        <v>38</v>
      </c>
      <c r="O1852" s="886">
        <v>0.76636000000000004</v>
      </c>
      <c r="P1852" s="886">
        <f>O1852*H1852</f>
        <v>106.389927</v>
      </c>
      <c r="Q1852" s="886">
        <v>1.7495E-4</v>
      </c>
      <c r="R1852" s="886">
        <f>Q1852*H1852</f>
        <v>2.4287433749999997E-2</v>
      </c>
      <c r="S1852" s="886">
        <v>0</v>
      </c>
      <c r="T1852" s="158">
        <f>S1852*H1852</f>
        <v>0</v>
      </c>
      <c r="AR1852" s="159" t="s">
        <v>234</v>
      </c>
      <c r="AT1852" s="159" t="s">
        <v>172</v>
      </c>
      <c r="AU1852" s="159" t="s">
        <v>177</v>
      </c>
      <c r="AY1852" s="863" t="s">
        <v>170</v>
      </c>
      <c r="BE1852" s="887">
        <f>IF(N1852="základná",J1852,0)</f>
        <v>0</v>
      </c>
      <c r="BF1852" s="887">
        <f>IF(N1852="znížená",J1852,0)</f>
        <v>0</v>
      </c>
      <c r="BG1852" s="887">
        <f>IF(N1852="zákl. prenesená",J1852,0)</f>
        <v>0</v>
      </c>
      <c r="BH1852" s="887">
        <f>IF(N1852="zníž. prenesená",J1852,0)</f>
        <v>0</v>
      </c>
      <c r="BI1852" s="887">
        <f>IF(N1852="nulová",J1852,0)</f>
        <v>0</v>
      </c>
      <c r="BJ1852" s="863" t="s">
        <v>177</v>
      </c>
      <c r="BK1852" s="887">
        <f>ROUND(I1852*H1852,2)</f>
        <v>0</v>
      </c>
      <c r="BL1852" s="863" t="s">
        <v>234</v>
      </c>
      <c r="BM1852" s="159" t="s">
        <v>1279</v>
      </c>
    </row>
    <row r="1853" spans="2:65" s="888" customFormat="1">
      <c r="B1853" s="889"/>
      <c r="D1853" s="890" t="s">
        <v>3027</v>
      </c>
      <c r="E1853" s="891" t="s">
        <v>1</v>
      </c>
      <c r="F1853" s="892" t="s">
        <v>3627</v>
      </c>
      <c r="H1853" s="891" t="s">
        <v>1</v>
      </c>
      <c r="L1853" s="889"/>
      <c r="M1853" s="893"/>
      <c r="T1853" s="894"/>
      <c r="AT1853" s="891" t="s">
        <v>3027</v>
      </c>
      <c r="AU1853" s="891" t="s">
        <v>177</v>
      </c>
      <c r="AV1853" s="888" t="s">
        <v>78</v>
      </c>
      <c r="AW1853" s="888" t="s">
        <v>27</v>
      </c>
      <c r="AX1853" s="888" t="s">
        <v>70</v>
      </c>
      <c r="AY1853" s="891" t="s">
        <v>170</v>
      </c>
    </row>
    <row r="1854" spans="2:65" s="895" customFormat="1">
      <c r="B1854" s="896"/>
      <c r="D1854" s="890" t="s">
        <v>3027</v>
      </c>
      <c r="E1854" s="897" t="s">
        <v>1</v>
      </c>
      <c r="F1854" s="898" t="s">
        <v>3135</v>
      </c>
      <c r="H1854" s="899">
        <v>6</v>
      </c>
      <c r="L1854" s="896"/>
      <c r="M1854" s="900"/>
      <c r="T1854" s="901"/>
      <c r="AT1854" s="897" t="s">
        <v>3027</v>
      </c>
      <c r="AU1854" s="897" t="s">
        <v>177</v>
      </c>
      <c r="AV1854" s="895" t="s">
        <v>177</v>
      </c>
      <c r="AW1854" s="895" t="s">
        <v>27</v>
      </c>
      <c r="AX1854" s="895" t="s">
        <v>70</v>
      </c>
      <c r="AY1854" s="897" t="s">
        <v>170</v>
      </c>
    </row>
    <row r="1855" spans="2:65" s="895" customFormat="1">
      <c r="B1855" s="896"/>
      <c r="D1855" s="890" t="s">
        <v>3027</v>
      </c>
      <c r="E1855" s="897" t="s">
        <v>1</v>
      </c>
      <c r="F1855" s="898" t="s">
        <v>3136</v>
      </c>
      <c r="H1855" s="899">
        <v>2.7</v>
      </c>
      <c r="L1855" s="896"/>
      <c r="M1855" s="900"/>
      <c r="T1855" s="901"/>
      <c r="AT1855" s="897" t="s">
        <v>3027</v>
      </c>
      <c r="AU1855" s="897" t="s">
        <v>177</v>
      </c>
      <c r="AV1855" s="895" t="s">
        <v>177</v>
      </c>
      <c r="AW1855" s="895" t="s">
        <v>27</v>
      </c>
      <c r="AX1855" s="895" t="s">
        <v>70</v>
      </c>
      <c r="AY1855" s="897" t="s">
        <v>170</v>
      </c>
    </row>
    <row r="1856" spans="2:65" s="895" customFormat="1">
      <c r="B1856" s="896"/>
      <c r="D1856" s="890" t="s">
        <v>3027</v>
      </c>
      <c r="E1856" s="897" t="s">
        <v>1</v>
      </c>
      <c r="F1856" s="898" t="s">
        <v>3137</v>
      </c>
      <c r="H1856" s="899">
        <v>5.4</v>
      </c>
      <c r="L1856" s="896"/>
      <c r="M1856" s="900"/>
      <c r="T1856" s="901"/>
      <c r="AT1856" s="897" t="s">
        <v>3027</v>
      </c>
      <c r="AU1856" s="897" t="s">
        <v>177</v>
      </c>
      <c r="AV1856" s="895" t="s">
        <v>177</v>
      </c>
      <c r="AW1856" s="895" t="s">
        <v>27</v>
      </c>
      <c r="AX1856" s="895" t="s">
        <v>70</v>
      </c>
      <c r="AY1856" s="897" t="s">
        <v>170</v>
      </c>
    </row>
    <row r="1857" spans="2:51" s="895" customFormat="1">
      <c r="B1857" s="896"/>
      <c r="D1857" s="890" t="s">
        <v>3027</v>
      </c>
      <c r="E1857" s="897" t="s">
        <v>1</v>
      </c>
      <c r="F1857" s="898" t="s">
        <v>3138</v>
      </c>
      <c r="H1857" s="899">
        <v>1.35</v>
      </c>
      <c r="L1857" s="896"/>
      <c r="M1857" s="900"/>
      <c r="T1857" s="901"/>
      <c r="AT1857" s="897" t="s">
        <v>3027</v>
      </c>
      <c r="AU1857" s="897" t="s">
        <v>177</v>
      </c>
      <c r="AV1857" s="895" t="s">
        <v>177</v>
      </c>
      <c r="AW1857" s="895" t="s">
        <v>27</v>
      </c>
      <c r="AX1857" s="895" t="s">
        <v>70</v>
      </c>
      <c r="AY1857" s="897" t="s">
        <v>170</v>
      </c>
    </row>
    <row r="1858" spans="2:51" s="895" customFormat="1">
      <c r="B1858" s="896"/>
      <c r="D1858" s="890" t="s">
        <v>3027</v>
      </c>
      <c r="E1858" s="897" t="s">
        <v>1</v>
      </c>
      <c r="F1858" s="898" t="s">
        <v>3139</v>
      </c>
      <c r="H1858" s="899">
        <v>1.32</v>
      </c>
      <c r="L1858" s="896"/>
      <c r="M1858" s="900"/>
      <c r="T1858" s="901"/>
      <c r="AT1858" s="897" t="s">
        <v>3027</v>
      </c>
      <c r="AU1858" s="897" t="s">
        <v>177</v>
      </c>
      <c r="AV1858" s="895" t="s">
        <v>177</v>
      </c>
      <c r="AW1858" s="895" t="s">
        <v>27</v>
      </c>
      <c r="AX1858" s="895" t="s">
        <v>70</v>
      </c>
      <c r="AY1858" s="897" t="s">
        <v>170</v>
      </c>
    </row>
    <row r="1859" spans="2:51" s="895" customFormat="1">
      <c r="B1859" s="896"/>
      <c r="D1859" s="890" t="s">
        <v>3027</v>
      </c>
      <c r="E1859" s="897" t="s">
        <v>1</v>
      </c>
      <c r="F1859" s="898" t="s">
        <v>3140</v>
      </c>
      <c r="H1859" s="899">
        <v>1.32</v>
      </c>
      <c r="L1859" s="896"/>
      <c r="M1859" s="900"/>
      <c r="T1859" s="901"/>
      <c r="AT1859" s="897" t="s">
        <v>3027</v>
      </c>
      <c r="AU1859" s="897" t="s">
        <v>177</v>
      </c>
      <c r="AV1859" s="895" t="s">
        <v>177</v>
      </c>
      <c r="AW1859" s="895" t="s">
        <v>27</v>
      </c>
      <c r="AX1859" s="895" t="s">
        <v>70</v>
      </c>
      <c r="AY1859" s="897" t="s">
        <v>170</v>
      </c>
    </row>
    <row r="1860" spans="2:51" s="895" customFormat="1">
      <c r="B1860" s="896"/>
      <c r="D1860" s="890" t="s">
        <v>3027</v>
      </c>
      <c r="E1860" s="897" t="s">
        <v>1</v>
      </c>
      <c r="F1860" s="898" t="s">
        <v>3141</v>
      </c>
      <c r="H1860" s="899">
        <v>1.4450000000000001</v>
      </c>
      <c r="L1860" s="896"/>
      <c r="M1860" s="900"/>
      <c r="T1860" s="901"/>
      <c r="AT1860" s="897" t="s">
        <v>3027</v>
      </c>
      <c r="AU1860" s="897" t="s">
        <v>177</v>
      </c>
      <c r="AV1860" s="895" t="s">
        <v>177</v>
      </c>
      <c r="AW1860" s="895" t="s">
        <v>27</v>
      </c>
      <c r="AX1860" s="895" t="s">
        <v>70</v>
      </c>
      <c r="AY1860" s="897" t="s">
        <v>170</v>
      </c>
    </row>
    <row r="1861" spans="2:51" s="895" customFormat="1">
      <c r="B1861" s="896"/>
      <c r="D1861" s="890" t="s">
        <v>3027</v>
      </c>
      <c r="E1861" s="897" t="s">
        <v>1</v>
      </c>
      <c r="F1861" s="898" t="s">
        <v>3628</v>
      </c>
      <c r="H1861" s="899">
        <v>2.64</v>
      </c>
      <c r="L1861" s="896"/>
      <c r="M1861" s="900"/>
      <c r="T1861" s="901"/>
      <c r="AT1861" s="897" t="s">
        <v>3027</v>
      </c>
      <c r="AU1861" s="897" t="s">
        <v>177</v>
      </c>
      <c r="AV1861" s="895" t="s">
        <v>177</v>
      </c>
      <c r="AW1861" s="895" t="s">
        <v>27</v>
      </c>
      <c r="AX1861" s="895" t="s">
        <v>70</v>
      </c>
      <c r="AY1861" s="897" t="s">
        <v>170</v>
      </c>
    </row>
    <row r="1862" spans="2:51" s="895" customFormat="1">
      <c r="B1862" s="896"/>
      <c r="D1862" s="890" t="s">
        <v>3027</v>
      </c>
      <c r="E1862" s="897" t="s">
        <v>1</v>
      </c>
      <c r="F1862" s="898" t="s">
        <v>3629</v>
      </c>
      <c r="H1862" s="899">
        <v>1.35</v>
      </c>
      <c r="L1862" s="896"/>
      <c r="M1862" s="900"/>
      <c r="T1862" s="901"/>
      <c r="AT1862" s="897" t="s">
        <v>3027</v>
      </c>
      <c r="AU1862" s="897" t="s">
        <v>177</v>
      </c>
      <c r="AV1862" s="895" t="s">
        <v>177</v>
      </c>
      <c r="AW1862" s="895" t="s">
        <v>27</v>
      </c>
      <c r="AX1862" s="895" t="s">
        <v>70</v>
      </c>
      <c r="AY1862" s="897" t="s">
        <v>170</v>
      </c>
    </row>
    <row r="1863" spans="2:51" s="895" customFormat="1">
      <c r="B1863" s="896"/>
      <c r="D1863" s="890" t="s">
        <v>3027</v>
      </c>
      <c r="E1863" s="897" t="s">
        <v>1</v>
      </c>
      <c r="F1863" s="898" t="s">
        <v>3630</v>
      </c>
      <c r="H1863" s="899">
        <v>1.46</v>
      </c>
      <c r="L1863" s="896"/>
      <c r="M1863" s="900"/>
      <c r="T1863" s="901"/>
      <c r="AT1863" s="897" t="s">
        <v>3027</v>
      </c>
      <c r="AU1863" s="897" t="s">
        <v>177</v>
      </c>
      <c r="AV1863" s="895" t="s">
        <v>177</v>
      </c>
      <c r="AW1863" s="895" t="s">
        <v>27</v>
      </c>
      <c r="AX1863" s="895" t="s">
        <v>70</v>
      </c>
      <c r="AY1863" s="897" t="s">
        <v>170</v>
      </c>
    </row>
    <row r="1864" spans="2:51" s="895" customFormat="1">
      <c r="B1864" s="896"/>
      <c r="D1864" s="890" t="s">
        <v>3027</v>
      </c>
      <c r="E1864" s="897" t="s">
        <v>1</v>
      </c>
      <c r="F1864" s="898" t="s">
        <v>3631</v>
      </c>
      <c r="H1864" s="899">
        <v>2.16</v>
      </c>
      <c r="L1864" s="896"/>
      <c r="M1864" s="900"/>
      <c r="T1864" s="901"/>
      <c r="AT1864" s="897" t="s">
        <v>3027</v>
      </c>
      <c r="AU1864" s="897" t="s">
        <v>177</v>
      </c>
      <c r="AV1864" s="895" t="s">
        <v>177</v>
      </c>
      <c r="AW1864" s="895" t="s">
        <v>27</v>
      </c>
      <c r="AX1864" s="895" t="s">
        <v>70</v>
      </c>
      <c r="AY1864" s="897" t="s">
        <v>170</v>
      </c>
    </row>
    <row r="1865" spans="2:51" s="895" customFormat="1">
      <c r="B1865" s="896"/>
      <c r="D1865" s="890" t="s">
        <v>3027</v>
      </c>
      <c r="E1865" s="897" t="s">
        <v>1</v>
      </c>
      <c r="F1865" s="898" t="s">
        <v>3632</v>
      </c>
      <c r="H1865" s="899">
        <v>3.6</v>
      </c>
      <c r="L1865" s="896"/>
      <c r="M1865" s="900"/>
      <c r="T1865" s="901"/>
      <c r="AT1865" s="897" t="s">
        <v>3027</v>
      </c>
      <c r="AU1865" s="897" t="s">
        <v>177</v>
      </c>
      <c r="AV1865" s="895" t="s">
        <v>177</v>
      </c>
      <c r="AW1865" s="895" t="s">
        <v>27</v>
      </c>
      <c r="AX1865" s="895" t="s">
        <v>70</v>
      </c>
      <c r="AY1865" s="897" t="s">
        <v>170</v>
      </c>
    </row>
    <row r="1866" spans="2:51" s="895" customFormat="1">
      <c r="B1866" s="896"/>
      <c r="D1866" s="890" t="s">
        <v>3027</v>
      </c>
      <c r="E1866" s="897" t="s">
        <v>1</v>
      </c>
      <c r="F1866" s="898" t="s">
        <v>3142</v>
      </c>
      <c r="H1866" s="899">
        <v>6</v>
      </c>
      <c r="L1866" s="896"/>
      <c r="M1866" s="900"/>
      <c r="T1866" s="901"/>
      <c r="AT1866" s="897" t="s">
        <v>3027</v>
      </c>
      <c r="AU1866" s="897" t="s">
        <v>177</v>
      </c>
      <c r="AV1866" s="895" t="s">
        <v>177</v>
      </c>
      <c r="AW1866" s="895" t="s">
        <v>27</v>
      </c>
      <c r="AX1866" s="895" t="s">
        <v>70</v>
      </c>
      <c r="AY1866" s="897" t="s">
        <v>170</v>
      </c>
    </row>
    <row r="1867" spans="2:51" s="895" customFormat="1">
      <c r="B1867" s="896"/>
      <c r="D1867" s="890" t="s">
        <v>3027</v>
      </c>
      <c r="E1867" s="897" t="s">
        <v>1</v>
      </c>
      <c r="F1867" s="898" t="s">
        <v>3143</v>
      </c>
      <c r="H1867" s="899">
        <v>10.8</v>
      </c>
      <c r="L1867" s="896"/>
      <c r="M1867" s="900"/>
      <c r="T1867" s="901"/>
      <c r="AT1867" s="897" t="s">
        <v>3027</v>
      </c>
      <c r="AU1867" s="897" t="s">
        <v>177</v>
      </c>
      <c r="AV1867" s="895" t="s">
        <v>177</v>
      </c>
      <c r="AW1867" s="895" t="s">
        <v>27</v>
      </c>
      <c r="AX1867" s="895" t="s">
        <v>70</v>
      </c>
      <c r="AY1867" s="897" t="s">
        <v>170</v>
      </c>
    </row>
    <row r="1868" spans="2:51" s="895" customFormat="1">
      <c r="B1868" s="896"/>
      <c r="D1868" s="890" t="s">
        <v>3027</v>
      </c>
      <c r="E1868" s="897" t="s">
        <v>1</v>
      </c>
      <c r="F1868" s="898" t="s">
        <v>3144</v>
      </c>
      <c r="H1868" s="899">
        <v>5.28</v>
      </c>
      <c r="L1868" s="896"/>
      <c r="M1868" s="900"/>
      <c r="T1868" s="901"/>
      <c r="AT1868" s="897" t="s">
        <v>3027</v>
      </c>
      <c r="AU1868" s="897" t="s">
        <v>177</v>
      </c>
      <c r="AV1868" s="895" t="s">
        <v>177</v>
      </c>
      <c r="AW1868" s="895" t="s">
        <v>27</v>
      </c>
      <c r="AX1868" s="895" t="s">
        <v>70</v>
      </c>
      <c r="AY1868" s="897" t="s">
        <v>170</v>
      </c>
    </row>
    <row r="1869" spans="2:51" s="895" customFormat="1">
      <c r="B1869" s="896"/>
      <c r="D1869" s="890" t="s">
        <v>3027</v>
      </c>
      <c r="E1869" s="897" t="s">
        <v>1</v>
      </c>
      <c r="F1869" s="898" t="s">
        <v>3145</v>
      </c>
      <c r="H1869" s="899">
        <v>2.89</v>
      </c>
      <c r="L1869" s="896"/>
      <c r="M1869" s="900"/>
      <c r="T1869" s="901"/>
      <c r="AT1869" s="897" t="s">
        <v>3027</v>
      </c>
      <c r="AU1869" s="897" t="s">
        <v>177</v>
      </c>
      <c r="AV1869" s="895" t="s">
        <v>177</v>
      </c>
      <c r="AW1869" s="895" t="s">
        <v>27</v>
      </c>
      <c r="AX1869" s="895" t="s">
        <v>70</v>
      </c>
      <c r="AY1869" s="897" t="s">
        <v>170</v>
      </c>
    </row>
    <row r="1870" spans="2:51" s="895" customFormat="1">
      <c r="B1870" s="896"/>
      <c r="D1870" s="890" t="s">
        <v>3027</v>
      </c>
      <c r="E1870" s="897" t="s">
        <v>1</v>
      </c>
      <c r="F1870" s="898" t="s">
        <v>3146</v>
      </c>
      <c r="H1870" s="899">
        <v>2.92</v>
      </c>
      <c r="L1870" s="896"/>
      <c r="M1870" s="900"/>
      <c r="T1870" s="901"/>
      <c r="AT1870" s="897" t="s">
        <v>3027</v>
      </c>
      <c r="AU1870" s="897" t="s">
        <v>177</v>
      </c>
      <c r="AV1870" s="895" t="s">
        <v>177</v>
      </c>
      <c r="AW1870" s="895" t="s">
        <v>27</v>
      </c>
      <c r="AX1870" s="895" t="s">
        <v>70</v>
      </c>
      <c r="AY1870" s="897" t="s">
        <v>170</v>
      </c>
    </row>
    <row r="1871" spans="2:51" s="895" customFormat="1">
      <c r="B1871" s="896"/>
      <c r="D1871" s="890" t="s">
        <v>3027</v>
      </c>
      <c r="E1871" s="897" t="s">
        <v>1</v>
      </c>
      <c r="F1871" s="898" t="s">
        <v>3633</v>
      </c>
      <c r="H1871" s="899">
        <v>1.46</v>
      </c>
      <c r="L1871" s="896"/>
      <c r="M1871" s="900"/>
      <c r="T1871" s="901"/>
      <c r="AT1871" s="897" t="s">
        <v>3027</v>
      </c>
      <c r="AU1871" s="897" t="s">
        <v>177</v>
      </c>
      <c r="AV1871" s="895" t="s">
        <v>177</v>
      </c>
      <c r="AW1871" s="895" t="s">
        <v>27</v>
      </c>
      <c r="AX1871" s="895" t="s">
        <v>70</v>
      </c>
      <c r="AY1871" s="897" t="s">
        <v>170</v>
      </c>
    </row>
    <row r="1872" spans="2:51" s="895" customFormat="1">
      <c r="B1872" s="896"/>
      <c r="D1872" s="890" t="s">
        <v>3027</v>
      </c>
      <c r="E1872" s="897" t="s">
        <v>1</v>
      </c>
      <c r="F1872" s="898" t="s">
        <v>3147</v>
      </c>
      <c r="H1872" s="899">
        <v>6.15</v>
      </c>
      <c r="L1872" s="896"/>
      <c r="M1872" s="900"/>
      <c r="T1872" s="901"/>
      <c r="AT1872" s="897" t="s">
        <v>3027</v>
      </c>
      <c r="AU1872" s="897" t="s">
        <v>177</v>
      </c>
      <c r="AV1872" s="895" t="s">
        <v>177</v>
      </c>
      <c r="AW1872" s="895" t="s">
        <v>27</v>
      </c>
      <c r="AX1872" s="895" t="s">
        <v>70</v>
      </c>
      <c r="AY1872" s="897" t="s">
        <v>170</v>
      </c>
    </row>
    <row r="1873" spans="2:65" s="895" customFormat="1">
      <c r="B1873" s="896"/>
      <c r="D1873" s="890" t="s">
        <v>3027</v>
      </c>
      <c r="E1873" s="897" t="s">
        <v>1</v>
      </c>
      <c r="F1873" s="898" t="s">
        <v>3148</v>
      </c>
      <c r="H1873" s="899">
        <v>2.9</v>
      </c>
      <c r="L1873" s="896"/>
      <c r="M1873" s="900"/>
      <c r="T1873" s="901"/>
      <c r="AT1873" s="897" t="s">
        <v>3027</v>
      </c>
      <c r="AU1873" s="897" t="s">
        <v>177</v>
      </c>
      <c r="AV1873" s="895" t="s">
        <v>177</v>
      </c>
      <c r="AW1873" s="895" t="s">
        <v>27</v>
      </c>
      <c r="AX1873" s="895" t="s">
        <v>70</v>
      </c>
      <c r="AY1873" s="897" t="s">
        <v>170</v>
      </c>
    </row>
    <row r="1874" spans="2:65" s="895" customFormat="1">
      <c r="B1874" s="896"/>
      <c r="D1874" s="890" t="s">
        <v>3027</v>
      </c>
      <c r="E1874" s="897" t="s">
        <v>1</v>
      </c>
      <c r="F1874" s="898" t="s">
        <v>3149</v>
      </c>
      <c r="H1874" s="899">
        <v>6.52</v>
      </c>
      <c r="L1874" s="896"/>
      <c r="M1874" s="900"/>
      <c r="T1874" s="901"/>
      <c r="AT1874" s="897" t="s">
        <v>3027</v>
      </c>
      <c r="AU1874" s="897" t="s">
        <v>177</v>
      </c>
      <c r="AV1874" s="895" t="s">
        <v>177</v>
      </c>
      <c r="AW1874" s="895" t="s">
        <v>27</v>
      </c>
      <c r="AX1874" s="895" t="s">
        <v>70</v>
      </c>
      <c r="AY1874" s="897" t="s">
        <v>170</v>
      </c>
    </row>
    <row r="1875" spans="2:65" s="895" customFormat="1">
      <c r="B1875" s="896"/>
      <c r="D1875" s="890" t="s">
        <v>3027</v>
      </c>
      <c r="E1875" s="897" t="s">
        <v>1</v>
      </c>
      <c r="F1875" s="898" t="s">
        <v>3634</v>
      </c>
      <c r="H1875" s="899">
        <v>6.44</v>
      </c>
      <c r="L1875" s="896"/>
      <c r="M1875" s="900"/>
      <c r="T1875" s="901"/>
      <c r="AT1875" s="897" t="s">
        <v>3027</v>
      </c>
      <c r="AU1875" s="897" t="s">
        <v>177</v>
      </c>
      <c r="AV1875" s="895" t="s">
        <v>177</v>
      </c>
      <c r="AW1875" s="895" t="s">
        <v>27</v>
      </c>
      <c r="AX1875" s="895" t="s">
        <v>70</v>
      </c>
      <c r="AY1875" s="897" t="s">
        <v>170</v>
      </c>
    </row>
    <row r="1876" spans="2:65" s="895" customFormat="1">
      <c r="B1876" s="896"/>
      <c r="D1876" s="890" t="s">
        <v>3027</v>
      </c>
      <c r="E1876" s="897" t="s">
        <v>1</v>
      </c>
      <c r="F1876" s="898" t="s">
        <v>3635</v>
      </c>
      <c r="H1876" s="899">
        <v>2.86</v>
      </c>
      <c r="L1876" s="896"/>
      <c r="M1876" s="900"/>
      <c r="T1876" s="901"/>
      <c r="AT1876" s="897" t="s">
        <v>3027</v>
      </c>
      <c r="AU1876" s="897" t="s">
        <v>177</v>
      </c>
      <c r="AV1876" s="895" t="s">
        <v>177</v>
      </c>
      <c r="AW1876" s="895" t="s">
        <v>27</v>
      </c>
      <c r="AX1876" s="895" t="s">
        <v>70</v>
      </c>
      <c r="AY1876" s="897" t="s">
        <v>170</v>
      </c>
    </row>
    <row r="1877" spans="2:65" s="895" customFormat="1">
      <c r="B1877" s="896"/>
      <c r="D1877" s="890" t="s">
        <v>3027</v>
      </c>
      <c r="E1877" s="897" t="s">
        <v>1</v>
      </c>
      <c r="F1877" s="898" t="s">
        <v>3636</v>
      </c>
      <c r="H1877" s="899">
        <v>6.08</v>
      </c>
      <c r="L1877" s="896"/>
      <c r="M1877" s="900"/>
      <c r="T1877" s="901"/>
      <c r="AT1877" s="897" t="s">
        <v>3027</v>
      </c>
      <c r="AU1877" s="897" t="s">
        <v>177</v>
      </c>
      <c r="AV1877" s="895" t="s">
        <v>177</v>
      </c>
      <c r="AW1877" s="895" t="s">
        <v>27</v>
      </c>
      <c r="AX1877" s="895" t="s">
        <v>70</v>
      </c>
      <c r="AY1877" s="897" t="s">
        <v>170</v>
      </c>
    </row>
    <row r="1878" spans="2:65" s="895" customFormat="1">
      <c r="B1878" s="896"/>
      <c r="D1878" s="890" t="s">
        <v>3027</v>
      </c>
      <c r="E1878" s="897" t="s">
        <v>1</v>
      </c>
      <c r="F1878" s="898" t="s">
        <v>3637</v>
      </c>
      <c r="H1878" s="899">
        <v>2.23</v>
      </c>
      <c r="L1878" s="896"/>
      <c r="M1878" s="900"/>
      <c r="T1878" s="901"/>
      <c r="AT1878" s="897" t="s">
        <v>3027</v>
      </c>
      <c r="AU1878" s="897" t="s">
        <v>177</v>
      </c>
      <c r="AV1878" s="895" t="s">
        <v>177</v>
      </c>
      <c r="AW1878" s="895" t="s">
        <v>27</v>
      </c>
      <c r="AX1878" s="895" t="s">
        <v>70</v>
      </c>
      <c r="AY1878" s="897" t="s">
        <v>170</v>
      </c>
    </row>
    <row r="1879" spans="2:65" s="895" customFormat="1">
      <c r="B1879" s="896"/>
      <c r="D1879" s="890" t="s">
        <v>3027</v>
      </c>
      <c r="E1879" s="897" t="s">
        <v>1</v>
      </c>
      <c r="F1879" s="898" t="s">
        <v>3638</v>
      </c>
      <c r="H1879" s="899">
        <v>33.74</v>
      </c>
      <c r="L1879" s="896"/>
      <c r="M1879" s="900"/>
      <c r="T1879" s="901"/>
      <c r="AT1879" s="897" t="s">
        <v>3027</v>
      </c>
      <c r="AU1879" s="897" t="s">
        <v>177</v>
      </c>
      <c r="AV1879" s="895" t="s">
        <v>177</v>
      </c>
      <c r="AW1879" s="895" t="s">
        <v>27</v>
      </c>
      <c r="AX1879" s="895" t="s">
        <v>70</v>
      </c>
      <c r="AY1879" s="897" t="s">
        <v>170</v>
      </c>
    </row>
    <row r="1880" spans="2:65" s="895" customFormat="1">
      <c r="B1880" s="896"/>
      <c r="D1880" s="890" t="s">
        <v>3027</v>
      </c>
      <c r="E1880" s="897" t="s">
        <v>1</v>
      </c>
      <c r="F1880" s="898" t="s">
        <v>3639</v>
      </c>
      <c r="H1880" s="899">
        <v>6.36</v>
      </c>
      <c r="L1880" s="896"/>
      <c r="M1880" s="900"/>
      <c r="T1880" s="901"/>
      <c r="AT1880" s="897" t="s">
        <v>3027</v>
      </c>
      <c r="AU1880" s="897" t="s">
        <v>177</v>
      </c>
      <c r="AV1880" s="895" t="s">
        <v>177</v>
      </c>
      <c r="AW1880" s="895" t="s">
        <v>27</v>
      </c>
      <c r="AX1880" s="895" t="s">
        <v>70</v>
      </c>
      <c r="AY1880" s="897" t="s">
        <v>170</v>
      </c>
    </row>
    <row r="1881" spans="2:65" s="895" customFormat="1">
      <c r="B1881" s="896"/>
      <c r="D1881" s="890" t="s">
        <v>3027</v>
      </c>
      <c r="E1881" s="897" t="s">
        <v>1</v>
      </c>
      <c r="F1881" s="898" t="s">
        <v>3640</v>
      </c>
      <c r="H1881" s="899">
        <v>3.04</v>
      </c>
      <c r="L1881" s="896"/>
      <c r="M1881" s="900"/>
      <c r="T1881" s="901"/>
      <c r="AT1881" s="897" t="s">
        <v>3027</v>
      </c>
      <c r="AU1881" s="897" t="s">
        <v>177</v>
      </c>
      <c r="AV1881" s="895" t="s">
        <v>177</v>
      </c>
      <c r="AW1881" s="895" t="s">
        <v>27</v>
      </c>
      <c r="AX1881" s="895" t="s">
        <v>70</v>
      </c>
      <c r="AY1881" s="897" t="s">
        <v>170</v>
      </c>
    </row>
    <row r="1882" spans="2:65" s="895" customFormat="1">
      <c r="B1882" s="896"/>
      <c r="D1882" s="890" t="s">
        <v>3027</v>
      </c>
      <c r="E1882" s="897" t="s">
        <v>1</v>
      </c>
      <c r="F1882" s="898" t="s">
        <v>3641</v>
      </c>
      <c r="H1882" s="899">
        <v>2.41</v>
      </c>
      <c r="L1882" s="896"/>
      <c r="M1882" s="900"/>
      <c r="T1882" s="901"/>
      <c r="AT1882" s="897" t="s">
        <v>3027</v>
      </c>
      <c r="AU1882" s="897" t="s">
        <v>177</v>
      </c>
      <c r="AV1882" s="895" t="s">
        <v>177</v>
      </c>
      <c r="AW1882" s="895" t="s">
        <v>27</v>
      </c>
      <c r="AX1882" s="895" t="s">
        <v>70</v>
      </c>
      <c r="AY1882" s="897" t="s">
        <v>170</v>
      </c>
    </row>
    <row r="1883" spans="2:65" s="902" customFormat="1">
      <c r="B1883" s="903"/>
      <c r="D1883" s="890" t="s">
        <v>3027</v>
      </c>
      <c r="E1883" s="904" t="s">
        <v>1</v>
      </c>
      <c r="F1883" s="905" t="s">
        <v>3030</v>
      </c>
      <c r="H1883" s="906">
        <v>138.82500000000002</v>
      </c>
      <c r="L1883" s="903"/>
      <c r="M1883" s="907"/>
      <c r="T1883" s="908"/>
      <c r="AT1883" s="904" t="s">
        <v>3027</v>
      </c>
      <c r="AU1883" s="904" t="s">
        <v>177</v>
      </c>
      <c r="AV1883" s="902" t="s">
        <v>176</v>
      </c>
      <c r="AW1883" s="902" t="s">
        <v>27</v>
      </c>
      <c r="AX1883" s="902" t="s">
        <v>78</v>
      </c>
      <c r="AY1883" s="904" t="s">
        <v>170</v>
      </c>
    </row>
    <row r="1884" spans="2:65" s="2" customFormat="1" ht="24.25" customHeight="1">
      <c r="B1884" s="883"/>
      <c r="C1884" s="161" t="s">
        <v>1280</v>
      </c>
      <c r="D1884" s="161" t="s">
        <v>391</v>
      </c>
      <c r="E1884" s="162" t="s">
        <v>1281</v>
      </c>
      <c r="F1884" s="163" t="s">
        <v>1282</v>
      </c>
      <c r="G1884" s="164" t="s">
        <v>364</v>
      </c>
      <c r="H1884" s="165">
        <v>138.82499999999999</v>
      </c>
      <c r="I1884" s="1091"/>
      <c r="J1884" s="166">
        <f>ROUND(I1884*H1884,2)</f>
        <v>0</v>
      </c>
      <c r="K1884" s="167"/>
      <c r="L1884" s="168"/>
      <c r="M1884" s="169" t="s">
        <v>1</v>
      </c>
      <c r="N1884" s="922" t="s">
        <v>38</v>
      </c>
      <c r="O1884" s="886">
        <v>0</v>
      </c>
      <c r="P1884" s="886">
        <f>O1884*H1884</f>
        <v>0</v>
      </c>
      <c r="Q1884" s="886">
        <v>1.4E-3</v>
      </c>
      <c r="R1884" s="886">
        <f>Q1884*H1884</f>
        <v>0.19435499999999997</v>
      </c>
      <c r="S1884" s="886">
        <v>0</v>
      </c>
      <c r="T1884" s="158">
        <f>S1884*H1884</f>
        <v>0</v>
      </c>
      <c r="AR1884" s="159" t="s">
        <v>299</v>
      </c>
      <c r="AT1884" s="159" t="s">
        <v>391</v>
      </c>
      <c r="AU1884" s="159" t="s">
        <v>177</v>
      </c>
      <c r="AY1884" s="863" t="s">
        <v>170</v>
      </c>
      <c r="BE1884" s="887">
        <f>IF(N1884="základná",J1884,0)</f>
        <v>0</v>
      </c>
      <c r="BF1884" s="887">
        <f>IF(N1884="znížená",J1884,0)</f>
        <v>0</v>
      </c>
      <c r="BG1884" s="887">
        <f>IF(N1884="zákl. prenesená",J1884,0)</f>
        <v>0</v>
      </c>
      <c r="BH1884" s="887">
        <f>IF(N1884="zníž. prenesená",J1884,0)</f>
        <v>0</v>
      </c>
      <c r="BI1884" s="887">
        <f>IF(N1884="nulová",J1884,0)</f>
        <v>0</v>
      </c>
      <c r="BJ1884" s="863" t="s">
        <v>177</v>
      </c>
      <c r="BK1884" s="887">
        <f>ROUND(I1884*H1884,2)</f>
        <v>0</v>
      </c>
      <c r="BL1884" s="863" t="s">
        <v>234</v>
      </c>
      <c r="BM1884" s="159" t="s">
        <v>1283</v>
      </c>
    </row>
    <row r="1885" spans="2:65" s="888" customFormat="1">
      <c r="B1885" s="889"/>
      <c r="D1885" s="890" t="s">
        <v>3027</v>
      </c>
      <c r="E1885" s="891" t="s">
        <v>1</v>
      </c>
      <c r="F1885" s="892" t="s">
        <v>3627</v>
      </c>
      <c r="H1885" s="891" t="s">
        <v>1</v>
      </c>
      <c r="L1885" s="889"/>
      <c r="M1885" s="893"/>
      <c r="T1885" s="894"/>
      <c r="AT1885" s="891" t="s">
        <v>3027</v>
      </c>
      <c r="AU1885" s="891" t="s">
        <v>177</v>
      </c>
      <c r="AV1885" s="888" t="s">
        <v>78</v>
      </c>
      <c r="AW1885" s="888" t="s">
        <v>27</v>
      </c>
      <c r="AX1885" s="888" t="s">
        <v>70</v>
      </c>
      <c r="AY1885" s="891" t="s">
        <v>170</v>
      </c>
    </row>
    <row r="1886" spans="2:65" s="895" customFormat="1">
      <c r="B1886" s="896"/>
      <c r="D1886" s="890" t="s">
        <v>3027</v>
      </c>
      <c r="E1886" s="897" t="s">
        <v>1</v>
      </c>
      <c r="F1886" s="898" t="s">
        <v>3135</v>
      </c>
      <c r="H1886" s="899">
        <v>6</v>
      </c>
      <c r="L1886" s="896"/>
      <c r="M1886" s="900"/>
      <c r="T1886" s="901"/>
      <c r="AT1886" s="897" t="s">
        <v>3027</v>
      </c>
      <c r="AU1886" s="897" t="s">
        <v>177</v>
      </c>
      <c r="AV1886" s="895" t="s">
        <v>177</v>
      </c>
      <c r="AW1886" s="895" t="s">
        <v>27</v>
      </c>
      <c r="AX1886" s="895" t="s">
        <v>70</v>
      </c>
      <c r="AY1886" s="897" t="s">
        <v>170</v>
      </c>
    </row>
    <row r="1887" spans="2:65" s="895" customFormat="1">
      <c r="B1887" s="896"/>
      <c r="D1887" s="890" t="s">
        <v>3027</v>
      </c>
      <c r="E1887" s="897" t="s">
        <v>1</v>
      </c>
      <c r="F1887" s="898" t="s">
        <v>3136</v>
      </c>
      <c r="H1887" s="899">
        <v>2.7</v>
      </c>
      <c r="L1887" s="896"/>
      <c r="M1887" s="900"/>
      <c r="T1887" s="901"/>
      <c r="AT1887" s="897" t="s">
        <v>3027</v>
      </c>
      <c r="AU1887" s="897" t="s">
        <v>177</v>
      </c>
      <c r="AV1887" s="895" t="s">
        <v>177</v>
      </c>
      <c r="AW1887" s="895" t="s">
        <v>27</v>
      </c>
      <c r="AX1887" s="895" t="s">
        <v>70</v>
      </c>
      <c r="AY1887" s="897" t="s">
        <v>170</v>
      </c>
    </row>
    <row r="1888" spans="2:65" s="895" customFormat="1">
      <c r="B1888" s="896"/>
      <c r="D1888" s="890" t="s">
        <v>3027</v>
      </c>
      <c r="E1888" s="897" t="s">
        <v>1</v>
      </c>
      <c r="F1888" s="898" t="s">
        <v>3137</v>
      </c>
      <c r="H1888" s="899">
        <v>5.4</v>
      </c>
      <c r="L1888" s="896"/>
      <c r="M1888" s="900"/>
      <c r="T1888" s="901"/>
      <c r="AT1888" s="897" t="s">
        <v>3027</v>
      </c>
      <c r="AU1888" s="897" t="s">
        <v>177</v>
      </c>
      <c r="AV1888" s="895" t="s">
        <v>177</v>
      </c>
      <c r="AW1888" s="895" t="s">
        <v>27</v>
      </c>
      <c r="AX1888" s="895" t="s">
        <v>70</v>
      </c>
      <c r="AY1888" s="897" t="s">
        <v>170</v>
      </c>
    </row>
    <row r="1889" spans="2:51" s="895" customFormat="1">
      <c r="B1889" s="896"/>
      <c r="D1889" s="890" t="s">
        <v>3027</v>
      </c>
      <c r="E1889" s="897" t="s">
        <v>1</v>
      </c>
      <c r="F1889" s="898" t="s">
        <v>3138</v>
      </c>
      <c r="H1889" s="899">
        <v>1.35</v>
      </c>
      <c r="L1889" s="896"/>
      <c r="M1889" s="900"/>
      <c r="T1889" s="901"/>
      <c r="AT1889" s="897" t="s">
        <v>3027</v>
      </c>
      <c r="AU1889" s="897" t="s">
        <v>177</v>
      </c>
      <c r="AV1889" s="895" t="s">
        <v>177</v>
      </c>
      <c r="AW1889" s="895" t="s">
        <v>27</v>
      </c>
      <c r="AX1889" s="895" t="s">
        <v>70</v>
      </c>
      <c r="AY1889" s="897" t="s">
        <v>170</v>
      </c>
    </row>
    <row r="1890" spans="2:51" s="895" customFormat="1">
      <c r="B1890" s="896"/>
      <c r="D1890" s="890" t="s">
        <v>3027</v>
      </c>
      <c r="E1890" s="897" t="s">
        <v>1</v>
      </c>
      <c r="F1890" s="898" t="s">
        <v>3139</v>
      </c>
      <c r="H1890" s="899">
        <v>1.32</v>
      </c>
      <c r="L1890" s="896"/>
      <c r="M1890" s="900"/>
      <c r="T1890" s="901"/>
      <c r="AT1890" s="897" t="s">
        <v>3027</v>
      </c>
      <c r="AU1890" s="897" t="s">
        <v>177</v>
      </c>
      <c r="AV1890" s="895" t="s">
        <v>177</v>
      </c>
      <c r="AW1890" s="895" t="s">
        <v>27</v>
      </c>
      <c r="AX1890" s="895" t="s">
        <v>70</v>
      </c>
      <c r="AY1890" s="897" t="s">
        <v>170</v>
      </c>
    </row>
    <row r="1891" spans="2:51" s="895" customFormat="1">
      <c r="B1891" s="896"/>
      <c r="D1891" s="890" t="s">
        <v>3027</v>
      </c>
      <c r="E1891" s="897" t="s">
        <v>1</v>
      </c>
      <c r="F1891" s="898" t="s">
        <v>3140</v>
      </c>
      <c r="H1891" s="899">
        <v>1.32</v>
      </c>
      <c r="L1891" s="896"/>
      <c r="M1891" s="900"/>
      <c r="T1891" s="901"/>
      <c r="AT1891" s="897" t="s">
        <v>3027</v>
      </c>
      <c r="AU1891" s="897" t="s">
        <v>177</v>
      </c>
      <c r="AV1891" s="895" t="s">
        <v>177</v>
      </c>
      <c r="AW1891" s="895" t="s">
        <v>27</v>
      </c>
      <c r="AX1891" s="895" t="s">
        <v>70</v>
      </c>
      <c r="AY1891" s="897" t="s">
        <v>170</v>
      </c>
    </row>
    <row r="1892" spans="2:51" s="895" customFormat="1">
      <c r="B1892" s="896"/>
      <c r="D1892" s="890" t="s">
        <v>3027</v>
      </c>
      <c r="E1892" s="897" t="s">
        <v>1</v>
      </c>
      <c r="F1892" s="898" t="s">
        <v>3141</v>
      </c>
      <c r="H1892" s="899">
        <v>1.4450000000000001</v>
      </c>
      <c r="L1892" s="896"/>
      <c r="M1892" s="900"/>
      <c r="T1892" s="901"/>
      <c r="AT1892" s="897" t="s">
        <v>3027</v>
      </c>
      <c r="AU1892" s="897" t="s">
        <v>177</v>
      </c>
      <c r="AV1892" s="895" t="s">
        <v>177</v>
      </c>
      <c r="AW1892" s="895" t="s">
        <v>27</v>
      </c>
      <c r="AX1892" s="895" t="s">
        <v>70</v>
      </c>
      <c r="AY1892" s="897" t="s">
        <v>170</v>
      </c>
    </row>
    <row r="1893" spans="2:51" s="895" customFormat="1">
      <c r="B1893" s="896"/>
      <c r="D1893" s="890" t="s">
        <v>3027</v>
      </c>
      <c r="E1893" s="897" t="s">
        <v>1</v>
      </c>
      <c r="F1893" s="898" t="s">
        <v>3628</v>
      </c>
      <c r="H1893" s="899">
        <v>2.64</v>
      </c>
      <c r="L1893" s="896"/>
      <c r="M1893" s="900"/>
      <c r="T1893" s="901"/>
      <c r="AT1893" s="897" t="s">
        <v>3027</v>
      </c>
      <c r="AU1893" s="897" t="s">
        <v>177</v>
      </c>
      <c r="AV1893" s="895" t="s">
        <v>177</v>
      </c>
      <c r="AW1893" s="895" t="s">
        <v>27</v>
      </c>
      <c r="AX1893" s="895" t="s">
        <v>70</v>
      </c>
      <c r="AY1893" s="897" t="s">
        <v>170</v>
      </c>
    </row>
    <row r="1894" spans="2:51" s="895" customFormat="1">
      <c r="B1894" s="896"/>
      <c r="D1894" s="890" t="s">
        <v>3027</v>
      </c>
      <c r="E1894" s="897" t="s">
        <v>1</v>
      </c>
      <c r="F1894" s="898" t="s">
        <v>3629</v>
      </c>
      <c r="H1894" s="899">
        <v>1.35</v>
      </c>
      <c r="L1894" s="896"/>
      <c r="M1894" s="900"/>
      <c r="T1894" s="901"/>
      <c r="AT1894" s="897" t="s">
        <v>3027</v>
      </c>
      <c r="AU1894" s="897" t="s">
        <v>177</v>
      </c>
      <c r="AV1894" s="895" t="s">
        <v>177</v>
      </c>
      <c r="AW1894" s="895" t="s">
        <v>27</v>
      </c>
      <c r="AX1894" s="895" t="s">
        <v>70</v>
      </c>
      <c r="AY1894" s="897" t="s">
        <v>170</v>
      </c>
    </row>
    <row r="1895" spans="2:51" s="895" customFormat="1">
      <c r="B1895" s="896"/>
      <c r="D1895" s="890" t="s">
        <v>3027</v>
      </c>
      <c r="E1895" s="897" t="s">
        <v>1</v>
      </c>
      <c r="F1895" s="898" t="s">
        <v>3630</v>
      </c>
      <c r="H1895" s="899">
        <v>1.46</v>
      </c>
      <c r="L1895" s="896"/>
      <c r="M1895" s="900"/>
      <c r="T1895" s="901"/>
      <c r="AT1895" s="897" t="s">
        <v>3027</v>
      </c>
      <c r="AU1895" s="897" t="s">
        <v>177</v>
      </c>
      <c r="AV1895" s="895" t="s">
        <v>177</v>
      </c>
      <c r="AW1895" s="895" t="s">
        <v>27</v>
      </c>
      <c r="AX1895" s="895" t="s">
        <v>70</v>
      </c>
      <c r="AY1895" s="897" t="s">
        <v>170</v>
      </c>
    </row>
    <row r="1896" spans="2:51" s="895" customFormat="1">
      <c r="B1896" s="896"/>
      <c r="D1896" s="890" t="s">
        <v>3027</v>
      </c>
      <c r="E1896" s="897" t="s">
        <v>1</v>
      </c>
      <c r="F1896" s="898" t="s">
        <v>3631</v>
      </c>
      <c r="H1896" s="899">
        <v>2.16</v>
      </c>
      <c r="L1896" s="896"/>
      <c r="M1896" s="900"/>
      <c r="T1896" s="901"/>
      <c r="AT1896" s="897" t="s">
        <v>3027</v>
      </c>
      <c r="AU1896" s="897" t="s">
        <v>177</v>
      </c>
      <c r="AV1896" s="895" t="s">
        <v>177</v>
      </c>
      <c r="AW1896" s="895" t="s">
        <v>27</v>
      </c>
      <c r="AX1896" s="895" t="s">
        <v>70</v>
      </c>
      <c r="AY1896" s="897" t="s">
        <v>170</v>
      </c>
    </row>
    <row r="1897" spans="2:51" s="895" customFormat="1">
      <c r="B1897" s="896"/>
      <c r="D1897" s="890" t="s">
        <v>3027</v>
      </c>
      <c r="E1897" s="897" t="s">
        <v>1</v>
      </c>
      <c r="F1897" s="898" t="s">
        <v>3632</v>
      </c>
      <c r="H1897" s="899">
        <v>3.6</v>
      </c>
      <c r="L1897" s="896"/>
      <c r="M1897" s="900"/>
      <c r="T1897" s="901"/>
      <c r="AT1897" s="897" t="s">
        <v>3027</v>
      </c>
      <c r="AU1897" s="897" t="s">
        <v>177</v>
      </c>
      <c r="AV1897" s="895" t="s">
        <v>177</v>
      </c>
      <c r="AW1897" s="895" t="s">
        <v>27</v>
      </c>
      <c r="AX1897" s="895" t="s">
        <v>70</v>
      </c>
      <c r="AY1897" s="897" t="s">
        <v>170</v>
      </c>
    </row>
    <row r="1898" spans="2:51" s="895" customFormat="1">
      <c r="B1898" s="896"/>
      <c r="D1898" s="890" t="s">
        <v>3027</v>
      </c>
      <c r="E1898" s="897" t="s">
        <v>1</v>
      </c>
      <c r="F1898" s="898" t="s">
        <v>3142</v>
      </c>
      <c r="H1898" s="899">
        <v>6</v>
      </c>
      <c r="L1898" s="896"/>
      <c r="M1898" s="900"/>
      <c r="T1898" s="901"/>
      <c r="AT1898" s="897" t="s">
        <v>3027</v>
      </c>
      <c r="AU1898" s="897" t="s">
        <v>177</v>
      </c>
      <c r="AV1898" s="895" t="s">
        <v>177</v>
      </c>
      <c r="AW1898" s="895" t="s">
        <v>27</v>
      </c>
      <c r="AX1898" s="895" t="s">
        <v>70</v>
      </c>
      <c r="AY1898" s="897" t="s">
        <v>170</v>
      </c>
    </row>
    <row r="1899" spans="2:51" s="895" customFormat="1">
      <c r="B1899" s="896"/>
      <c r="D1899" s="890" t="s">
        <v>3027</v>
      </c>
      <c r="E1899" s="897" t="s">
        <v>1</v>
      </c>
      <c r="F1899" s="898" t="s">
        <v>3143</v>
      </c>
      <c r="H1899" s="899">
        <v>10.8</v>
      </c>
      <c r="L1899" s="896"/>
      <c r="M1899" s="900"/>
      <c r="T1899" s="901"/>
      <c r="AT1899" s="897" t="s">
        <v>3027</v>
      </c>
      <c r="AU1899" s="897" t="s">
        <v>177</v>
      </c>
      <c r="AV1899" s="895" t="s">
        <v>177</v>
      </c>
      <c r="AW1899" s="895" t="s">
        <v>27</v>
      </c>
      <c r="AX1899" s="895" t="s">
        <v>70</v>
      </c>
      <c r="AY1899" s="897" t="s">
        <v>170</v>
      </c>
    </row>
    <row r="1900" spans="2:51" s="895" customFormat="1">
      <c r="B1900" s="896"/>
      <c r="D1900" s="890" t="s">
        <v>3027</v>
      </c>
      <c r="E1900" s="897" t="s">
        <v>1</v>
      </c>
      <c r="F1900" s="898" t="s">
        <v>3144</v>
      </c>
      <c r="H1900" s="899">
        <v>5.28</v>
      </c>
      <c r="L1900" s="896"/>
      <c r="M1900" s="900"/>
      <c r="T1900" s="901"/>
      <c r="AT1900" s="897" t="s">
        <v>3027</v>
      </c>
      <c r="AU1900" s="897" t="s">
        <v>177</v>
      </c>
      <c r="AV1900" s="895" t="s">
        <v>177</v>
      </c>
      <c r="AW1900" s="895" t="s">
        <v>27</v>
      </c>
      <c r="AX1900" s="895" t="s">
        <v>70</v>
      </c>
      <c r="AY1900" s="897" t="s">
        <v>170</v>
      </c>
    </row>
    <row r="1901" spans="2:51" s="895" customFormat="1">
      <c r="B1901" s="896"/>
      <c r="D1901" s="890" t="s">
        <v>3027</v>
      </c>
      <c r="E1901" s="897" t="s">
        <v>1</v>
      </c>
      <c r="F1901" s="898" t="s">
        <v>3145</v>
      </c>
      <c r="H1901" s="899">
        <v>2.89</v>
      </c>
      <c r="L1901" s="896"/>
      <c r="M1901" s="900"/>
      <c r="T1901" s="901"/>
      <c r="AT1901" s="897" t="s">
        <v>3027</v>
      </c>
      <c r="AU1901" s="897" t="s">
        <v>177</v>
      </c>
      <c r="AV1901" s="895" t="s">
        <v>177</v>
      </c>
      <c r="AW1901" s="895" t="s">
        <v>27</v>
      </c>
      <c r="AX1901" s="895" t="s">
        <v>70</v>
      </c>
      <c r="AY1901" s="897" t="s">
        <v>170</v>
      </c>
    </row>
    <row r="1902" spans="2:51" s="895" customFormat="1">
      <c r="B1902" s="896"/>
      <c r="D1902" s="890" t="s">
        <v>3027</v>
      </c>
      <c r="E1902" s="897" t="s">
        <v>1</v>
      </c>
      <c r="F1902" s="898" t="s">
        <v>3146</v>
      </c>
      <c r="H1902" s="899">
        <v>2.92</v>
      </c>
      <c r="L1902" s="896"/>
      <c r="M1902" s="900"/>
      <c r="T1902" s="901"/>
      <c r="AT1902" s="897" t="s">
        <v>3027</v>
      </c>
      <c r="AU1902" s="897" t="s">
        <v>177</v>
      </c>
      <c r="AV1902" s="895" t="s">
        <v>177</v>
      </c>
      <c r="AW1902" s="895" t="s">
        <v>27</v>
      </c>
      <c r="AX1902" s="895" t="s">
        <v>70</v>
      </c>
      <c r="AY1902" s="897" t="s">
        <v>170</v>
      </c>
    </row>
    <row r="1903" spans="2:51" s="895" customFormat="1">
      <c r="B1903" s="896"/>
      <c r="D1903" s="890" t="s">
        <v>3027</v>
      </c>
      <c r="E1903" s="897" t="s">
        <v>1</v>
      </c>
      <c r="F1903" s="898" t="s">
        <v>3633</v>
      </c>
      <c r="H1903" s="899">
        <v>1.46</v>
      </c>
      <c r="L1903" s="896"/>
      <c r="M1903" s="900"/>
      <c r="T1903" s="901"/>
      <c r="AT1903" s="897" t="s">
        <v>3027</v>
      </c>
      <c r="AU1903" s="897" t="s">
        <v>177</v>
      </c>
      <c r="AV1903" s="895" t="s">
        <v>177</v>
      </c>
      <c r="AW1903" s="895" t="s">
        <v>27</v>
      </c>
      <c r="AX1903" s="895" t="s">
        <v>70</v>
      </c>
      <c r="AY1903" s="897" t="s">
        <v>170</v>
      </c>
    </row>
    <row r="1904" spans="2:51" s="895" customFormat="1">
      <c r="B1904" s="896"/>
      <c r="D1904" s="890" t="s">
        <v>3027</v>
      </c>
      <c r="E1904" s="897" t="s">
        <v>1</v>
      </c>
      <c r="F1904" s="898" t="s">
        <v>3147</v>
      </c>
      <c r="H1904" s="899">
        <v>6.15</v>
      </c>
      <c r="L1904" s="896"/>
      <c r="M1904" s="900"/>
      <c r="T1904" s="901"/>
      <c r="AT1904" s="897" t="s">
        <v>3027</v>
      </c>
      <c r="AU1904" s="897" t="s">
        <v>177</v>
      </c>
      <c r="AV1904" s="895" t="s">
        <v>177</v>
      </c>
      <c r="AW1904" s="895" t="s">
        <v>27</v>
      </c>
      <c r="AX1904" s="895" t="s">
        <v>70</v>
      </c>
      <c r="AY1904" s="897" t="s">
        <v>170</v>
      </c>
    </row>
    <row r="1905" spans="2:65" s="895" customFormat="1">
      <c r="B1905" s="896"/>
      <c r="D1905" s="890" t="s">
        <v>3027</v>
      </c>
      <c r="E1905" s="897" t="s">
        <v>1</v>
      </c>
      <c r="F1905" s="898" t="s">
        <v>3148</v>
      </c>
      <c r="H1905" s="899">
        <v>2.9</v>
      </c>
      <c r="L1905" s="896"/>
      <c r="M1905" s="900"/>
      <c r="T1905" s="901"/>
      <c r="AT1905" s="897" t="s">
        <v>3027</v>
      </c>
      <c r="AU1905" s="897" t="s">
        <v>177</v>
      </c>
      <c r="AV1905" s="895" t="s">
        <v>177</v>
      </c>
      <c r="AW1905" s="895" t="s">
        <v>27</v>
      </c>
      <c r="AX1905" s="895" t="s">
        <v>70</v>
      </c>
      <c r="AY1905" s="897" t="s">
        <v>170</v>
      </c>
    </row>
    <row r="1906" spans="2:65" s="895" customFormat="1">
      <c r="B1906" s="896"/>
      <c r="D1906" s="890" t="s">
        <v>3027</v>
      </c>
      <c r="E1906" s="897" t="s">
        <v>1</v>
      </c>
      <c r="F1906" s="898" t="s">
        <v>3149</v>
      </c>
      <c r="H1906" s="899">
        <v>6.52</v>
      </c>
      <c r="L1906" s="896"/>
      <c r="M1906" s="900"/>
      <c r="T1906" s="901"/>
      <c r="AT1906" s="897" t="s">
        <v>3027</v>
      </c>
      <c r="AU1906" s="897" t="s">
        <v>177</v>
      </c>
      <c r="AV1906" s="895" t="s">
        <v>177</v>
      </c>
      <c r="AW1906" s="895" t="s">
        <v>27</v>
      </c>
      <c r="AX1906" s="895" t="s">
        <v>70</v>
      </c>
      <c r="AY1906" s="897" t="s">
        <v>170</v>
      </c>
    </row>
    <row r="1907" spans="2:65" s="895" customFormat="1">
      <c r="B1907" s="896"/>
      <c r="D1907" s="890" t="s">
        <v>3027</v>
      </c>
      <c r="E1907" s="897" t="s">
        <v>1</v>
      </c>
      <c r="F1907" s="898" t="s">
        <v>3634</v>
      </c>
      <c r="H1907" s="899">
        <v>6.44</v>
      </c>
      <c r="L1907" s="896"/>
      <c r="M1907" s="900"/>
      <c r="T1907" s="901"/>
      <c r="AT1907" s="897" t="s">
        <v>3027</v>
      </c>
      <c r="AU1907" s="897" t="s">
        <v>177</v>
      </c>
      <c r="AV1907" s="895" t="s">
        <v>177</v>
      </c>
      <c r="AW1907" s="895" t="s">
        <v>27</v>
      </c>
      <c r="AX1907" s="895" t="s">
        <v>70</v>
      </c>
      <c r="AY1907" s="897" t="s">
        <v>170</v>
      </c>
    </row>
    <row r="1908" spans="2:65" s="895" customFormat="1">
      <c r="B1908" s="896"/>
      <c r="D1908" s="890" t="s">
        <v>3027</v>
      </c>
      <c r="E1908" s="897" t="s">
        <v>1</v>
      </c>
      <c r="F1908" s="898" t="s">
        <v>3635</v>
      </c>
      <c r="H1908" s="899">
        <v>2.86</v>
      </c>
      <c r="L1908" s="896"/>
      <c r="M1908" s="900"/>
      <c r="T1908" s="901"/>
      <c r="AT1908" s="897" t="s">
        <v>3027</v>
      </c>
      <c r="AU1908" s="897" t="s">
        <v>177</v>
      </c>
      <c r="AV1908" s="895" t="s">
        <v>177</v>
      </c>
      <c r="AW1908" s="895" t="s">
        <v>27</v>
      </c>
      <c r="AX1908" s="895" t="s">
        <v>70</v>
      </c>
      <c r="AY1908" s="897" t="s">
        <v>170</v>
      </c>
    </row>
    <row r="1909" spans="2:65" s="895" customFormat="1">
      <c r="B1909" s="896"/>
      <c r="D1909" s="890" t="s">
        <v>3027</v>
      </c>
      <c r="E1909" s="897" t="s">
        <v>1</v>
      </c>
      <c r="F1909" s="898" t="s">
        <v>3636</v>
      </c>
      <c r="H1909" s="899">
        <v>6.08</v>
      </c>
      <c r="L1909" s="896"/>
      <c r="M1909" s="900"/>
      <c r="T1909" s="901"/>
      <c r="AT1909" s="897" t="s">
        <v>3027</v>
      </c>
      <c r="AU1909" s="897" t="s">
        <v>177</v>
      </c>
      <c r="AV1909" s="895" t="s">
        <v>177</v>
      </c>
      <c r="AW1909" s="895" t="s">
        <v>27</v>
      </c>
      <c r="AX1909" s="895" t="s">
        <v>70</v>
      </c>
      <c r="AY1909" s="897" t="s">
        <v>170</v>
      </c>
    </row>
    <row r="1910" spans="2:65" s="895" customFormat="1">
      <c r="B1910" s="896"/>
      <c r="D1910" s="890" t="s">
        <v>3027</v>
      </c>
      <c r="E1910" s="897" t="s">
        <v>1</v>
      </c>
      <c r="F1910" s="898" t="s">
        <v>3637</v>
      </c>
      <c r="H1910" s="899">
        <v>2.23</v>
      </c>
      <c r="L1910" s="896"/>
      <c r="M1910" s="900"/>
      <c r="T1910" s="901"/>
      <c r="AT1910" s="897" t="s">
        <v>3027</v>
      </c>
      <c r="AU1910" s="897" t="s">
        <v>177</v>
      </c>
      <c r="AV1910" s="895" t="s">
        <v>177</v>
      </c>
      <c r="AW1910" s="895" t="s">
        <v>27</v>
      </c>
      <c r="AX1910" s="895" t="s">
        <v>70</v>
      </c>
      <c r="AY1910" s="897" t="s">
        <v>170</v>
      </c>
    </row>
    <row r="1911" spans="2:65" s="895" customFormat="1">
      <c r="B1911" s="896"/>
      <c r="D1911" s="890" t="s">
        <v>3027</v>
      </c>
      <c r="E1911" s="897" t="s">
        <v>1</v>
      </c>
      <c r="F1911" s="898" t="s">
        <v>3638</v>
      </c>
      <c r="H1911" s="899">
        <v>33.74</v>
      </c>
      <c r="L1911" s="896"/>
      <c r="M1911" s="900"/>
      <c r="T1911" s="901"/>
      <c r="AT1911" s="897" t="s">
        <v>3027</v>
      </c>
      <c r="AU1911" s="897" t="s">
        <v>177</v>
      </c>
      <c r="AV1911" s="895" t="s">
        <v>177</v>
      </c>
      <c r="AW1911" s="895" t="s">
        <v>27</v>
      </c>
      <c r="AX1911" s="895" t="s">
        <v>70</v>
      </c>
      <c r="AY1911" s="897" t="s">
        <v>170</v>
      </c>
    </row>
    <row r="1912" spans="2:65" s="895" customFormat="1">
      <c r="B1912" s="896"/>
      <c r="D1912" s="890" t="s">
        <v>3027</v>
      </c>
      <c r="E1912" s="897" t="s">
        <v>1</v>
      </c>
      <c r="F1912" s="898" t="s">
        <v>3639</v>
      </c>
      <c r="H1912" s="899">
        <v>6.36</v>
      </c>
      <c r="L1912" s="896"/>
      <c r="M1912" s="900"/>
      <c r="T1912" s="901"/>
      <c r="AT1912" s="897" t="s">
        <v>3027</v>
      </c>
      <c r="AU1912" s="897" t="s">
        <v>177</v>
      </c>
      <c r="AV1912" s="895" t="s">
        <v>177</v>
      </c>
      <c r="AW1912" s="895" t="s">
        <v>27</v>
      </c>
      <c r="AX1912" s="895" t="s">
        <v>70</v>
      </c>
      <c r="AY1912" s="897" t="s">
        <v>170</v>
      </c>
    </row>
    <row r="1913" spans="2:65" s="895" customFormat="1">
      <c r="B1913" s="896"/>
      <c r="D1913" s="890" t="s">
        <v>3027</v>
      </c>
      <c r="E1913" s="897" t="s">
        <v>1</v>
      </c>
      <c r="F1913" s="898" t="s">
        <v>3640</v>
      </c>
      <c r="H1913" s="899">
        <v>3.04</v>
      </c>
      <c r="L1913" s="896"/>
      <c r="M1913" s="900"/>
      <c r="T1913" s="901"/>
      <c r="AT1913" s="897" t="s">
        <v>3027</v>
      </c>
      <c r="AU1913" s="897" t="s">
        <v>177</v>
      </c>
      <c r="AV1913" s="895" t="s">
        <v>177</v>
      </c>
      <c r="AW1913" s="895" t="s">
        <v>27</v>
      </c>
      <c r="AX1913" s="895" t="s">
        <v>70</v>
      </c>
      <c r="AY1913" s="897" t="s">
        <v>170</v>
      </c>
    </row>
    <row r="1914" spans="2:65" s="895" customFormat="1">
      <c r="B1914" s="896"/>
      <c r="D1914" s="890" t="s">
        <v>3027</v>
      </c>
      <c r="E1914" s="897" t="s">
        <v>1</v>
      </c>
      <c r="F1914" s="898" t="s">
        <v>3641</v>
      </c>
      <c r="H1914" s="899">
        <v>2.41</v>
      </c>
      <c r="L1914" s="896"/>
      <c r="M1914" s="900"/>
      <c r="T1914" s="901"/>
      <c r="AT1914" s="897" t="s">
        <v>3027</v>
      </c>
      <c r="AU1914" s="897" t="s">
        <v>177</v>
      </c>
      <c r="AV1914" s="895" t="s">
        <v>177</v>
      </c>
      <c r="AW1914" s="895" t="s">
        <v>27</v>
      </c>
      <c r="AX1914" s="895" t="s">
        <v>70</v>
      </c>
      <c r="AY1914" s="897" t="s">
        <v>170</v>
      </c>
    </row>
    <row r="1915" spans="2:65" s="902" customFormat="1">
      <c r="B1915" s="903"/>
      <c r="D1915" s="890" t="s">
        <v>3027</v>
      </c>
      <c r="E1915" s="904" t="s">
        <v>1</v>
      </c>
      <c r="F1915" s="905" t="s">
        <v>3030</v>
      </c>
      <c r="H1915" s="906">
        <v>138.82500000000002</v>
      </c>
      <c r="L1915" s="903"/>
      <c r="M1915" s="907"/>
      <c r="T1915" s="908"/>
      <c r="AT1915" s="904" t="s">
        <v>3027</v>
      </c>
      <c r="AU1915" s="904" t="s">
        <v>177</v>
      </c>
      <c r="AV1915" s="902" t="s">
        <v>176</v>
      </c>
      <c r="AW1915" s="902" t="s">
        <v>27</v>
      </c>
      <c r="AX1915" s="902" t="s">
        <v>78</v>
      </c>
      <c r="AY1915" s="904" t="s">
        <v>170</v>
      </c>
    </row>
    <row r="1916" spans="2:65" s="2" customFormat="1" ht="24.25" customHeight="1">
      <c r="B1916" s="883"/>
      <c r="C1916" s="148" t="s">
        <v>1284</v>
      </c>
      <c r="D1916" s="148" t="s">
        <v>172</v>
      </c>
      <c r="E1916" s="149" t="s">
        <v>1285</v>
      </c>
      <c r="F1916" s="150" t="s">
        <v>1286</v>
      </c>
      <c r="G1916" s="151" t="s">
        <v>364</v>
      </c>
      <c r="H1916" s="152">
        <v>36.18</v>
      </c>
      <c r="I1916" s="1091"/>
      <c r="J1916" s="153">
        <f>ROUND(I1916*H1916,2)</f>
        <v>0</v>
      </c>
      <c r="K1916" s="884"/>
      <c r="L1916" s="40"/>
      <c r="M1916" s="155" t="s">
        <v>1</v>
      </c>
      <c r="N1916" s="885" t="s">
        <v>38</v>
      </c>
      <c r="O1916" s="886">
        <v>7.4999999999999997E-2</v>
      </c>
      <c r="P1916" s="886">
        <f>O1916*H1916</f>
        <v>2.7134999999999998</v>
      </c>
      <c r="Q1916" s="886">
        <v>0</v>
      </c>
      <c r="R1916" s="886">
        <f>Q1916*H1916</f>
        <v>0</v>
      </c>
      <c r="S1916" s="886">
        <v>1.3500000000000001E-3</v>
      </c>
      <c r="T1916" s="158">
        <f>S1916*H1916</f>
        <v>4.8843000000000004E-2</v>
      </c>
      <c r="AR1916" s="159" t="s">
        <v>234</v>
      </c>
      <c r="AT1916" s="159" t="s">
        <v>172</v>
      </c>
      <c r="AU1916" s="159" t="s">
        <v>177</v>
      </c>
      <c r="AY1916" s="863" t="s">
        <v>170</v>
      </c>
      <c r="BE1916" s="887">
        <f>IF(N1916="základná",J1916,0)</f>
        <v>0</v>
      </c>
      <c r="BF1916" s="887">
        <f>IF(N1916="znížená",J1916,0)</f>
        <v>0</v>
      </c>
      <c r="BG1916" s="887">
        <f>IF(N1916="zákl. prenesená",J1916,0)</f>
        <v>0</v>
      </c>
      <c r="BH1916" s="887">
        <f>IF(N1916="zníž. prenesená",J1916,0)</f>
        <v>0</v>
      </c>
      <c r="BI1916" s="887">
        <f>IF(N1916="nulová",J1916,0)</f>
        <v>0</v>
      </c>
      <c r="BJ1916" s="863" t="s">
        <v>177</v>
      </c>
      <c r="BK1916" s="887">
        <f>ROUND(I1916*H1916,2)</f>
        <v>0</v>
      </c>
      <c r="BL1916" s="863" t="s">
        <v>234</v>
      </c>
      <c r="BM1916" s="159" t="s">
        <v>1287</v>
      </c>
    </row>
    <row r="1917" spans="2:65" s="888" customFormat="1">
      <c r="B1917" s="889"/>
      <c r="D1917" s="890" t="s">
        <v>3027</v>
      </c>
      <c r="E1917" s="891" t="s">
        <v>1</v>
      </c>
      <c r="F1917" s="892" t="s">
        <v>3642</v>
      </c>
      <c r="H1917" s="891" t="s">
        <v>1</v>
      </c>
      <c r="L1917" s="889"/>
      <c r="M1917" s="893"/>
      <c r="T1917" s="894"/>
      <c r="AT1917" s="891" t="s">
        <v>3027</v>
      </c>
      <c r="AU1917" s="891" t="s">
        <v>177</v>
      </c>
      <c r="AV1917" s="888" t="s">
        <v>78</v>
      </c>
      <c r="AW1917" s="888" t="s">
        <v>27</v>
      </c>
      <c r="AX1917" s="888" t="s">
        <v>70</v>
      </c>
      <c r="AY1917" s="891" t="s">
        <v>170</v>
      </c>
    </row>
    <row r="1918" spans="2:65" s="888" customFormat="1">
      <c r="B1918" s="889"/>
      <c r="D1918" s="890" t="s">
        <v>3027</v>
      </c>
      <c r="E1918" s="891" t="s">
        <v>1</v>
      </c>
      <c r="F1918" s="892" t="s">
        <v>3346</v>
      </c>
      <c r="H1918" s="891" t="s">
        <v>1</v>
      </c>
      <c r="L1918" s="889"/>
      <c r="M1918" s="893"/>
      <c r="T1918" s="894"/>
      <c r="AT1918" s="891" t="s">
        <v>3027</v>
      </c>
      <c r="AU1918" s="891" t="s">
        <v>177</v>
      </c>
      <c r="AV1918" s="888" t="s">
        <v>78</v>
      </c>
      <c r="AW1918" s="888" t="s">
        <v>27</v>
      </c>
      <c r="AX1918" s="888" t="s">
        <v>70</v>
      </c>
      <c r="AY1918" s="891" t="s">
        <v>170</v>
      </c>
    </row>
    <row r="1919" spans="2:65" s="895" customFormat="1">
      <c r="B1919" s="896"/>
      <c r="D1919" s="890" t="s">
        <v>3027</v>
      </c>
      <c r="E1919" s="897" t="s">
        <v>1</v>
      </c>
      <c r="F1919" s="898" t="s">
        <v>3643</v>
      </c>
      <c r="H1919" s="899">
        <v>21.72</v>
      </c>
      <c r="L1919" s="896"/>
      <c r="M1919" s="900"/>
      <c r="T1919" s="901"/>
      <c r="AT1919" s="897" t="s">
        <v>3027</v>
      </c>
      <c r="AU1919" s="897" t="s">
        <v>177</v>
      </c>
      <c r="AV1919" s="895" t="s">
        <v>177</v>
      </c>
      <c r="AW1919" s="895" t="s">
        <v>27</v>
      </c>
      <c r="AX1919" s="895" t="s">
        <v>70</v>
      </c>
      <c r="AY1919" s="897" t="s">
        <v>170</v>
      </c>
    </row>
    <row r="1920" spans="2:65" s="895" customFormat="1">
      <c r="B1920" s="896"/>
      <c r="D1920" s="890" t="s">
        <v>3027</v>
      </c>
      <c r="E1920" s="897" t="s">
        <v>1</v>
      </c>
      <c r="F1920" s="898" t="s">
        <v>3644</v>
      </c>
      <c r="H1920" s="899">
        <v>14.46</v>
      </c>
      <c r="L1920" s="896"/>
      <c r="M1920" s="900"/>
      <c r="T1920" s="901"/>
      <c r="AT1920" s="897" t="s">
        <v>3027</v>
      </c>
      <c r="AU1920" s="897" t="s">
        <v>177</v>
      </c>
      <c r="AV1920" s="895" t="s">
        <v>177</v>
      </c>
      <c r="AW1920" s="895" t="s">
        <v>27</v>
      </c>
      <c r="AX1920" s="895" t="s">
        <v>70</v>
      </c>
      <c r="AY1920" s="897" t="s">
        <v>170</v>
      </c>
    </row>
    <row r="1921" spans="2:65" s="902" customFormat="1">
      <c r="B1921" s="903"/>
      <c r="D1921" s="890" t="s">
        <v>3027</v>
      </c>
      <c r="E1921" s="904" t="s">
        <v>1</v>
      </c>
      <c r="F1921" s="905" t="s">
        <v>3030</v>
      </c>
      <c r="H1921" s="906">
        <v>36.18</v>
      </c>
      <c r="L1921" s="903"/>
      <c r="M1921" s="907"/>
      <c r="T1921" s="908"/>
      <c r="AT1921" s="904" t="s">
        <v>3027</v>
      </c>
      <c r="AU1921" s="904" t="s">
        <v>177</v>
      </c>
      <c r="AV1921" s="902" t="s">
        <v>176</v>
      </c>
      <c r="AW1921" s="902" t="s">
        <v>27</v>
      </c>
      <c r="AX1921" s="902" t="s">
        <v>78</v>
      </c>
      <c r="AY1921" s="904" t="s">
        <v>170</v>
      </c>
    </row>
    <row r="1922" spans="2:65" s="2" customFormat="1" ht="33" customHeight="1">
      <c r="B1922" s="883"/>
      <c r="C1922" s="148" t="s">
        <v>1288</v>
      </c>
      <c r="D1922" s="148" t="s">
        <v>172</v>
      </c>
      <c r="E1922" s="149" t="s">
        <v>1289</v>
      </c>
      <c r="F1922" s="150" t="s">
        <v>1290</v>
      </c>
      <c r="G1922" s="151" t="s">
        <v>364</v>
      </c>
      <c r="H1922" s="152">
        <v>48.5</v>
      </c>
      <c r="I1922" s="1091"/>
      <c r="J1922" s="153">
        <f>ROUND(I1922*H1922,2)</f>
        <v>0</v>
      </c>
      <c r="K1922" s="884"/>
      <c r="L1922" s="40"/>
      <c r="M1922" s="155" t="s">
        <v>1</v>
      </c>
      <c r="N1922" s="885" t="s">
        <v>38</v>
      </c>
      <c r="O1922" s="886">
        <v>0.505</v>
      </c>
      <c r="P1922" s="886">
        <f>O1922*H1922</f>
        <v>24.4925</v>
      </c>
      <c r="Q1922" s="886">
        <v>2.2000000000000001E-3</v>
      </c>
      <c r="R1922" s="886">
        <f>Q1922*H1922</f>
        <v>0.1067</v>
      </c>
      <c r="S1922" s="886">
        <v>0</v>
      </c>
      <c r="T1922" s="158">
        <f>S1922*H1922</f>
        <v>0</v>
      </c>
      <c r="AR1922" s="159" t="s">
        <v>234</v>
      </c>
      <c r="AT1922" s="159" t="s">
        <v>172</v>
      </c>
      <c r="AU1922" s="159" t="s">
        <v>177</v>
      </c>
      <c r="AY1922" s="863" t="s">
        <v>170</v>
      </c>
      <c r="BE1922" s="887">
        <f>IF(N1922="základná",J1922,0)</f>
        <v>0</v>
      </c>
      <c r="BF1922" s="887">
        <f>IF(N1922="znížená",J1922,0)</f>
        <v>0</v>
      </c>
      <c r="BG1922" s="887">
        <f>IF(N1922="zákl. prenesená",J1922,0)</f>
        <v>0</v>
      </c>
      <c r="BH1922" s="887">
        <f>IF(N1922="zníž. prenesená",J1922,0)</f>
        <v>0</v>
      </c>
      <c r="BI1922" s="887">
        <f>IF(N1922="nulová",J1922,0)</f>
        <v>0</v>
      </c>
      <c r="BJ1922" s="863" t="s">
        <v>177</v>
      </c>
      <c r="BK1922" s="887">
        <f>ROUND(I1922*H1922,2)</f>
        <v>0</v>
      </c>
      <c r="BL1922" s="863" t="s">
        <v>234</v>
      </c>
      <c r="BM1922" s="159" t="s">
        <v>1291</v>
      </c>
    </row>
    <row r="1923" spans="2:65" s="888" customFormat="1">
      <c r="B1923" s="889"/>
      <c r="D1923" s="890" t="s">
        <v>3027</v>
      </c>
      <c r="E1923" s="891" t="s">
        <v>1</v>
      </c>
      <c r="F1923" s="892" t="s">
        <v>3645</v>
      </c>
      <c r="H1923" s="891" t="s">
        <v>1</v>
      </c>
      <c r="L1923" s="889"/>
      <c r="M1923" s="893"/>
      <c r="T1923" s="894"/>
      <c r="AT1923" s="891" t="s">
        <v>3027</v>
      </c>
      <c r="AU1923" s="891" t="s">
        <v>177</v>
      </c>
      <c r="AV1923" s="888" t="s">
        <v>78</v>
      </c>
      <c r="AW1923" s="888" t="s">
        <v>27</v>
      </c>
      <c r="AX1923" s="888" t="s">
        <v>70</v>
      </c>
      <c r="AY1923" s="891" t="s">
        <v>170</v>
      </c>
    </row>
    <row r="1924" spans="2:65" s="888" customFormat="1">
      <c r="B1924" s="889"/>
      <c r="D1924" s="890" t="s">
        <v>3027</v>
      </c>
      <c r="E1924" s="891" t="s">
        <v>1</v>
      </c>
      <c r="F1924" s="892" t="s">
        <v>3646</v>
      </c>
      <c r="H1924" s="891" t="s">
        <v>1</v>
      </c>
      <c r="L1924" s="889"/>
      <c r="M1924" s="893"/>
      <c r="T1924" s="894"/>
      <c r="AT1924" s="891" t="s">
        <v>3027</v>
      </c>
      <c r="AU1924" s="891" t="s">
        <v>177</v>
      </c>
      <c r="AV1924" s="888" t="s">
        <v>78</v>
      </c>
      <c r="AW1924" s="888" t="s">
        <v>27</v>
      </c>
      <c r="AX1924" s="888" t="s">
        <v>70</v>
      </c>
      <c r="AY1924" s="891" t="s">
        <v>170</v>
      </c>
    </row>
    <row r="1925" spans="2:65" s="895" customFormat="1">
      <c r="B1925" s="896"/>
      <c r="D1925" s="890" t="s">
        <v>3027</v>
      </c>
      <c r="E1925" s="897" t="s">
        <v>1</v>
      </c>
      <c r="F1925" s="898" t="s">
        <v>3647</v>
      </c>
      <c r="H1925" s="899">
        <v>48.5</v>
      </c>
      <c r="L1925" s="896"/>
      <c r="M1925" s="900"/>
      <c r="T1925" s="901"/>
      <c r="AT1925" s="897" t="s">
        <v>3027</v>
      </c>
      <c r="AU1925" s="897" t="s">
        <v>177</v>
      </c>
      <c r="AV1925" s="895" t="s">
        <v>177</v>
      </c>
      <c r="AW1925" s="895" t="s">
        <v>27</v>
      </c>
      <c r="AX1925" s="895" t="s">
        <v>70</v>
      </c>
      <c r="AY1925" s="897" t="s">
        <v>170</v>
      </c>
    </row>
    <row r="1926" spans="2:65" s="902" customFormat="1">
      <c r="B1926" s="903"/>
      <c r="D1926" s="890" t="s">
        <v>3027</v>
      </c>
      <c r="E1926" s="904" t="s">
        <v>1</v>
      </c>
      <c r="F1926" s="905" t="s">
        <v>3030</v>
      </c>
      <c r="H1926" s="906">
        <v>48.5</v>
      </c>
      <c r="L1926" s="903"/>
      <c r="M1926" s="907"/>
      <c r="T1926" s="908"/>
      <c r="AT1926" s="904" t="s">
        <v>3027</v>
      </c>
      <c r="AU1926" s="904" t="s">
        <v>177</v>
      </c>
      <c r="AV1926" s="902" t="s">
        <v>176</v>
      </c>
      <c r="AW1926" s="902" t="s">
        <v>27</v>
      </c>
      <c r="AX1926" s="902" t="s">
        <v>78</v>
      </c>
      <c r="AY1926" s="904" t="s">
        <v>170</v>
      </c>
    </row>
    <row r="1927" spans="2:65" s="2" customFormat="1" ht="33" customHeight="1">
      <c r="B1927" s="883"/>
      <c r="C1927" s="148" t="s">
        <v>1292</v>
      </c>
      <c r="D1927" s="148" t="s">
        <v>172</v>
      </c>
      <c r="E1927" s="149" t="s">
        <v>1293</v>
      </c>
      <c r="F1927" s="150" t="s">
        <v>1294</v>
      </c>
      <c r="G1927" s="151" t="s">
        <v>364</v>
      </c>
      <c r="H1927" s="152">
        <v>37.6</v>
      </c>
      <c r="I1927" s="1091"/>
      <c r="J1927" s="153">
        <f>ROUND(I1927*H1927,2)</f>
        <v>0</v>
      </c>
      <c r="K1927" s="884"/>
      <c r="L1927" s="40"/>
      <c r="M1927" s="155" t="s">
        <v>1</v>
      </c>
      <c r="N1927" s="885" t="s">
        <v>38</v>
      </c>
      <c r="O1927" s="886">
        <v>1.17441</v>
      </c>
      <c r="P1927" s="886">
        <f>O1927*H1927</f>
        <v>44.157815999999997</v>
      </c>
      <c r="Q1927" s="886">
        <v>6.3673200000000001E-3</v>
      </c>
      <c r="R1927" s="886">
        <f>Q1927*H1927</f>
        <v>0.239411232</v>
      </c>
      <c r="S1927" s="886">
        <v>0</v>
      </c>
      <c r="T1927" s="158">
        <f>S1927*H1927</f>
        <v>0</v>
      </c>
      <c r="AR1927" s="159" t="s">
        <v>234</v>
      </c>
      <c r="AT1927" s="159" t="s">
        <v>172</v>
      </c>
      <c r="AU1927" s="159" t="s">
        <v>177</v>
      </c>
      <c r="AY1927" s="863" t="s">
        <v>170</v>
      </c>
      <c r="BE1927" s="887">
        <f>IF(N1927="základná",J1927,0)</f>
        <v>0</v>
      </c>
      <c r="BF1927" s="887">
        <f>IF(N1927="znížená",J1927,0)</f>
        <v>0</v>
      </c>
      <c r="BG1927" s="887">
        <f>IF(N1927="zákl. prenesená",J1927,0)</f>
        <v>0</v>
      </c>
      <c r="BH1927" s="887">
        <f>IF(N1927="zníž. prenesená",J1927,0)</f>
        <v>0</v>
      </c>
      <c r="BI1927" s="887">
        <f>IF(N1927="nulová",J1927,0)</f>
        <v>0</v>
      </c>
      <c r="BJ1927" s="863" t="s">
        <v>177</v>
      </c>
      <c r="BK1927" s="887">
        <f>ROUND(I1927*H1927,2)</f>
        <v>0</v>
      </c>
      <c r="BL1927" s="863" t="s">
        <v>234</v>
      </c>
      <c r="BM1927" s="159" t="s">
        <v>1295</v>
      </c>
    </row>
    <row r="1928" spans="2:65" s="888" customFormat="1">
      <c r="B1928" s="889"/>
      <c r="D1928" s="890" t="s">
        <v>3027</v>
      </c>
      <c r="E1928" s="891" t="s">
        <v>1</v>
      </c>
      <c r="F1928" s="892" t="s">
        <v>3648</v>
      </c>
      <c r="H1928" s="891" t="s">
        <v>1</v>
      </c>
      <c r="L1928" s="889"/>
      <c r="M1928" s="893"/>
      <c r="T1928" s="894"/>
      <c r="AT1928" s="891" t="s">
        <v>3027</v>
      </c>
      <c r="AU1928" s="891" t="s">
        <v>177</v>
      </c>
      <c r="AV1928" s="888" t="s">
        <v>78</v>
      </c>
      <c r="AW1928" s="888" t="s">
        <v>27</v>
      </c>
      <c r="AX1928" s="888" t="s">
        <v>70</v>
      </c>
      <c r="AY1928" s="891" t="s">
        <v>170</v>
      </c>
    </row>
    <row r="1929" spans="2:65" s="888" customFormat="1">
      <c r="B1929" s="889"/>
      <c r="D1929" s="890" t="s">
        <v>3027</v>
      </c>
      <c r="E1929" s="891" t="s">
        <v>1</v>
      </c>
      <c r="F1929" s="892" t="s">
        <v>3646</v>
      </c>
      <c r="H1929" s="891" t="s">
        <v>1</v>
      </c>
      <c r="L1929" s="889"/>
      <c r="M1929" s="893"/>
      <c r="T1929" s="894"/>
      <c r="AT1929" s="891" t="s">
        <v>3027</v>
      </c>
      <c r="AU1929" s="891" t="s">
        <v>177</v>
      </c>
      <c r="AV1929" s="888" t="s">
        <v>78</v>
      </c>
      <c r="AW1929" s="888" t="s">
        <v>27</v>
      </c>
      <c r="AX1929" s="888" t="s">
        <v>70</v>
      </c>
      <c r="AY1929" s="891" t="s">
        <v>170</v>
      </c>
    </row>
    <row r="1930" spans="2:65" s="895" customFormat="1">
      <c r="B1930" s="896"/>
      <c r="D1930" s="890" t="s">
        <v>3027</v>
      </c>
      <c r="E1930" s="897" t="s">
        <v>1</v>
      </c>
      <c r="F1930" s="898" t="s">
        <v>3649</v>
      </c>
      <c r="H1930" s="899">
        <v>37.6</v>
      </c>
      <c r="L1930" s="896"/>
      <c r="M1930" s="900"/>
      <c r="T1930" s="901"/>
      <c r="AT1930" s="897" t="s">
        <v>3027</v>
      </c>
      <c r="AU1930" s="897" t="s">
        <v>177</v>
      </c>
      <c r="AV1930" s="895" t="s">
        <v>177</v>
      </c>
      <c r="AW1930" s="895" t="s">
        <v>27</v>
      </c>
      <c r="AX1930" s="895" t="s">
        <v>70</v>
      </c>
      <c r="AY1930" s="897" t="s">
        <v>170</v>
      </c>
    </row>
    <row r="1931" spans="2:65" s="902" customFormat="1">
      <c r="B1931" s="903"/>
      <c r="D1931" s="890" t="s">
        <v>3027</v>
      </c>
      <c r="E1931" s="904" t="s">
        <v>1</v>
      </c>
      <c r="F1931" s="905" t="s">
        <v>3030</v>
      </c>
      <c r="H1931" s="906">
        <v>37.6</v>
      </c>
      <c r="L1931" s="903"/>
      <c r="M1931" s="907"/>
      <c r="T1931" s="908"/>
      <c r="AT1931" s="904" t="s">
        <v>3027</v>
      </c>
      <c r="AU1931" s="904" t="s">
        <v>177</v>
      </c>
      <c r="AV1931" s="902" t="s">
        <v>176</v>
      </c>
      <c r="AW1931" s="902" t="s">
        <v>27</v>
      </c>
      <c r="AX1931" s="902" t="s">
        <v>78</v>
      </c>
      <c r="AY1931" s="904" t="s">
        <v>170</v>
      </c>
    </row>
    <row r="1932" spans="2:65" s="2" customFormat="1" ht="33" customHeight="1">
      <c r="B1932" s="883"/>
      <c r="C1932" s="148" t="s">
        <v>1296</v>
      </c>
      <c r="D1932" s="148" t="s">
        <v>172</v>
      </c>
      <c r="E1932" s="149" t="s">
        <v>1297</v>
      </c>
      <c r="F1932" s="150" t="s">
        <v>1298</v>
      </c>
      <c r="G1932" s="151" t="s">
        <v>364</v>
      </c>
      <c r="H1932" s="152">
        <v>0.2</v>
      </c>
      <c r="I1932" s="1091"/>
      <c r="J1932" s="153">
        <f>ROUND(I1932*H1932,2)</f>
        <v>0</v>
      </c>
      <c r="K1932" s="884"/>
      <c r="L1932" s="40"/>
      <c r="M1932" s="155" t="s">
        <v>1</v>
      </c>
      <c r="N1932" s="885" t="s">
        <v>38</v>
      </c>
      <c r="O1932" s="886">
        <v>1.1739999999999999</v>
      </c>
      <c r="P1932" s="886">
        <f>O1932*H1932</f>
        <v>0.23480000000000001</v>
      </c>
      <c r="Q1932" s="886">
        <v>6.3699999999999998E-3</v>
      </c>
      <c r="R1932" s="886">
        <f>Q1932*H1932</f>
        <v>1.274E-3</v>
      </c>
      <c r="S1932" s="886">
        <v>0</v>
      </c>
      <c r="T1932" s="158">
        <f>S1932*H1932</f>
        <v>0</v>
      </c>
      <c r="AR1932" s="159" t="s">
        <v>234</v>
      </c>
      <c r="AT1932" s="159" t="s">
        <v>172</v>
      </c>
      <c r="AU1932" s="159" t="s">
        <v>177</v>
      </c>
      <c r="AY1932" s="863" t="s">
        <v>170</v>
      </c>
      <c r="BE1932" s="887">
        <f>IF(N1932="základná",J1932,0)</f>
        <v>0</v>
      </c>
      <c r="BF1932" s="887">
        <f>IF(N1932="znížená",J1932,0)</f>
        <v>0</v>
      </c>
      <c r="BG1932" s="887">
        <f>IF(N1932="zákl. prenesená",J1932,0)</f>
        <v>0</v>
      </c>
      <c r="BH1932" s="887">
        <f>IF(N1932="zníž. prenesená",J1932,0)</f>
        <v>0</v>
      </c>
      <c r="BI1932" s="887">
        <f>IF(N1932="nulová",J1932,0)</f>
        <v>0</v>
      </c>
      <c r="BJ1932" s="863" t="s">
        <v>177</v>
      </c>
      <c r="BK1932" s="887">
        <f>ROUND(I1932*H1932,2)</f>
        <v>0</v>
      </c>
      <c r="BL1932" s="863" t="s">
        <v>234</v>
      </c>
      <c r="BM1932" s="159" t="s">
        <v>1299</v>
      </c>
    </row>
    <row r="1933" spans="2:65" s="888" customFormat="1">
      <c r="B1933" s="889"/>
      <c r="D1933" s="890" t="s">
        <v>3027</v>
      </c>
      <c r="E1933" s="891" t="s">
        <v>1</v>
      </c>
      <c r="F1933" s="892" t="s">
        <v>3650</v>
      </c>
      <c r="H1933" s="891" t="s">
        <v>1</v>
      </c>
      <c r="L1933" s="889"/>
      <c r="M1933" s="893"/>
      <c r="T1933" s="894"/>
      <c r="AT1933" s="891" t="s">
        <v>3027</v>
      </c>
      <c r="AU1933" s="891" t="s">
        <v>177</v>
      </c>
      <c r="AV1933" s="888" t="s">
        <v>78</v>
      </c>
      <c r="AW1933" s="888" t="s">
        <v>27</v>
      </c>
      <c r="AX1933" s="888" t="s">
        <v>70</v>
      </c>
      <c r="AY1933" s="891" t="s">
        <v>170</v>
      </c>
    </row>
    <row r="1934" spans="2:65" s="888" customFormat="1">
      <c r="B1934" s="889"/>
      <c r="D1934" s="890" t="s">
        <v>3027</v>
      </c>
      <c r="E1934" s="891" t="s">
        <v>1</v>
      </c>
      <c r="F1934" s="892" t="s">
        <v>3646</v>
      </c>
      <c r="H1934" s="891" t="s">
        <v>1</v>
      </c>
      <c r="L1934" s="889"/>
      <c r="M1934" s="893"/>
      <c r="T1934" s="894"/>
      <c r="AT1934" s="891" t="s">
        <v>3027</v>
      </c>
      <c r="AU1934" s="891" t="s">
        <v>177</v>
      </c>
      <c r="AV1934" s="888" t="s">
        <v>78</v>
      </c>
      <c r="AW1934" s="888" t="s">
        <v>27</v>
      </c>
      <c r="AX1934" s="888" t="s">
        <v>70</v>
      </c>
      <c r="AY1934" s="891" t="s">
        <v>170</v>
      </c>
    </row>
    <row r="1935" spans="2:65" s="895" customFormat="1">
      <c r="B1935" s="896"/>
      <c r="D1935" s="890" t="s">
        <v>3027</v>
      </c>
      <c r="E1935" s="897" t="s">
        <v>1</v>
      </c>
      <c r="F1935" s="898" t="s">
        <v>3651</v>
      </c>
      <c r="H1935" s="899">
        <v>0.2</v>
      </c>
      <c r="L1935" s="896"/>
      <c r="M1935" s="900"/>
      <c r="T1935" s="901"/>
      <c r="AT1935" s="897" t="s">
        <v>3027</v>
      </c>
      <c r="AU1935" s="897" t="s">
        <v>177</v>
      </c>
      <c r="AV1935" s="895" t="s">
        <v>177</v>
      </c>
      <c r="AW1935" s="895" t="s">
        <v>27</v>
      </c>
      <c r="AX1935" s="895" t="s">
        <v>70</v>
      </c>
      <c r="AY1935" s="897" t="s">
        <v>170</v>
      </c>
    </row>
    <row r="1936" spans="2:65" s="902" customFormat="1">
      <c r="B1936" s="903"/>
      <c r="D1936" s="890" t="s">
        <v>3027</v>
      </c>
      <c r="E1936" s="904" t="s">
        <v>1</v>
      </c>
      <c r="F1936" s="905" t="s">
        <v>3030</v>
      </c>
      <c r="H1936" s="906">
        <v>0.2</v>
      </c>
      <c r="L1936" s="903"/>
      <c r="M1936" s="907"/>
      <c r="T1936" s="908"/>
      <c r="AT1936" s="904" t="s">
        <v>3027</v>
      </c>
      <c r="AU1936" s="904" t="s">
        <v>177</v>
      </c>
      <c r="AV1936" s="902" t="s">
        <v>176</v>
      </c>
      <c r="AW1936" s="902" t="s">
        <v>27</v>
      </c>
      <c r="AX1936" s="902" t="s">
        <v>78</v>
      </c>
      <c r="AY1936" s="904" t="s">
        <v>170</v>
      </c>
    </row>
    <row r="1937" spans="2:65" s="2" customFormat="1" ht="33" customHeight="1">
      <c r="B1937" s="883"/>
      <c r="C1937" s="148" t="s">
        <v>1300</v>
      </c>
      <c r="D1937" s="148" t="s">
        <v>172</v>
      </c>
      <c r="E1937" s="149" t="s">
        <v>1301</v>
      </c>
      <c r="F1937" s="150" t="s">
        <v>1302</v>
      </c>
      <c r="G1937" s="151" t="s">
        <v>364</v>
      </c>
      <c r="H1937" s="152">
        <v>27.5</v>
      </c>
      <c r="I1937" s="1091"/>
      <c r="J1937" s="153">
        <f>ROUND(I1937*H1937,2)</f>
        <v>0</v>
      </c>
      <c r="K1937" s="884"/>
      <c r="L1937" s="40"/>
      <c r="M1937" s="155" t="s">
        <v>1</v>
      </c>
      <c r="N1937" s="885" t="s">
        <v>38</v>
      </c>
      <c r="O1937" s="886">
        <v>1.1739999999999999</v>
      </c>
      <c r="P1937" s="886">
        <f>O1937*H1937</f>
        <v>32.284999999999997</v>
      </c>
      <c r="Q1937" s="886">
        <v>6.3699999999999998E-3</v>
      </c>
      <c r="R1937" s="886">
        <f>Q1937*H1937</f>
        <v>0.175175</v>
      </c>
      <c r="S1937" s="886">
        <v>0</v>
      </c>
      <c r="T1937" s="158">
        <f>S1937*H1937</f>
        <v>0</v>
      </c>
      <c r="AR1937" s="159" t="s">
        <v>234</v>
      </c>
      <c r="AT1937" s="159" t="s">
        <v>172</v>
      </c>
      <c r="AU1937" s="159" t="s">
        <v>177</v>
      </c>
      <c r="AY1937" s="863" t="s">
        <v>170</v>
      </c>
      <c r="BE1937" s="887">
        <f>IF(N1937="základná",J1937,0)</f>
        <v>0</v>
      </c>
      <c r="BF1937" s="887">
        <f>IF(N1937="znížená",J1937,0)</f>
        <v>0</v>
      </c>
      <c r="BG1937" s="887">
        <f>IF(N1937="zákl. prenesená",J1937,0)</f>
        <v>0</v>
      </c>
      <c r="BH1937" s="887">
        <f>IF(N1937="zníž. prenesená",J1937,0)</f>
        <v>0</v>
      </c>
      <c r="BI1937" s="887">
        <f>IF(N1937="nulová",J1937,0)</f>
        <v>0</v>
      </c>
      <c r="BJ1937" s="863" t="s">
        <v>177</v>
      </c>
      <c r="BK1937" s="887">
        <f>ROUND(I1937*H1937,2)</f>
        <v>0</v>
      </c>
      <c r="BL1937" s="863" t="s">
        <v>234</v>
      </c>
      <c r="BM1937" s="159" t="s">
        <v>1303</v>
      </c>
    </row>
    <row r="1938" spans="2:65" s="888" customFormat="1">
      <c r="B1938" s="889"/>
      <c r="D1938" s="890" t="s">
        <v>3027</v>
      </c>
      <c r="E1938" s="891" t="s">
        <v>1</v>
      </c>
      <c r="F1938" s="892" t="s">
        <v>3652</v>
      </c>
      <c r="H1938" s="891" t="s">
        <v>1</v>
      </c>
      <c r="L1938" s="889"/>
      <c r="M1938" s="893"/>
      <c r="T1938" s="894"/>
      <c r="AT1938" s="891" t="s">
        <v>3027</v>
      </c>
      <c r="AU1938" s="891" t="s">
        <v>177</v>
      </c>
      <c r="AV1938" s="888" t="s">
        <v>78</v>
      </c>
      <c r="AW1938" s="888" t="s">
        <v>27</v>
      </c>
      <c r="AX1938" s="888" t="s">
        <v>70</v>
      </c>
      <c r="AY1938" s="891" t="s">
        <v>170</v>
      </c>
    </row>
    <row r="1939" spans="2:65" s="888" customFormat="1">
      <c r="B1939" s="889"/>
      <c r="D1939" s="890" t="s">
        <v>3027</v>
      </c>
      <c r="E1939" s="891" t="s">
        <v>1</v>
      </c>
      <c r="F1939" s="892" t="s">
        <v>3646</v>
      </c>
      <c r="H1939" s="891" t="s">
        <v>1</v>
      </c>
      <c r="L1939" s="889"/>
      <c r="M1939" s="893"/>
      <c r="T1939" s="894"/>
      <c r="AT1939" s="891" t="s">
        <v>3027</v>
      </c>
      <c r="AU1939" s="891" t="s">
        <v>177</v>
      </c>
      <c r="AV1939" s="888" t="s">
        <v>78</v>
      </c>
      <c r="AW1939" s="888" t="s">
        <v>27</v>
      </c>
      <c r="AX1939" s="888" t="s">
        <v>70</v>
      </c>
      <c r="AY1939" s="891" t="s">
        <v>170</v>
      </c>
    </row>
    <row r="1940" spans="2:65" s="895" customFormat="1">
      <c r="B1940" s="896"/>
      <c r="D1940" s="890" t="s">
        <v>3027</v>
      </c>
      <c r="E1940" s="897" t="s">
        <v>1</v>
      </c>
      <c r="F1940" s="898" t="s">
        <v>3653</v>
      </c>
      <c r="H1940" s="899">
        <v>27.5</v>
      </c>
      <c r="L1940" s="896"/>
      <c r="M1940" s="900"/>
      <c r="T1940" s="901"/>
      <c r="AT1940" s="897" t="s">
        <v>3027</v>
      </c>
      <c r="AU1940" s="897" t="s">
        <v>177</v>
      </c>
      <c r="AV1940" s="895" t="s">
        <v>177</v>
      </c>
      <c r="AW1940" s="895" t="s">
        <v>27</v>
      </c>
      <c r="AX1940" s="895" t="s">
        <v>70</v>
      </c>
      <c r="AY1940" s="897" t="s">
        <v>170</v>
      </c>
    </row>
    <row r="1941" spans="2:65" s="902" customFormat="1">
      <c r="B1941" s="903"/>
      <c r="D1941" s="890" t="s">
        <v>3027</v>
      </c>
      <c r="E1941" s="904" t="s">
        <v>1</v>
      </c>
      <c r="F1941" s="905" t="s">
        <v>3030</v>
      </c>
      <c r="H1941" s="906">
        <v>27.5</v>
      </c>
      <c r="L1941" s="903"/>
      <c r="M1941" s="907"/>
      <c r="T1941" s="908"/>
      <c r="AT1941" s="904" t="s">
        <v>3027</v>
      </c>
      <c r="AU1941" s="904" t="s">
        <v>177</v>
      </c>
      <c r="AV1941" s="902" t="s">
        <v>176</v>
      </c>
      <c r="AW1941" s="902" t="s">
        <v>27</v>
      </c>
      <c r="AX1941" s="902" t="s">
        <v>78</v>
      </c>
      <c r="AY1941" s="904" t="s">
        <v>170</v>
      </c>
    </row>
    <row r="1942" spans="2:65" s="2" customFormat="1" ht="24.25" customHeight="1">
      <c r="B1942" s="883"/>
      <c r="C1942" s="148" t="s">
        <v>1304</v>
      </c>
      <c r="D1942" s="148" t="s">
        <v>172</v>
      </c>
      <c r="E1942" s="149" t="s">
        <v>1305</v>
      </c>
      <c r="F1942" s="150" t="s">
        <v>1306</v>
      </c>
      <c r="G1942" s="151" t="s">
        <v>1054</v>
      </c>
      <c r="H1942" s="1073">
        <v>100.482</v>
      </c>
      <c r="I1942" s="1091"/>
      <c r="J1942" s="153">
        <f>ROUND(I1942*H1942,2)</f>
        <v>0</v>
      </c>
      <c r="K1942" s="884"/>
      <c r="L1942" s="40"/>
      <c r="M1942" s="155" t="s">
        <v>1</v>
      </c>
      <c r="N1942" s="885" t="s">
        <v>38</v>
      </c>
      <c r="O1942" s="886">
        <v>0</v>
      </c>
      <c r="P1942" s="886">
        <f>O1942*H1942</f>
        <v>0</v>
      </c>
      <c r="Q1942" s="886">
        <v>0</v>
      </c>
      <c r="R1942" s="886">
        <f>Q1942*H1942</f>
        <v>0</v>
      </c>
      <c r="S1942" s="886">
        <v>0</v>
      </c>
      <c r="T1942" s="158">
        <f>S1942*H1942</f>
        <v>0</v>
      </c>
      <c r="AR1942" s="159" t="s">
        <v>234</v>
      </c>
      <c r="AT1942" s="159" t="s">
        <v>172</v>
      </c>
      <c r="AU1942" s="159" t="s">
        <v>177</v>
      </c>
      <c r="AY1942" s="863" t="s">
        <v>170</v>
      </c>
      <c r="BE1942" s="887">
        <f>IF(N1942="základná",J1942,0)</f>
        <v>0</v>
      </c>
      <c r="BF1942" s="887">
        <f>IF(N1942="znížená",J1942,0)</f>
        <v>0</v>
      </c>
      <c r="BG1942" s="887">
        <f>IF(N1942="zákl. prenesená",J1942,0)</f>
        <v>0</v>
      </c>
      <c r="BH1942" s="887">
        <f>IF(N1942="zníž. prenesená",J1942,0)</f>
        <v>0</v>
      </c>
      <c r="BI1942" s="887">
        <f>IF(N1942="nulová",J1942,0)</f>
        <v>0</v>
      </c>
      <c r="BJ1942" s="863" t="s">
        <v>177</v>
      </c>
      <c r="BK1942" s="887">
        <f>ROUND(I1942*H1942,2)</f>
        <v>0</v>
      </c>
      <c r="BL1942" s="863" t="s">
        <v>234</v>
      </c>
      <c r="BM1942" s="159" t="s">
        <v>1307</v>
      </c>
    </row>
    <row r="1943" spans="2:65" s="876" customFormat="1" ht="22.9" customHeight="1">
      <c r="B1943" s="877"/>
      <c r="D1943" s="136" t="s">
        <v>69</v>
      </c>
      <c r="E1943" s="145" t="s">
        <v>1308</v>
      </c>
      <c r="F1943" s="145" t="s">
        <v>1309</v>
      </c>
      <c r="J1943" s="882">
        <f>BK1943</f>
        <v>0</v>
      </c>
      <c r="L1943" s="877"/>
      <c r="M1943" s="879"/>
      <c r="P1943" s="880">
        <f>SUM(P1944:P2070)</f>
        <v>100.77894000000001</v>
      </c>
      <c r="R1943" s="880">
        <f>SUM(R1944:R2070)</f>
        <v>1.0481707500000002</v>
      </c>
      <c r="T1943" s="881">
        <f>SUM(T1944:T2070)</f>
        <v>0.31315500000000002</v>
      </c>
      <c r="AR1943" s="136" t="s">
        <v>177</v>
      </c>
      <c r="AT1943" s="143" t="s">
        <v>69</v>
      </c>
      <c r="AU1943" s="143" t="s">
        <v>78</v>
      </c>
      <c r="AY1943" s="136" t="s">
        <v>170</v>
      </c>
      <c r="BK1943" s="144">
        <f>SUM(BK1944:BK2070)</f>
        <v>0</v>
      </c>
    </row>
    <row r="1944" spans="2:65" s="2" customFormat="1" ht="33" customHeight="1">
      <c r="B1944" s="883"/>
      <c r="C1944" s="148" t="s">
        <v>1310</v>
      </c>
      <c r="D1944" s="148" t="s">
        <v>172</v>
      </c>
      <c r="E1944" s="149" t="s">
        <v>1311</v>
      </c>
      <c r="F1944" s="150" t="s">
        <v>1312</v>
      </c>
      <c r="G1944" s="151" t="s">
        <v>339</v>
      </c>
      <c r="H1944" s="152">
        <v>29</v>
      </c>
      <c r="I1944" s="1091"/>
      <c r="J1944" s="153">
        <f>ROUND(I1944*H1944,2)</f>
        <v>0</v>
      </c>
      <c r="K1944" s="884"/>
      <c r="L1944" s="40"/>
      <c r="M1944" s="155" t="s">
        <v>1</v>
      </c>
      <c r="N1944" s="885" t="s">
        <v>38</v>
      </c>
      <c r="O1944" s="886">
        <v>1.2250099999999999</v>
      </c>
      <c r="P1944" s="886">
        <f>O1944*H1944</f>
        <v>35.525289999999998</v>
      </c>
      <c r="Q1944" s="886">
        <v>0</v>
      </c>
      <c r="R1944" s="886">
        <f>Q1944*H1944</f>
        <v>0</v>
      </c>
      <c r="S1944" s="886">
        <v>0</v>
      </c>
      <c r="T1944" s="158">
        <f>S1944*H1944</f>
        <v>0</v>
      </c>
      <c r="AR1944" s="159" t="s">
        <v>234</v>
      </c>
      <c r="AT1944" s="159" t="s">
        <v>172</v>
      </c>
      <c r="AU1944" s="159" t="s">
        <v>177</v>
      </c>
      <c r="AY1944" s="863" t="s">
        <v>170</v>
      </c>
      <c r="BE1944" s="887">
        <f>IF(N1944="základná",J1944,0)</f>
        <v>0</v>
      </c>
      <c r="BF1944" s="887">
        <f>IF(N1944="znížená",J1944,0)</f>
        <v>0</v>
      </c>
      <c r="BG1944" s="887">
        <f>IF(N1944="zákl. prenesená",J1944,0)</f>
        <v>0</v>
      </c>
      <c r="BH1944" s="887">
        <f>IF(N1944="zníž. prenesená",J1944,0)</f>
        <v>0</v>
      </c>
      <c r="BI1944" s="887">
        <f>IF(N1944="nulová",J1944,0)</f>
        <v>0</v>
      </c>
      <c r="BJ1944" s="863" t="s">
        <v>177</v>
      </c>
      <c r="BK1944" s="887">
        <f>ROUND(I1944*H1944,2)</f>
        <v>0</v>
      </c>
      <c r="BL1944" s="863" t="s">
        <v>234</v>
      </c>
      <c r="BM1944" s="159" t="s">
        <v>1313</v>
      </c>
    </row>
    <row r="1945" spans="2:65" s="888" customFormat="1">
      <c r="B1945" s="889"/>
      <c r="D1945" s="890" t="s">
        <v>3027</v>
      </c>
      <c r="E1945" s="891" t="s">
        <v>1</v>
      </c>
      <c r="F1945" s="892" t="s">
        <v>3654</v>
      </c>
      <c r="H1945" s="891" t="s">
        <v>1</v>
      </c>
      <c r="L1945" s="889"/>
      <c r="M1945" s="893"/>
      <c r="T1945" s="894"/>
      <c r="AT1945" s="891" t="s">
        <v>3027</v>
      </c>
      <c r="AU1945" s="891" t="s">
        <v>177</v>
      </c>
      <c r="AV1945" s="888" t="s">
        <v>78</v>
      </c>
      <c r="AW1945" s="888" t="s">
        <v>27</v>
      </c>
      <c r="AX1945" s="888" t="s">
        <v>70</v>
      </c>
      <c r="AY1945" s="891" t="s">
        <v>170</v>
      </c>
    </row>
    <row r="1946" spans="2:65" s="895" customFormat="1">
      <c r="B1946" s="896"/>
      <c r="D1946" s="890" t="s">
        <v>3027</v>
      </c>
      <c r="E1946" s="897" t="s">
        <v>1</v>
      </c>
      <c r="F1946" s="898" t="s">
        <v>3655</v>
      </c>
      <c r="H1946" s="899">
        <v>1</v>
      </c>
      <c r="L1946" s="896"/>
      <c r="M1946" s="900"/>
      <c r="T1946" s="901"/>
      <c r="AT1946" s="897" t="s">
        <v>3027</v>
      </c>
      <c r="AU1946" s="897" t="s">
        <v>177</v>
      </c>
      <c r="AV1946" s="895" t="s">
        <v>177</v>
      </c>
      <c r="AW1946" s="895" t="s">
        <v>27</v>
      </c>
      <c r="AX1946" s="895" t="s">
        <v>70</v>
      </c>
      <c r="AY1946" s="897" t="s">
        <v>170</v>
      </c>
    </row>
    <row r="1947" spans="2:65" s="895" customFormat="1">
      <c r="B1947" s="896"/>
      <c r="D1947" s="890" t="s">
        <v>3027</v>
      </c>
      <c r="E1947" s="897" t="s">
        <v>1</v>
      </c>
      <c r="F1947" s="898" t="s">
        <v>3656</v>
      </c>
      <c r="H1947" s="899">
        <v>13</v>
      </c>
      <c r="L1947" s="896"/>
      <c r="M1947" s="900"/>
      <c r="T1947" s="901"/>
      <c r="AT1947" s="897" t="s">
        <v>3027</v>
      </c>
      <c r="AU1947" s="897" t="s">
        <v>177</v>
      </c>
      <c r="AV1947" s="895" t="s">
        <v>177</v>
      </c>
      <c r="AW1947" s="895" t="s">
        <v>27</v>
      </c>
      <c r="AX1947" s="895" t="s">
        <v>70</v>
      </c>
      <c r="AY1947" s="897" t="s">
        <v>170</v>
      </c>
    </row>
    <row r="1948" spans="2:65" s="895" customFormat="1">
      <c r="B1948" s="896"/>
      <c r="D1948" s="890" t="s">
        <v>3027</v>
      </c>
      <c r="E1948" s="897" t="s">
        <v>1</v>
      </c>
      <c r="F1948" s="898" t="s">
        <v>3657</v>
      </c>
      <c r="H1948" s="899">
        <v>5</v>
      </c>
      <c r="L1948" s="896"/>
      <c r="M1948" s="900"/>
      <c r="T1948" s="901"/>
      <c r="AT1948" s="897" t="s">
        <v>3027</v>
      </c>
      <c r="AU1948" s="897" t="s">
        <v>177</v>
      </c>
      <c r="AV1948" s="895" t="s">
        <v>177</v>
      </c>
      <c r="AW1948" s="895" t="s">
        <v>27</v>
      </c>
      <c r="AX1948" s="895" t="s">
        <v>70</v>
      </c>
      <c r="AY1948" s="897" t="s">
        <v>170</v>
      </c>
    </row>
    <row r="1949" spans="2:65" s="895" customFormat="1">
      <c r="B1949" s="896"/>
      <c r="D1949" s="890" t="s">
        <v>3027</v>
      </c>
      <c r="E1949" s="897" t="s">
        <v>1</v>
      </c>
      <c r="F1949" s="898" t="s">
        <v>3658</v>
      </c>
      <c r="H1949" s="899">
        <v>5</v>
      </c>
      <c r="L1949" s="896"/>
      <c r="M1949" s="900"/>
      <c r="T1949" s="901"/>
      <c r="AT1949" s="897" t="s">
        <v>3027</v>
      </c>
      <c r="AU1949" s="897" t="s">
        <v>177</v>
      </c>
      <c r="AV1949" s="895" t="s">
        <v>177</v>
      </c>
      <c r="AW1949" s="895" t="s">
        <v>27</v>
      </c>
      <c r="AX1949" s="895" t="s">
        <v>70</v>
      </c>
      <c r="AY1949" s="897" t="s">
        <v>170</v>
      </c>
    </row>
    <row r="1950" spans="2:65" s="895" customFormat="1">
      <c r="B1950" s="896"/>
      <c r="D1950" s="890" t="s">
        <v>3027</v>
      </c>
      <c r="E1950" s="897" t="s">
        <v>1</v>
      </c>
      <c r="F1950" s="898" t="s">
        <v>3659</v>
      </c>
      <c r="H1950" s="899">
        <v>2</v>
      </c>
      <c r="L1950" s="896"/>
      <c r="M1950" s="900"/>
      <c r="T1950" s="901"/>
      <c r="AT1950" s="897" t="s">
        <v>3027</v>
      </c>
      <c r="AU1950" s="897" t="s">
        <v>177</v>
      </c>
      <c r="AV1950" s="895" t="s">
        <v>177</v>
      </c>
      <c r="AW1950" s="895" t="s">
        <v>27</v>
      </c>
      <c r="AX1950" s="895" t="s">
        <v>70</v>
      </c>
      <c r="AY1950" s="897" t="s">
        <v>170</v>
      </c>
    </row>
    <row r="1951" spans="2:65" s="895" customFormat="1">
      <c r="B1951" s="896"/>
      <c r="D1951" s="890" t="s">
        <v>3027</v>
      </c>
      <c r="E1951" s="897" t="s">
        <v>1</v>
      </c>
      <c r="F1951" s="898" t="s">
        <v>3660</v>
      </c>
      <c r="H1951" s="899">
        <v>3</v>
      </c>
      <c r="L1951" s="896"/>
      <c r="M1951" s="900"/>
      <c r="T1951" s="901"/>
      <c r="AT1951" s="897" t="s">
        <v>3027</v>
      </c>
      <c r="AU1951" s="897" t="s">
        <v>177</v>
      </c>
      <c r="AV1951" s="895" t="s">
        <v>177</v>
      </c>
      <c r="AW1951" s="895" t="s">
        <v>27</v>
      </c>
      <c r="AX1951" s="895" t="s">
        <v>70</v>
      </c>
      <c r="AY1951" s="897" t="s">
        <v>170</v>
      </c>
    </row>
    <row r="1952" spans="2:65" s="902" customFormat="1">
      <c r="B1952" s="903"/>
      <c r="D1952" s="890" t="s">
        <v>3027</v>
      </c>
      <c r="E1952" s="904" t="s">
        <v>1</v>
      </c>
      <c r="F1952" s="905" t="s">
        <v>3030</v>
      </c>
      <c r="H1952" s="906">
        <v>29</v>
      </c>
      <c r="L1952" s="903"/>
      <c r="M1952" s="907"/>
      <c r="T1952" s="908"/>
      <c r="AT1952" s="904" t="s">
        <v>3027</v>
      </c>
      <c r="AU1952" s="904" t="s">
        <v>177</v>
      </c>
      <c r="AV1952" s="902" t="s">
        <v>176</v>
      </c>
      <c r="AW1952" s="902" t="s">
        <v>27</v>
      </c>
      <c r="AX1952" s="902" t="s">
        <v>78</v>
      </c>
      <c r="AY1952" s="904" t="s">
        <v>170</v>
      </c>
    </row>
    <row r="1953" spans="2:65" s="2" customFormat="1" ht="24.25" customHeight="1">
      <c r="B1953" s="883"/>
      <c r="C1953" s="161" t="s">
        <v>1314</v>
      </c>
      <c r="D1953" s="161" t="s">
        <v>391</v>
      </c>
      <c r="E1953" s="162" t="s">
        <v>1315</v>
      </c>
      <c r="F1953" s="163" t="s">
        <v>1316</v>
      </c>
      <c r="G1953" s="164" t="s">
        <v>339</v>
      </c>
      <c r="H1953" s="165">
        <v>29</v>
      </c>
      <c r="I1953" s="1091"/>
      <c r="J1953" s="166">
        <f>ROUND(I1953*H1953,2)</f>
        <v>0</v>
      </c>
      <c r="K1953" s="167"/>
      <c r="L1953" s="168"/>
      <c r="M1953" s="169" t="s">
        <v>1</v>
      </c>
      <c r="N1953" s="922" t="s">
        <v>38</v>
      </c>
      <c r="O1953" s="886">
        <v>0</v>
      </c>
      <c r="P1953" s="886">
        <f>O1953*H1953</f>
        <v>0</v>
      </c>
      <c r="Q1953" s="886">
        <v>1E-3</v>
      </c>
      <c r="R1953" s="886">
        <f>Q1953*H1953</f>
        <v>2.9000000000000001E-2</v>
      </c>
      <c r="S1953" s="886">
        <v>0</v>
      </c>
      <c r="T1953" s="158">
        <f>S1953*H1953</f>
        <v>0</v>
      </c>
      <c r="AR1953" s="159" t="s">
        <v>299</v>
      </c>
      <c r="AT1953" s="159" t="s">
        <v>391</v>
      </c>
      <c r="AU1953" s="159" t="s">
        <v>177</v>
      </c>
      <c r="AY1953" s="863" t="s">
        <v>170</v>
      </c>
      <c r="BE1953" s="887">
        <f>IF(N1953="základná",J1953,0)</f>
        <v>0</v>
      </c>
      <c r="BF1953" s="887">
        <f>IF(N1953="znížená",J1953,0)</f>
        <v>0</v>
      </c>
      <c r="BG1953" s="887">
        <f>IF(N1953="zákl. prenesená",J1953,0)</f>
        <v>0</v>
      </c>
      <c r="BH1953" s="887">
        <f>IF(N1953="zníž. prenesená",J1953,0)</f>
        <v>0</v>
      </c>
      <c r="BI1953" s="887">
        <f>IF(N1953="nulová",J1953,0)</f>
        <v>0</v>
      </c>
      <c r="BJ1953" s="863" t="s">
        <v>177</v>
      </c>
      <c r="BK1953" s="887">
        <f>ROUND(I1953*H1953,2)</f>
        <v>0</v>
      </c>
      <c r="BL1953" s="863" t="s">
        <v>234</v>
      </c>
      <c r="BM1953" s="159" t="s">
        <v>1317</v>
      </c>
    </row>
    <row r="1954" spans="2:65" s="888" customFormat="1">
      <c r="B1954" s="889"/>
      <c r="D1954" s="890" t="s">
        <v>3027</v>
      </c>
      <c r="E1954" s="891" t="s">
        <v>1</v>
      </c>
      <c r="F1954" s="892" t="s">
        <v>3661</v>
      </c>
      <c r="H1954" s="891" t="s">
        <v>1</v>
      </c>
      <c r="L1954" s="889"/>
      <c r="M1954" s="893"/>
      <c r="T1954" s="894"/>
      <c r="AT1954" s="891" t="s">
        <v>3027</v>
      </c>
      <c r="AU1954" s="891" t="s">
        <v>177</v>
      </c>
      <c r="AV1954" s="888" t="s">
        <v>78</v>
      </c>
      <c r="AW1954" s="888" t="s">
        <v>27</v>
      </c>
      <c r="AX1954" s="888" t="s">
        <v>70</v>
      </c>
      <c r="AY1954" s="891" t="s">
        <v>170</v>
      </c>
    </row>
    <row r="1955" spans="2:65" s="895" customFormat="1">
      <c r="B1955" s="896"/>
      <c r="D1955" s="890" t="s">
        <v>3027</v>
      </c>
      <c r="E1955" s="897" t="s">
        <v>1</v>
      </c>
      <c r="F1955" s="898" t="s">
        <v>287</v>
      </c>
      <c r="H1955" s="899">
        <v>29</v>
      </c>
      <c r="L1955" s="896"/>
      <c r="M1955" s="900"/>
      <c r="T1955" s="901"/>
      <c r="AT1955" s="897" t="s">
        <v>3027</v>
      </c>
      <c r="AU1955" s="897" t="s">
        <v>177</v>
      </c>
      <c r="AV1955" s="895" t="s">
        <v>177</v>
      </c>
      <c r="AW1955" s="895" t="s">
        <v>27</v>
      </c>
      <c r="AX1955" s="895" t="s">
        <v>70</v>
      </c>
      <c r="AY1955" s="897" t="s">
        <v>170</v>
      </c>
    </row>
    <row r="1956" spans="2:65" s="902" customFormat="1">
      <c r="B1956" s="903"/>
      <c r="D1956" s="890" t="s">
        <v>3027</v>
      </c>
      <c r="E1956" s="904" t="s">
        <v>1</v>
      </c>
      <c r="F1956" s="905" t="s">
        <v>3030</v>
      </c>
      <c r="H1956" s="906">
        <v>29</v>
      </c>
      <c r="L1956" s="903"/>
      <c r="M1956" s="907"/>
      <c r="T1956" s="908"/>
      <c r="AT1956" s="904" t="s">
        <v>3027</v>
      </c>
      <c r="AU1956" s="904" t="s">
        <v>177</v>
      </c>
      <c r="AV1956" s="902" t="s">
        <v>176</v>
      </c>
      <c r="AW1956" s="902" t="s">
        <v>27</v>
      </c>
      <c r="AX1956" s="902" t="s">
        <v>78</v>
      </c>
      <c r="AY1956" s="904" t="s">
        <v>170</v>
      </c>
    </row>
    <row r="1957" spans="2:65" s="2" customFormat="1" ht="33" customHeight="1">
      <c r="B1957" s="883"/>
      <c r="C1957" s="161" t="s">
        <v>1318</v>
      </c>
      <c r="D1957" s="161" t="s">
        <v>391</v>
      </c>
      <c r="E1957" s="162" t="s">
        <v>1319</v>
      </c>
      <c r="F1957" s="163" t="s">
        <v>1320</v>
      </c>
      <c r="G1957" s="164" t="s">
        <v>339</v>
      </c>
      <c r="H1957" s="165">
        <v>1</v>
      </c>
      <c r="I1957" s="1091"/>
      <c r="J1957" s="166">
        <f>ROUND(I1957*H1957,2)</f>
        <v>0</v>
      </c>
      <c r="K1957" s="167"/>
      <c r="L1957" s="168"/>
      <c r="M1957" s="169" t="s">
        <v>1</v>
      </c>
      <c r="N1957" s="922" t="s">
        <v>38</v>
      </c>
      <c r="O1957" s="886">
        <v>0</v>
      </c>
      <c r="P1957" s="886">
        <f>O1957*H1957</f>
        <v>0</v>
      </c>
      <c r="Q1957" s="886">
        <v>2.5000000000000001E-2</v>
      </c>
      <c r="R1957" s="886">
        <f>Q1957*H1957</f>
        <v>2.5000000000000001E-2</v>
      </c>
      <c r="S1957" s="886">
        <v>0</v>
      </c>
      <c r="T1957" s="158">
        <f>S1957*H1957</f>
        <v>0</v>
      </c>
      <c r="AR1957" s="159" t="s">
        <v>299</v>
      </c>
      <c r="AT1957" s="159" t="s">
        <v>391</v>
      </c>
      <c r="AU1957" s="159" t="s">
        <v>177</v>
      </c>
      <c r="AY1957" s="863" t="s">
        <v>170</v>
      </c>
      <c r="BE1957" s="887">
        <f>IF(N1957="základná",J1957,0)</f>
        <v>0</v>
      </c>
      <c r="BF1957" s="887">
        <f>IF(N1957="znížená",J1957,0)</f>
        <v>0</v>
      </c>
      <c r="BG1957" s="887">
        <f>IF(N1957="zákl. prenesená",J1957,0)</f>
        <v>0</v>
      </c>
      <c r="BH1957" s="887">
        <f>IF(N1957="zníž. prenesená",J1957,0)</f>
        <v>0</v>
      </c>
      <c r="BI1957" s="887">
        <f>IF(N1957="nulová",J1957,0)</f>
        <v>0</v>
      </c>
      <c r="BJ1957" s="863" t="s">
        <v>177</v>
      </c>
      <c r="BK1957" s="887">
        <f>ROUND(I1957*H1957,2)</f>
        <v>0</v>
      </c>
      <c r="BL1957" s="863" t="s">
        <v>234</v>
      </c>
      <c r="BM1957" s="159" t="s">
        <v>1321</v>
      </c>
    </row>
    <row r="1958" spans="2:65" s="888" customFormat="1">
      <c r="B1958" s="889"/>
      <c r="D1958" s="890" t="s">
        <v>3027</v>
      </c>
      <c r="E1958" s="891" t="s">
        <v>1</v>
      </c>
      <c r="F1958" s="892" t="s">
        <v>3662</v>
      </c>
      <c r="H1958" s="891" t="s">
        <v>1</v>
      </c>
      <c r="L1958" s="889"/>
      <c r="M1958" s="893"/>
      <c r="T1958" s="894"/>
      <c r="AT1958" s="891" t="s">
        <v>3027</v>
      </c>
      <c r="AU1958" s="891" t="s">
        <v>177</v>
      </c>
      <c r="AV1958" s="888" t="s">
        <v>78</v>
      </c>
      <c r="AW1958" s="888" t="s">
        <v>27</v>
      </c>
      <c r="AX1958" s="888" t="s">
        <v>70</v>
      </c>
      <c r="AY1958" s="891" t="s">
        <v>170</v>
      </c>
    </row>
    <row r="1959" spans="2:65" s="895" customFormat="1">
      <c r="B1959" s="896"/>
      <c r="D1959" s="890" t="s">
        <v>3027</v>
      </c>
      <c r="E1959" s="897" t="s">
        <v>1</v>
      </c>
      <c r="F1959" s="898" t="s">
        <v>3655</v>
      </c>
      <c r="H1959" s="899">
        <v>1</v>
      </c>
      <c r="L1959" s="896"/>
      <c r="M1959" s="900"/>
      <c r="T1959" s="901"/>
      <c r="AT1959" s="897" t="s">
        <v>3027</v>
      </c>
      <c r="AU1959" s="897" t="s">
        <v>177</v>
      </c>
      <c r="AV1959" s="895" t="s">
        <v>177</v>
      </c>
      <c r="AW1959" s="895" t="s">
        <v>27</v>
      </c>
      <c r="AX1959" s="895" t="s">
        <v>70</v>
      </c>
      <c r="AY1959" s="897" t="s">
        <v>170</v>
      </c>
    </row>
    <row r="1960" spans="2:65" s="902" customFormat="1">
      <c r="B1960" s="903"/>
      <c r="D1960" s="890" t="s">
        <v>3027</v>
      </c>
      <c r="E1960" s="904" t="s">
        <v>1</v>
      </c>
      <c r="F1960" s="905" t="s">
        <v>3030</v>
      </c>
      <c r="H1960" s="906">
        <v>1</v>
      </c>
      <c r="L1960" s="903"/>
      <c r="M1960" s="907"/>
      <c r="T1960" s="908"/>
      <c r="AT1960" s="904" t="s">
        <v>3027</v>
      </c>
      <c r="AU1960" s="904" t="s">
        <v>177</v>
      </c>
      <c r="AV1960" s="902" t="s">
        <v>176</v>
      </c>
      <c r="AW1960" s="902" t="s">
        <v>27</v>
      </c>
      <c r="AX1960" s="902" t="s">
        <v>78</v>
      </c>
      <c r="AY1960" s="904" t="s">
        <v>170</v>
      </c>
    </row>
    <row r="1961" spans="2:65" s="2" customFormat="1" ht="24.25" customHeight="1">
      <c r="B1961" s="883"/>
      <c r="C1961" s="161" t="s">
        <v>1322</v>
      </c>
      <c r="D1961" s="161" t="s">
        <v>391</v>
      </c>
      <c r="E1961" s="162" t="s">
        <v>1323</v>
      </c>
      <c r="F1961" s="163" t="s">
        <v>1324</v>
      </c>
      <c r="G1961" s="164" t="s">
        <v>339</v>
      </c>
      <c r="H1961" s="165">
        <v>28</v>
      </c>
      <c r="I1961" s="1091"/>
      <c r="J1961" s="166">
        <f>ROUND(I1961*H1961,2)</f>
        <v>0</v>
      </c>
      <c r="K1961" s="167"/>
      <c r="L1961" s="168"/>
      <c r="M1961" s="169" t="s">
        <v>1</v>
      </c>
      <c r="N1961" s="922" t="s">
        <v>38</v>
      </c>
      <c r="O1961" s="886">
        <v>0</v>
      </c>
      <c r="P1961" s="886">
        <f>O1961*H1961</f>
        <v>0</v>
      </c>
      <c r="Q1961" s="886">
        <v>2.5000000000000001E-2</v>
      </c>
      <c r="R1961" s="886">
        <f>Q1961*H1961</f>
        <v>0.70000000000000007</v>
      </c>
      <c r="S1961" s="886">
        <v>0</v>
      </c>
      <c r="T1961" s="158">
        <f>S1961*H1961</f>
        <v>0</v>
      </c>
      <c r="AR1961" s="159" t="s">
        <v>299</v>
      </c>
      <c r="AT1961" s="159" t="s">
        <v>391</v>
      </c>
      <c r="AU1961" s="159" t="s">
        <v>177</v>
      </c>
      <c r="AY1961" s="863" t="s">
        <v>170</v>
      </c>
      <c r="BE1961" s="887">
        <f>IF(N1961="základná",J1961,0)</f>
        <v>0</v>
      </c>
      <c r="BF1961" s="887">
        <f>IF(N1961="znížená",J1961,0)</f>
        <v>0</v>
      </c>
      <c r="BG1961" s="887">
        <f>IF(N1961="zákl. prenesená",J1961,0)</f>
        <v>0</v>
      </c>
      <c r="BH1961" s="887">
        <f>IF(N1961="zníž. prenesená",J1961,0)</f>
        <v>0</v>
      </c>
      <c r="BI1961" s="887">
        <f>IF(N1961="nulová",J1961,0)</f>
        <v>0</v>
      </c>
      <c r="BJ1961" s="863" t="s">
        <v>177</v>
      </c>
      <c r="BK1961" s="887">
        <f>ROUND(I1961*H1961,2)</f>
        <v>0</v>
      </c>
      <c r="BL1961" s="863" t="s">
        <v>234</v>
      </c>
      <c r="BM1961" s="159" t="s">
        <v>1325</v>
      </c>
    </row>
    <row r="1962" spans="2:65" s="888" customFormat="1">
      <c r="B1962" s="889"/>
      <c r="D1962" s="890" t="s">
        <v>3027</v>
      </c>
      <c r="E1962" s="891" t="s">
        <v>1</v>
      </c>
      <c r="F1962" s="892" t="s">
        <v>3662</v>
      </c>
      <c r="H1962" s="891" t="s">
        <v>1</v>
      </c>
      <c r="L1962" s="889"/>
      <c r="M1962" s="893"/>
      <c r="T1962" s="894"/>
      <c r="AT1962" s="891" t="s">
        <v>3027</v>
      </c>
      <c r="AU1962" s="891" t="s">
        <v>177</v>
      </c>
      <c r="AV1962" s="888" t="s">
        <v>78</v>
      </c>
      <c r="AW1962" s="888" t="s">
        <v>27</v>
      </c>
      <c r="AX1962" s="888" t="s">
        <v>70</v>
      </c>
      <c r="AY1962" s="891" t="s">
        <v>170</v>
      </c>
    </row>
    <row r="1963" spans="2:65" s="895" customFormat="1">
      <c r="B1963" s="896"/>
      <c r="D1963" s="890" t="s">
        <v>3027</v>
      </c>
      <c r="E1963" s="897" t="s">
        <v>1</v>
      </c>
      <c r="F1963" s="898" t="s">
        <v>3656</v>
      </c>
      <c r="H1963" s="899">
        <v>13</v>
      </c>
      <c r="L1963" s="896"/>
      <c r="M1963" s="900"/>
      <c r="T1963" s="901"/>
      <c r="AT1963" s="897" t="s">
        <v>3027</v>
      </c>
      <c r="AU1963" s="897" t="s">
        <v>177</v>
      </c>
      <c r="AV1963" s="895" t="s">
        <v>177</v>
      </c>
      <c r="AW1963" s="895" t="s">
        <v>27</v>
      </c>
      <c r="AX1963" s="895" t="s">
        <v>70</v>
      </c>
      <c r="AY1963" s="897" t="s">
        <v>170</v>
      </c>
    </row>
    <row r="1964" spans="2:65" s="895" customFormat="1">
      <c r="B1964" s="896"/>
      <c r="D1964" s="890" t="s">
        <v>3027</v>
      </c>
      <c r="E1964" s="897" t="s">
        <v>1</v>
      </c>
      <c r="F1964" s="898" t="s">
        <v>3657</v>
      </c>
      <c r="H1964" s="899">
        <v>5</v>
      </c>
      <c r="L1964" s="896"/>
      <c r="M1964" s="900"/>
      <c r="T1964" s="901"/>
      <c r="AT1964" s="897" t="s">
        <v>3027</v>
      </c>
      <c r="AU1964" s="897" t="s">
        <v>177</v>
      </c>
      <c r="AV1964" s="895" t="s">
        <v>177</v>
      </c>
      <c r="AW1964" s="895" t="s">
        <v>27</v>
      </c>
      <c r="AX1964" s="895" t="s">
        <v>70</v>
      </c>
      <c r="AY1964" s="897" t="s">
        <v>170</v>
      </c>
    </row>
    <row r="1965" spans="2:65" s="895" customFormat="1">
      <c r="B1965" s="896"/>
      <c r="D1965" s="890" t="s">
        <v>3027</v>
      </c>
      <c r="E1965" s="897" t="s">
        <v>1</v>
      </c>
      <c r="F1965" s="898" t="s">
        <v>3658</v>
      </c>
      <c r="H1965" s="899">
        <v>5</v>
      </c>
      <c r="L1965" s="896"/>
      <c r="M1965" s="900"/>
      <c r="T1965" s="901"/>
      <c r="AT1965" s="897" t="s">
        <v>3027</v>
      </c>
      <c r="AU1965" s="897" t="s">
        <v>177</v>
      </c>
      <c r="AV1965" s="895" t="s">
        <v>177</v>
      </c>
      <c r="AW1965" s="895" t="s">
        <v>27</v>
      </c>
      <c r="AX1965" s="895" t="s">
        <v>70</v>
      </c>
      <c r="AY1965" s="897" t="s">
        <v>170</v>
      </c>
    </row>
    <row r="1966" spans="2:65" s="895" customFormat="1">
      <c r="B1966" s="896"/>
      <c r="D1966" s="890" t="s">
        <v>3027</v>
      </c>
      <c r="E1966" s="897" t="s">
        <v>1</v>
      </c>
      <c r="F1966" s="898" t="s">
        <v>3659</v>
      </c>
      <c r="H1966" s="899">
        <v>2</v>
      </c>
      <c r="L1966" s="896"/>
      <c r="M1966" s="900"/>
      <c r="T1966" s="901"/>
      <c r="AT1966" s="897" t="s">
        <v>3027</v>
      </c>
      <c r="AU1966" s="897" t="s">
        <v>177</v>
      </c>
      <c r="AV1966" s="895" t="s">
        <v>177</v>
      </c>
      <c r="AW1966" s="895" t="s">
        <v>27</v>
      </c>
      <c r="AX1966" s="895" t="s">
        <v>70</v>
      </c>
      <c r="AY1966" s="897" t="s">
        <v>170</v>
      </c>
    </row>
    <row r="1967" spans="2:65" s="895" customFormat="1">
      <c r="B1967" s="896"/>
      <c r="D1967" s="890" t="s">
        <v>3027</v>
      </c>
      <c r="E1967" s="897" t="s">
        <v>1</v>
      </c>
      <c r="F1967" s="898" t="s">
        <v>3660</v>
      </c>
      <c r="H1967" s="899">
        <v>3</v>
      </c>
      <c r="L1967" s="896"/>
      <c r="M1967" s="900"/>
      <c r="T1967" s="901"/>
      <c r="AT1967" s="897" t="s">
        <v>3027</v>
      </c>
      <c r="AU1967" s="897" t="s">
        <v>177</v>
      </c>
      <c r="AV1967" s="895" t="s">
        <v>177</v>
      </c>
      <c r="AW1967" s="895" t="s">
        <v>27</v>
      </c>
      <c r="AX1967" s="895" t="s">
        <v>70</v>
      </c>
      <c r="AY1967" s="897" t="s">
        <v>170</v>
      </c>
    </row>
    <row r="1968" spans="2:65" s="902" customFormat="1">
      <c r="B1968" s="903"/>
      <c r="D1968" s="890" t="s">
        <v>3027</v>
      </c>
      <c r="E1968" s="904" t="s">
        <v>1</v>
      </c>
      <c r="F1968" s="905" t="s">
        <v>3030</v>
      </c>
      <c r="H1968" s="906">
        <v>28</v>
      </c>
      <c r="L1968" s="903"/>
      <c r="M1968" s="907"/>
      <c r="T1968" s="908"/>
      <c r="AT1968" s="904" t="s">
        <v>3027</v>
      </c>
      <c r="AU1968" s="904" t="s">
        <v>177</v>
      </c>
      <c r="AV1968" s="902" t="s">
        <v>176</v>
      </c>
      <c r="AW1968" s="902" t="s">
        <v>27</v>
      </c>
      <c r="AX1968" s="902" t="s">
        <v>78</v>
      </c>
      <c r="AY1968" s="904" t="s">
        <v>170</v>
      </c>
    </row>
    <row r="1969" spans="2:65" s="2" customFormat="1" ht="24.25" customHeight="1">
      <c r="B1969" s="883"/>
      <c r="C1969" s="161" t="s">
        <v>1326</v>
      </c>
      <c r="D1969" s="161" t="s">
        <v>391</v>
      </c>
      <c r="E1969" s="162" t="s">
        <v>1327</v>
      </c>
      <c r="F1969" s="163" t="s">
        <v>1328</v>
      </c>
      <c r="G1969" s="164" t="s">
        <v>339</v>
      </c>
      <c r="H1969" s="165">
        <v>1</v>
      </c>
      <c r="I1969" s="1091"/>
      <c r="J1969" s="166">
        <f>ROUND(I1969*H1969,2)</f>
        <v>0</v>
      </c>
      <c r="K1969" s="167"/>
      <c r="L1969" s="168"/>
      <c r="M1969" s="169" t="s">
        <v>1</v>
      </c>
      <c r="N1969" s="922" t="s">
        <v>38</v>
      </c>
      <c r="O1969" s="886">
        <v>0</v>
      </c>
      <c r="P1969" s="886">
        <f>O1969*H1969</f>
        <v>0</v>
      </c>
      <c r="Q1969" s="886">
        <v>9.7000000000000005E-4</v>
      </c>
      <c r="R1969" s="886">
        <f>Q1969*H1969</f>
        <v>9.7000000000000005E-4</v>
      </c>
      <c r="S1969" s="886">
        <v>0</v>
      </c>
      <c r="T1969" s="158">
        <f>S1969*H1969</f>
        <v>0</v>
      </c>
      <c r="AR1969" s="159" t="s">
        <v>299</v>
      </c>
      <c r="AT1969" s="159" t="s">
        <v>391</v>
      </c>
      <c r="AU1969" s="159" t="s">
        <v>177</v>
      </c>
      <c r="AY1969" s="863" t="s">
        <v>170</v>
      </c>
      <c r="BE1969" s="887">
        <f>IF(N1969="základná",J1969,0)</f>
        <v>0</v>
      </c>
      <c r="BF1969" s="887">
        <f>IF(N1969="znížená",J1969,0)</f>
        <v>0</v>
      </c>
      <c r="BG1969" s="887">
        <f>IF(N1969="zákl. prenesená",J1969,0)</f>
        <v>0</v>
      </c>
      <c r="BH1969" s="887">
        <f>IF(N1969="zníž. prenesená",J1969,0)</f>
        <v>0</v>
      </c>
      <c r="BI1969" s="887">
        <f>IF(N1969="nulová",J1969,0)</f>
        <v>0</v>
      </c>
      <c r="BJ1969" s="863" t="s">
        <v>177</v>
      </c>
      <c r="BK1969" s="887">
        <f>ROUND(I1969*H1969,2)</f>
        <v>0</v>
      </c>
      <c r="BL1969" s="863" t="s">
        <v>234</v>
      </c>
      <c r="BM1969" s="159" t="s">
        <v>1329</v>
      </c>
    </row>
    <row r="1970" spans="2:65" s="888" customFormat="1">
      <c r="B1970" s="889"/>
      <c r="D1970" s="890" t="s">
        <v>3027</v>
      </c>
      <c r="E1970" s="891" t="s">
        <v>1</v>
      </c>
      <c r="F1970" s="892" t="s">
        <v>3663</v>
      </c>
      <c r="H1970" s="891" t="s">
        <v>1</v>
      </c>
      <c r="L1970" s="889"/>
      <c r="M1970" s="893"/>
      <c r="T1970" s="894"/>
      <c r="AT1970" s="891" t="s">
        <v>3027</v>
      </c>
      <c r="AU1970" s="891" t="s">
        <v>177</v>
      </c>
      <c r="AV1970" s="888" t="s">
        <v>78</v>
      </c>
      <c r="AW1970" s="888" t="s">
        <v>27</v>
      </c>
      <c r="AX1970" s="888" t="s">
        <v>70</v>
      </c>
      <c r="AY1970" s="891" t="s">
        <v>170</v>
      </c>
    </row>
    <row r="1971" spans="2:65" s="895" customFormat="1">
      <c r="B1971" s="896"/>
      <c r="D1971" s="890" t="s">
        <v>3027</v>
      </c>
      <c r="E1971" s="897" t="s">
        <v>1</v>
      </c>
      <c r="F1971" s="898" t="s">
        <v>3655</v>
      </c>
      <c r="H1971" s="899">
        <v>1</v>
      </c>
      <c r="L1971" s="896"/>
      <c r="M1971" s="900"/>
      <c r="T1971" s="901"/>
      <c r="AT1971" s="897" t="s">
        <v>3027</v>
      </c>
      <c r="AU1971" s="897" t="s">
        <v>177</v>
      </c>
      <c r="AV1971" s="895" t="s">
        <v>177</v>
      </c>
      <c r="AW1971" s="895" t="s">
        <v>27</v>
      </c>
      <c r="AX1971" s="895" t="s">
        <v>70</v>
      </c>
      <c r="AY1971" s="897" t="s">
        <v>170</v>
      </c>
    </row>
    <row r="1972" spans="2:65" s="902" customFormat="1">
      <c r="B1972" s="903"/>
      <c r="D1972" s="890" t="s">
        <v>3027</v>
      </c>
      <c r="E1972" s="904" t="s">
        <v>1</v>
      </c>
      <c r="F1972" s="905" t="s">
        <v>3030</v>
      </c>
      <c r="H1972" s="906">
        <v>1</v>
      </c>
      <c r="L1972" s="903"/>
      <c r="M1972" s="907"/>
      <c r="T1972" s="908"/>
      <c r="AT1972" s="904" t="s">
        <v>3027</v>
      </c>
      <c r="AU1972" s="904" t="s">
        <v>177</v>
      </c>
      <c r="AV1972" s="902" t="s">
        <v>176</v>
      </c>
      <c r="AW1972" s="902" t="s">
        <v>27</v>
      </c>
      <c r="AX1972" s="902" t="s">
        <v>78</v>
      </c>
      <c r="AY1972" s="904" t="s">
        <v>170</v>
      </c>
    </row>
    <row r="1973" spans="2:65" s="2" customFormat="1" ht="21.75" customHeight="1">
      <c r="B1973" s="883"/>
      <c r="C1973" s="148" t="s">
        <v>1330</v>
      </c>
      <c r="D1973" s="148" t="s">
        <v>172</v>
      </c>
      <c r="E1973" s="149" t="s">
        <v>1331</v>
      </c>
      <c r="F1973" s="150" t="s">
        <v>1332</v>
      </c>
      <c r="G1973" s="923" t="s">
        <v>339</v>
      </c>
      <c r="H1973" s="152">
        <v>93.275000000000006</v>
      </c>
      <c r="I1973" s="1091"/>
      <c r="J1973" s="153">
        <f>ROUND(I1973*H1973,2)</f>
        <v>0</v>
      </c>
      <c r="K1973" s="884"/>
      <c r="L1973" s="40"/>
      <c r="M1973" s="155" t="s">
        <v>1</v>
      </c>
      <c r="N1973" s="885" t="s">
        <v>38</v>
      </c>
      <c r="O1973" s="886">
        <v>0.33800000000000002</v>
      </c>
      <c r="P1973" s="886">
        <f>O1973*H1973</f>
        <v>31.526950000000003</v>
      </c>
      <c r="Q1973" s="886">
        <v>3.0000000000000001E-5</v>
      </c>
      <c r="R1973" s="886">
        <f>Q1973*H1973</f>
        <v>2.7982500000000004E-3</v>
      </c>
      <c r="S1973" s="886">
        <v>0</v>
      </c>
      <c r="T1973" s="158">
        <f>S1973*H1973</f>
        <v>0</v>
      </c>
      <c r="AR1973" s="159" t="s">
        <v>234</v>
      </c>
      <c r="AT1973" s="159" t="s">
        <v>172</v>
      </c>
      <c r="AU1973" s="159" t="s">
        <v>177</v>
      </c>
      <c r="AY1973" s="863" t="s">
        <v>170</v>
      </c>
      <c r="BE1973" s="887">
        <f>IF(N1973="základná",J1973,0)</f>
        <v>0</v>
      </c>
      <c r="BF1973" s="887">
        <f>IF(N1973="znížená",J1973,0)</f>
        <v>0</v>
      </c>
      <c r="BG1973" s="887">
        <f>IF(N1973="zákl. prenesená",J1973,0)</f>
        <v>0</v>
      </c>
      <c r="BH1973" s="887">
        <f>IF(N1973="zníž. prenesená",J1973,0)</f>
        <v>0</v>
      </c>
      <c r="BI1973" s="887">
        <f>IF(N1973="nulová",J1973,0)</f>
        <v>0</v>
      </c>
      <c r="BJ1973" s="863" t="s">
        <v>177</v>
      </c>
      <c r="BK1973" s="887">
        <f>ROUND(I1973*H1973,2)</f>
        <v>0</v>
      </c>
      <c r="BL1973" s="863" t="s">
        <v>234</v>
      </c>
      <c r="BM1973" s="159" t="s">
        <v>1333</v>
      </c>
    </row>
    <row r="1974" spans="2:65" s="888" customFormat="1">
      <c r="B1974" s="889"/>
      <c r="D1974" s="890" t="s">
        <v>3027</v>
      </c>
      <c r="E1974" s="891" t="s">
        <v>1</v>
      </c>
      <c r="F1974" s="892" t="s">
        <v>3664</v>
      </c>
      <c r="H1974" s="891" t="s">
        <v>1</v>
      </c>
      <c r="L1974" s="889"/>
      <c r="M1974" s="893"/>
      <c r="T1974" s="894"/>
      <c r="AT1974" s="891" t="s">
        <v>3027</v>
      </c>
      <c r="AU1974" s="891" t="s">
        <v>177</v>
      </c>
      <c r="AV1974" s="888" t="s">
        <v>78</v>
      </c>
      <c r="AW1974" s="888" t="s">
        <v>27</v>
      </c>
      <c r="AX1974" s="888" t="s">
        <v>70</v>
      </c>
      <c r="AY1974" s="891" t="s">
        <v>170</v>
      </c>
    </row>
    <row r="1975" spans="2:65" s="888" customFormat="1">
      <c r="B1975" s="889"/>
      <c r="D1975" s="890" t="s">
        <v>3027</v>
      </c>
      <c r="E1975" s="891" t="s">
        <v>1</v>
      </c>
      <c r="F1975" s="892" t="s">
        <v>3665</v>
      </c>
      <c r="H1975" s="891" t="s">
        <v>1</v>
      </c>
      <c r="L1975" s="889"/>
      <c r="M1975" s="893"/>
      <c r="T1975" s="894"/>
      <c r="AT1975" s="891" t="s">
        <v>3027</v>
      </c>
      <c r="AU1975" s="891" t="s">
        <v>177</v>
      </c>
      <c r="AV1975" s="888" t="s">
        <v>78</v>
      </c>
      <c r="AW1975" s="888" t="s">
        <v>27</v>
      </c>
      <c r="AX1975" s="888" t="s">
        <v>70</v>
      </c>
      <c r="AY1975" s="891" t="s">
        <v>170</v>
      </c>
    </row>
    <row r="1976" spans="2:65" s="895" customFormat="1">
      <c r="B1976" s="896"/>
      <c r="D1976" s="890" t="s">
        <v>3027</v>
      </c>
      <c r="E1976" s="897" t="s">
        <v>1</v>
      </c>
      <c r="F1976" s="898" t="s">
        <v>3135</v>
      </c>
      <c r="H1976" s="899">
        <v>6</v>
      </c>
      <c r="L1976" s="896"/>
      <c r="M1976" s="900"/>
      <c r="T1976" s="901"/>
      <c r="AT1976" s="897" t="s">
        <v>3027</v>
      </c>
      <c r="AU1976" s="897" t="s">
        <v>177</v>
      </c>
      <c r="AV1976" s="895" t="s">
        <v>177</v>
      </c>
      <c r="AW1976" s="895" t="s">
        <v>27</v>
      </c>
      <c r="AX1976" s="895" t="s">
        <v>70</v>
      </c>
      <c r="AY1976" s="897" t="s">
        <v>170</v>
      </c>
    </row>
    <row r="1977" spans="2:65" s="895" customFormat="1">
      <c r="B1977" s="896"/>
      <c r="D1977" s="890" t="s">
        <v>3027</v>
      </c>
      <c r="E1977" s="897" t="s">
        <v>1</v>
      </c>
      <c r="F1977" s="898" t="s">
        <v>3136</v>
      </c>
      <c r="H1977" s="899">
        <v>2.7</v>
      </c>
      <c r="L1977" s="896"/>
      <c r="M1977" s="900"/>
      <c r="T1977" s="901"/>
      <c r="AT1977" s="897" t="s">
        <v>3027</v>
      </c>
      <c r="AU1977" s="897" t="s">
        <v>177</v>
      </c>
      <c r="AV1977" s="895" t="s">
        <v>177</v>
      </c>
      <c r="AW1977" s="895" t="s">
        <v>27</v>
      </c>
      <c r="AX1977" s="895" t="s">
        <v>70</v>
      </c>
      <c r="AY1977" s="897" t="s">
        <v>170</v>
      </c>
    </row>
    <row r="1978" spans="2:65" s="895" customFormat="1">
      <c r="B1978" s="896"/>
      <c r="D1978" s="890" t="s">
        <v>3027</v>
      </c>
      <c r="E1978" s="897" t="s">
        <v>1</v>
      </c>
      <c r="F1978" s="898" t="s">
        <v>3137</v>
      </c>
      <c r="H1978" s="899">
        <v>5.4</v>
      </c>
      <c r="L1978" s="896"/>
      <c r="M1978" s="900"/>
      <c r="T1978" s="901"/>
      <c r="AT1978" s="897" t="s">
        <v>3027</v>
      </c>
      <c r="AU1978" s="897" t="s">
        <v>177</v>
      </c>
      <c r="AV1978" s="895" t="s">
        <v>177</v>
      </c>
      <c r="AW1978" s="895" t="s">
        <v>27</v>
      </c>
      <c r="AX1978" s="895" t="s">
        <v>70</v>
      </c>
      <c r="AY1978" s="897" t="s">
        <v>170</v>
      </c>
    </row>
    <row r="1979" spans="2:65" s="895" customFormat="1">
      <c r="B1979" s="896"/>
      <c r="D1979" s="890" t="s">
        <v>3027</v>
      </c>
      <c r="E1979" s="897" t="s">
        <v>1</v>
      </c>
      <c r="F1979" s="898" t="s">
        <v>3138</v>
      </c>
      <c r="H1979" s="899">
        <v>1.35</v>
      </c>
      <c r="L1979" s="896"/>
      <c r="M1979" s="900"/>
      <c r="T1979" s="901"/>
      <c r="AT1979" s="897" t="s">
        <v>3027</v>
      </c>
      <c r="AU1979" s="897" t="s">
        <v>177</v>
      </c>
      <c r="AV1979" s="895" t="s">
        <v>177</v>
      </c>
      <c r="AW1979" s="895" t="s">
        <v>27</v>
      </c>
      <c r="AX1979" s="895" t="s">
        <v>70</v>
      </c>
      <c r="AY1979" s="897" t="s">
        <v>170</v>
      </c>
    </row>
    <row r="1980" spans="2:65" s="895" customFormat="1">
      <c r="B1980" s="896"/>
      <c r="D1980" s="890" t="s">
        <v>3027</v>
      </c>
      <c r="E1980" s="897" t="s">
        <v>1</v>
      </c>
      <c r="F1980" s="898" t="s">
        <v>3139</v>
      </c>
      <c r="H1980" s="899">
        <v>1.32</v>
      </c>
      <c r="L1980" s="896"/>
      <c r="M1980" s="900"/>
      <c r="T1980" s="901"/>
      <c r="AT1980" s="897" t="s">
        <v>3027</v>
      </c>
      <c r="AU1980" s="897" t="s">
        <v>177</v>
      </c>
      <c r="AV1980" s="895" t="s">
        <v>177</v>
      </c>
      <c r="AW1980" s="895" t="s">
        <v>27</v>
      </c>
      <c r="AX1980" s="895" t="s">
        <v>70</v>
      </c>
      <c r="AY1980" s="897" t="s">
        <v>170</v>
      </c>
    </row>
    <row r="1981" spans="2:65" s="895" customFormat="1">
      <c r="B1981" s="896"/>
      <c r="D1981" s="890" t="s">
        <v>3027</v>
      </c>
      <c r="E1981" s="897" t="s">
        <v>1</v>
      </c>
      <c r="F1981" s="898" t="s">
        <v>3140</v>
      </c>
      <c r="H1981" s="899">
        <v>1.32</v>
      </c>
      <c r="L1981" s="896"/>
      <c r="M1981" s="900"/>
      <c r="T1981" s="901"/>
      <c r="AT1981" s="897" t="s">
        <v>3027</v>
      </c>
      <c r="AU1981" s="897" t="s">
        <v>177</v>
      </c>
      <c r="AV1981" s="895" t="s">
        <v>177</v>
      </c>
      <c r="AW1981" s="895" t="s">
        <v>27</v>
      </c>
      <c r="AX1981" s="895" t="s">
        <v>70</v>
      </c>
      <c r="AY1981" s="897" t="s">
        <v>170</v>
      </c>
    </row>
    <row r="1982" spans="2:65" s="895" customFormat="1">
      <c r="B1982" s="896"/>
      <c r="D1982" s="890" t="s">
        <v>3027</v>
      </c>
      <c r="E1982" s="897" t="s">
        <v>1</v>
      </c>
      <c r="F1982" s="898" t="s">
        <v>3141</v>
      </c>
      <c r="H1982" s="899">
        <v>1.4450000000000001</v>
      </c>
      <c r="L1982" s="896"/>
      <c r="M1982" s="900"/>
      <c r="T1982" s="901"/>
      <c r="AT1982" s="897" t="s">
        <v>3027</v>
      </c>
      <c r="AU1982" s="897" t="s">
        <v>177</v>
      </c>
      <c r="AV1982" s="895" t="s">
        <v>177</v>
      </c>
      <c r="AW1982" s="895" t="s">
        <v>27</v>
      </c>
      <c r="AX1982" s="895" t="s">
        <v>70</v>
      </c>
      <c r="AY1982" s="897" t="s">
        <v>170</v>
      </c>
    </row>
    <row r="1983" spans="2:65" s="895" customFormat="1">
      <c r="B1983" s="896"/>
      <c r="D1983" s="890" t="s">
        <v>3027</v>
      </c>
      <c r="E1983" s="897" t="s">
        <v>1</v>
      </c>
      <c r="F1983" s="898" t="s">
        <v>3628</v>
      </c>
      <c r="H1983" s="899">
        <v>2.64</v>
      </c>
      <c r="L1983" s="896"/>
      <c r="M1983" s="900"/>
      <c r="T1983" s="901"/>
      <c r="AT1983" s="897" t="s">
        <v>3027</v>
      </c>
      <c r="AU1983" s="897" t="s">
        <v>177</v>
      </c>
      <c r="AV1983" s="895" t="s">
        <v>177</v>
      </c>
      <c r="AW1983" s="895" t="s">
        <v>27</v>
      </c>
      <c r="AX1983" s="895" t="s">
        <v>70</v>
      </c>
      <c r="AY1983" s="897" t="s">
        <v>170</v>
      </c>
    </row>
    <row r="1984" spans="2:65" s="895" customFormat="1">
      <c r="B1984" s="896"/>
      <c r="D1984" s="890" t="s">
        <v>3027</v>
      </c>
      <c r="E1984" s="897" t="s">
        <v>1</v>
      </c>
      <c r="F1984" s="898" t="s">
        <v>3629</v>
      </c>
      <c r="H1984" s="899">
        <v>1.35</v>
      </c>
      <c r="L1984" s="896"/>
      <c r="M1984" s="900"/>
      <c r="T1984" s="901"/>
      <c r="AT1984" s="897" t="s">
        <v>3027</v>
      </c>
      <c r="AU1984" s="897" t="s">
        <v>177</v>
      </c>
      <c r="AV1984" s="895" t="s">
        <v>177</v>
      </c>
      <c r="AW1984" s="895" t="s">
        <v>27</v>
      </c>
      <c r="AX1984" s="895" t="s">
        <v>70</v>
      </c>
      <c r="AY1984" s="897" t="s">
        <v>170</v>
      </c>
    </row>
    <row r="1985" spans="2:51" s="895" customFormat="1">
      <c r="B1985" s="896"/>
      <c r="D1985" s="890" t="s">
        <v>3027</v>
      </c>
      <c r="E1985" s="897" t="s">
        <v>1</v>
      </c>
      <c r="F1985" s="898" t="s">
        <v>3630</v>
      </c>
      <c r="H1985" s="899">
        <v>1.46</v>
      </c>
      <c r="L1985" s="896"/>
      <c r="M1985" s="900"/>
      <c r="T1985" s="901"/>
      <c r="AT1985" s="897" t="s">
        <v>3027</v>
      </c>
      <c r="AU1985" s="897" t="s">
        <v>177</v>
      </c>
      <c r="AV1985" s="895" t="s">
        <v>177</v>
      </c>
      <c r="AW1985" s="895" t="s">
        <v>27</v>
      </c>
      <c r="AX1985" s="895" t="s">
        <v>70</v>
      </c>
      <c r="AY1985" s="897" t="s">
        <v>170</v>
      </c>
    </row>
    <row r="1986" spans="2:51" s="895" customFormat="1">
      <c r="B1986" s="896"/>
      <c r="D1986" s="890" t="s">
        <v>3027</v>
      </c>
      <c r="E1986" s="897" t="s">
        <v>1</v>
      </c>
      <c r="F1986" s="898" t="s">
        <v>3631</v>
      </c>
      <c r="H1986" s="899">
        <v>2.16</v>
      </c>
      <c r="L1986" s="896"/>
      <c r="M1986" s="900"/>
      <c r="T1986" s="901"/>
      <c r="AT1986" s="897" t="s">
        <v>3027</v>
      </c>
      <c r="AU1986" s="897" t="s">
        <v>177</v>
      </c>
      <c r="AV1986" s="895" t="s">
        <v>177</v>
      </c>
      <c r="AW1986" s="895" t="s">
        <v>27</v>
      </c>
      <c r="AX1986" s="895" t="s">
        <v>70</v>
      </c>
      <c r="AY1986" s="897" t="s">
        <v>170</v>
      </c>
    </row>
    <row r="1987" spans="2:51" s="895" customFormat="1">
      <c r="B1987" s="896"/>
      <c r="D1987" s="890" t="s">
        <v>3027</v>
      </c>
      <c r="E1987" s="897" t="s">
        <v>1</v>
      </c>
      <c r="F1987" s="898" t="s">
        <v>3632</v>
      </c>
      <c r="H1987" s="899">
        <v>3.6</v>
      </c>
      <c r="L1987" s="896"/>
      <c r="M1987" s="900"/>
      <c r="T1987" s="901"/>
      <c r="AT1987" s="897" t="s">
        <v>3027</v>
      </c>
      <c r="AU1987" s="897" t="s">
        <v>177</v>
      </c>
      <c r="AV1987" s="895" t="s">
        <v>177</v>
      </c>
      <c r="AW1987" s="895" t="s">
        <v>27</v>
      </c>
      <c r="AX1987" s="895" t="s">
        <v>70</v>
      </c>
      <c r="AY1987" s="897" t="s">
        <v>170</v>
      </c>
    </row>
    <row r="1988" spans="2:51" s="895" customFormat="1">
      <c r="B1988" s="896"/>
      <c r="D1988" s="890" t="s">
        <v>3027</v>
      </c>
      <c r="E1988" s="897" t="s">
        <v>1</v>
      </c>
      <c r="F1988" s="898" t="s">
        <v>3142</v>
      </c>
      <c r="H1988" s="899">
        <v>6</v>
      </c>
      <c r="L1988" s="896"/>
      <c r="M1988" s="900"/>
      <c r="T1988" s="901"/>
      <c r="AT1988" s="897" t="s">
        <v>3027</v>
      </c>
      <c r="AU1988" s="897" t="s">
        <v>177</v>
      </c>
      <c r="AV1988" s="895" t="s">
        <v>177</v>
      </c>
      <c r="AW1988" s="895" t="s">
        <v>27</v>
      </c>
      <c r="AX1988" s="895" t="s">
        <v>70</v>
      </c>
      <c r="AY1988" s="897" t="s">
        <v>170</v>
      </c>
    </row>
    <row r="1989" spans="2:51" s="895" customFormat="1">
      <c r="B1989" s="896"/>
      <c r="D1989" s="890" t="s">
        <v>3027</v>
      </c>
      <c r="E1989" s="897" t="s">
        <v>1</v>
      </c>
      <c r="F1989" s="898" t="s">
        <v>3143</v>
      </c>
      <c r="H1989" s="899">
        <v>10.8</v>
      </c>
      <c r="L1989" s="896"/>
      <c r="M1989" s="900"/>
      <c r="T1989" s="901"/>
      <c r="AT1989" s="897" t="s">
        <v>3027</v>
      </c>
      <c r="AU1989" s="897" t="s">
        <v>177</v>
      </c>
      <c r="AV1989" s="895" t="s">
        <v>177</v>
      </c>
      <c r="AW1989" s="895" t="s">
        <v>27</v>
      </c>
      <c r="AX1989" s="895" t="s">
        <v>70</v>
      </c>
      <c r="AY1989" s="897" t="s">
        <v>170</v>
      </c>
    </row>
    <row r="1990" spans="2:51" s="895" customFormat="1">
      <c r="B1990" s="896"/>
      <c r="D1990" s="890" t="s">
        <v>3027</v>
      </c>
      <c r="E1990" s="897" t="s">
        <v>1</v>
      </c>
      <c r="F1990" s="898" t="s">
        <v>3144</v>
      </c>
      <c r="H1990" s="899">
        <v>5.28</v>
      </c>
      <c r="L1990" s="896"/>
      <c r="M1990" s="900"/>
      <c r="T1990" s="901"/>
      <c r="AT1990" s="897" t="s">
        <v>3027</v>
      </c>
      <c r="AU1990" s="897" t="s">
        <v>177</v>
      </c>
      <c r="AV1990" s="895" t="s">
        <v>177</v>
      </c>
      <c r="AW1990" s="895" t="s">
        <v>27</v>
      </c>
      <c r="AX1990" s="895" t="s">
        <v>70</v>
      </c>
      <c r="AY1990" s="897" t="s">
        <v>170</v>
      </c>
    </row>
    <row r="1991" spans="2:51" s="895" customFormat="1">
      <c r="B1991" s="896"/>
      <c r="D1991" s="890" t="s">
        <v>3027</v>
      </c>
      <c r="E1991" s="897" t="s">
        <v>1</v>
      </c>
      <c r="F1991" s="898" t="s">
        <v>3145</v>
      </c>
      <c r="H1991" s="899">
        <v>2.89</v>
      </c>
      <c r="L1991" s="896"/>
      <c r="M1991" s="900"/>
      <c r="T1991" s="901"/>
      <c r="AT1991" s="897" t="s">
        <v>3027</v>
      </c>
      <c r="AU1991" s="897" t="s">
        <v>177</v>
      </c>
      <c r="AV1991" s="895" t="s">
        <v>177</v>
      </c>
      <c r="AW1991" s="895" t="s">
        <v>27</v>
      </c>
      <c r="AX1991" s="895" t="s">
        <v>70</v>
      </c>
      <c r="AY1991" s="897" t="s">
        <v>170</v>
      </c>
    </row>
    <row r="1992" spans="2:51" s="895" customFormat="1">
      <c r="B1992" s="896"/>
      <c r="D1992" s="890" t="s">
        <v>3027</v>
      </c>
      <c r="E1992" s="897" t="s">
        <v>1</v>
      </c>
      <c r="F1992" s="898" t="s">
        <v>3146</v>
      </c>
      <c r="H1992" s="899">
        <v>2.92</v>
      </c>
      <c r="L1992" s="896"/>
      <c r="M1992" s="900"/>
      <c r="T1992" s="901"/>
      <c r="AT1992" s="897" t="s">
        <v>3027</v>
      </c>
      <c r="AU1992" s="897" t="s">
        <v>177</v>
      </c>
      <c r="AV1992" s="895" t="s">
        <v>177</v>
      </c>
      <c r="AW1992" s="895" t="s">
        <v>27</v>
      </c>
      <c r="AX1992" s="895" t="s">
        <v>70</v>
      </c>
      <c r="AY1992" s="897" t="s">
        <v>170</v>
      </c>
    </row>
    <row r="1993" spans="2:51" s="895" customFormat="1">
      <c r="B1993" s="896"/>
      <c r="D1993" s="890" t="s">
        <v>3027</v>
      </c>
      <c r="E1993" s="897" t="s">
        <v>1</v>
      </c>
      <c r="F1993" s="898" t="s">
        <v>3633</v>
      </c>
      <c r="H1993" s="899">
        <v>1.46</v>
      </c>
      <c r="L1993" s="896"/>
      <c r="M1993" s="900"/>
      <c r="T1993" s="901"/>
      <c r="AT1993" s="897" t="s">
        <v>3027</v>
      </c>
      <c r="AU1993" s="897" t="s">
        <v>177</v>
      </c>
      <c r="AV1993" s="895" t="s">
        <v>177</v>
      </c>
      <c r="AW1993" s="895" t="s">
        <v>27</v>
      </c>
      <c r="AX1993" s="895" t="s">
        <v>70</v>
      </c>
      <c r="AY1993" s="897" t="s">
        <v>170</v>
      </c>
    </row>
    <row r="1994" spans="2:51" s="895" customFormat="1">
      <c r="B1994" s="896"/>
      <c r="D1994" s="890" t="s">
        <v>3027</v>
      </c>
      <c r="E1994" s="897" t="s">
        <v>1</v>
      </c>
      <c r="F1994" s="898" t="s">
        <v>3147</v>
      </c>
      <c r="H1994" s="899">
        <v>6.15</v>
      </c>
      <c r="L1994" s="896"/>
      <c r="M1994" s="900"/>
      <c r="T1994" s="901"/>
      <c r="AT1994" s="897" t="s">
        <v>3027</v>
      </c>
      <c r="AU1994" s="897" t="s">
        <v>177</v>
      </c>
      <c r="AV1994" s="895" t="s">
        <v>177</v>
      </c>
      <c r="AW1994" s="895" t="s">
        <v>27</v>
      </c>
      <c r="AX1994" s="895" t="s">
        <v>70</v>
      </c>
      <c r="AY1994" s="897" t="s">
        <v>170</v>
      </c>
    </row>
    <row r="1995" spans="2:51" s="895" customFormat="1">
      <c r="B1995" s="896"/>
      <c r="D1995" s="890" t="s">
        <v>3027</v>
      </c>
      <c r="E1995" s="897" t="s">
        <v>1</v>
      </c>
      <c r="F1995" s="898" t="s">
        <v>3148</v>
      </c>
      <c r="H1995" s="899">
        <v>2.9</v>
      </c>
      <c r="L1995" s="896"/>
      <c r="M1995" s="900"/>
      <c r="T1995" s="901"/>
      <c r="AT1995" s="897" t="s">
        <v>3027</v>
      </c>
      <c r="AU1995" s="897" t="s">
        <v>177</v>
      </c>
      <c r="AV1995" s="895" t="s">
        <v>177</v>
      </c>
      <c r="AW1995" s="895" t="s">
        <v>27</v>
      </c>
      <c r="AX1995" s="895" t="s">
        <v>70</v>
      </c>
      <c r="AY1995" s="897" t="s">
        <v>170</v>
      </c>
    </row>
    <row r="1996" spans="2:51" s="895" customFormat="1">
      <c r="B1996" s="896"/>
      <c r="D1996" s="890" t="s">
        <v>3027</v>
      </c>
      <c r="E1996" s="897" t="s">
        <v>1</v>
      </c>
      <c r="F1996" s="898" t="s">
        <v>3149</v>
      </c>
      <c r="H1996" s="899">
        <v>6.52</v>
      </c>
      <c r="L1996" s="896"/>
      <c r="M1996" s="900"/>
      <c r="T1996" s="901"/>
      <c r="AT1996" s="897" t="s">
        <v>3027</v>
      </c>
      <c r="AU1996" s="897" t="s">
        <v>177</v>
      </c>
      <c r="AV1996" s="895" t="s">
        <v>177</v>
      </c>
      <c r="AW1996" s="895" t="s">
        <v>27</v>
      </c>
      <c r="AX1996" s="895" t="s">
        <v>70</v>
      </c>
      <c r="AY1996" s="897" t="s">
        <v>170</v>
      </c>
    </row>
    <row r="1997" spans="2:51" s="895" customFormat="1">
      <c r="B1997" s="896"/>
      <c r="D1997" s="890" t="s">
        <v>3027</v>
      </c>
      <c r="E1997" s="897" t="s">
        <v>1</v>
      </c>
      <c r="F1997" s="898" t="s">
        <v>3634</v>
      </c>
      <c r="H1997" s="899">
        <v>6.44</v>
      </c>
      <c r="L1997" s="896"/>
      <c r="M1997" s="900"/>
      <c r="T1997" s="901"/>
      <c r="AT1997" s="897" t="s">
        <v>3027</v>
      </c>
      <c r="AU1997" s="897" t="s">
        <v>177</v>
      </c>
      <c r="AV1997" s="895" t="s">
        <v>177</v>
      </c>
      <c r="AW1997" s="895" t="s">
        <v>27</v>
      </c>
      <c r="AX1997" s="895" t="s">
        <v>70</v>
      </c>
      <c r="AY1997" s="897" t="s">
        <v>170</v>
      </c>
    </row>
    <row r="1998" spans="2:51" s="895" customFormat="1">
      <c r="B1998" s="896"/>
      <c r="D1998" s="890" t="s">
        <v>3027</v>
      </c>
      <c r="E1998" s="897" t="s">
        <v>1</v>
      </c>
      <c r="F1998" s="898" t="s">
        <v>3635</v>
      </c>
      <c r="H1998" s="899">
        <v>2.86</v>
      </c>
      <c r="L1998" s="896"/>
      <c r="M1998" s="900"/>
      <c r="T1998" s="901"/>
      <c r="AT1998" s="897" t="s">
        <v>3027</v>
      </c>
      <c r="AU1998" s="897" t="s">
        <v>177</v>
      </c>
      <c r="AV1998" s="895" t="s">
        <v>177</v>
      </c>
      <c r="AW1998" s="895" t="s">
        <v>27</v>
      </c>
      <c r="AX1998" s="895" t="s">
        <v>70</v>
      </c>
      <c r="AY1998" s="897" t="s">
        <v>170</v>
      </c>
    </row>
    <row r="1999" spans="2:51" s="895" customFormat="1">
      <c r="B1999" s="896"/>
      <c r="D1999" s="890" t="s">
        <v>3027</v>
      </c>
      <c r="E1999" s="897" t="s">
        <v>1</v>
      </c>
      <c r="F1999" s="898" t="s">
        <v>3636</v>
      </c>
      <c r="H1999" s="899">
        <v>6.08</v>
      </c>
      <c r="L1999" s="896"/>
      <c r="M1999" s="900"/>
      <c r="T1999" s="901"/>
      <c r="AT1999" s="897" t="s">
        <v>3027</v>
      </c>
      <c r="AU1999" s="897" t="s">
        <v>177</v>
      </c>
      <c r="AV1999" s="895" t="s">
        <v>177</v>
      </c>
      <c r="AW1999" s="895" t="s">
        <v>27</v>
      </c>
      <c r="AX1999" s="895" t="s">
        <v>70</v>
      </c>
      <c r="AY1999" s="897" t="s">
        <v>170</v>
      </c>
    </row>
    <row r="2000" spans="2:51" s="895" customFormat="1">
      <c r="B2000" s="896"/>
      <c r="D2000" s="890" t="s">
        <v>3027</v>
      </c>
      <c r="E2000" s="897" t="s">
        <v>1</v>
      </c>
      <c r="F2000" s="898" t="s">
        <v>3637</v>
      </c>
      <c r="H2000" s="899">
        <v>2.23</v>
      </c>
      <c r="L2000" s="896"/>
      <c r="M2000" s="900"/>
      <c r="T2000" s="901"/>
      <c r="AT2000" s="897" t="s">
        <v>3027</v>
      </c>
      <c r="AU2000" s="897" t="s">
        <v>177</v>
      </c>
      <c r="AV2000" s="895" t="s">
        <v>177</v>
      </c>
      <c r="AW2000" s="895" t="s">
        <v>27</v>
      </c>
      <c r="AX2000" s="895" t="s">
        <v>70</v>
      </c>
      <c r="AY2000" s="897" t="s">
        <v>170</v>
      </c>
    </row>
    <row r="2001" spans="2:65" s="902" customFormat="1">
      <c r="B2001" s="903"/>
      <c r="D2001" s="890" t="s">
        <v>3027</v>
      </c>
      <c r="E2001" s="904" t="s">
        <v>1</v>
      </c>
      <c r="F2001" s="905" t="s">
        <v>3030</v>
      </c>
      <c r="H2001" s="906">
        <v>93.275000000000006</v>
      </c>
      <c r="L2001" s="903"/>
      <c r="M2001" s="907"/>
      <c r="T2001" s="908"/>
      <c r="AT2001" s="904" t="s">
        <v>3027</v>
      </c>
      <c r="AU2001" s="904" t="s">
        <v>177</v>
      </c>
      <c r="AV2001" s="902" t="s">
        <v>176</v>
      </c>
      <c r="AW2001" s="902" t="s">
        <v>27</v>
      </c>
      <c r="AX2001" s="902" t="s">
        <v>78</v>
      </c>
      <c r="AY2001" s="904" t="s">
        <v>170</v>
      </c>
    </row>
    <row r="2002" spans="2:65" s="2" customFormat="1" ht="24.25" customHeight="1">
      <c r="B2002" s="883"/>
      <c r="C2002" s="161" t="s">
        <v>1334</v>
      </c>
      <c r="D2002" s="161" t="s">
        <v>391</v>
      </c>
      <c r="E2002" s="162" t="s">
        <v>1335</v>
      </c>
      <c r="F2002" s="163" t="s">
        <v>1336</v>
      </c>
      <c r="G2002" s="164" t="s">
        <v>364</v>
      </c>
      <c r="H2002" s="165">
        <v>93.275000000000006</v>
      </c>
      <c r="I2002" s="1091"/>
      <c r="J2002" s="166">
        <f>ROUND(I2002*H2002,2)</f>
        <v>0</v>
      </c>
      <c r="K2002" s="167"/>
      <c r="L2002" s="168"/>
      <c r="M2002" s="169" t="s">
        <v>1</v>
      </c>
      <c r="N2002" s="922" t="s">
        <v>38</v>
      </c>
      <c r="O2002" s="886">
        <v>0</v>
      </c>
      <c r="P2002" s="886">
        <f>O2002*H2002</f>
        <v>0</v>
      </c>
      <c r="Q2002" s="886">
        <v>1.1000000000000001E-3</v>
      </c>
      <c r="R2002" s="886">
        <f>Q2002*H2002</f>
        <v>0.10260250000000001</v>
      </c>
      <c r="S2002" s="886">
        <v>0</v>
      </c>
      <c r="T2002" s="158">
        <f>S2002*H2002</f>
        <v>0</v>
      </c>
      <c r="AR2002" s="159" t="s">
        <v>299</v>
      </c>
      <c r="AT2002" s="159" t="s">
        <v>391</v>
      </c>
      <c r="AU2002" s="159" t="s">
        <v>177</v>
      </c>
      <c r="AY2002" s="863" t="s">
        <v>170</v>
      </c>
      <c r="BE2002" s="887">
        <f>IF(N2002="základná",J2002,0)</f>
        <v>0</v>
      </c>
      <c r="BF2002" s="887">
        <f>IF(N2002="znížená",J2002,0)</f>
        <v>0</v>
      </c>
      <c r="BG2002" s="887">
        <f>IF(N2002="zákl. prenesená",J2002,0)</f>
        <v>0</v>
      </c>
      <c r="BH2002" s="887">
        <f>IF(N2002="zníž. prenesená",J2002,0)</f>
        <v>0</v>
      </c>
      <c r="BI2002" s="887">
        <f>IF(N2002="nulová",J2002,0)</f>
        <v>0</v>
      </c>
      <c r="BJ2002" s="863" t="s">
        <v>177</v>
      </c>
      <c r="BK2002" s="887">
        <f>ROUND(I2002*H2002,2)</f>
        <v>0</v>
      </c>
      <c r="BL2002" s="863" t="s">
        <v>234</v>
      </c>
      <c r="BM2002" s="159" t="s">
        <v>1337</v>
      </c>
    </row>
    <row r="2003" spans="2:65" s="888" customFormat="1">
      <c r="B2003" s="889"/>
      <c r="D2003" s="890" t="s">
        <v>3027</v>
      </c>
      <c r="E2003" s="891" t="s">
        <v>1</v>
      </c>
      <c r="F2003" s="892" t="s">
        <v>3664</v>
      </c>
      <c r="H2003" s="891" t="s">
        <v>1</v>
      </c>
      <c r="L2003" s="889"/>
      <c r="M2003" s="893"/>
      <c r="T2003" s="894"/>
      <c r="AT2003" s="891" t="s">
        <v>3027</v>
      </c>
      <c r="AU2003" s="891" t="s">
        <v>177</v>
      </c>
      <c r="AV2003" s="888" t="s">
        <v>78</v>
      </c>
      <c r="AW2003" s="888" t="s">
        <v>27</v>
      </c>
      <c r="AX2003" s="888" t="s">
        <v>70</v>
      </c>
      <c r="AY2003" s="891" t="s">
        <v>170</v>
      </c>
    </row>
    <row r="2004" spans="2:65" s="888" customFormat="1">
      <c r="B2004" s="889"/>
      <c r="D2004" s="890" t="s">
        <v>3027</v>
      </c>
      <c r="E2004" s="891" t="s">
        <v>1</v>
      </c>
      <c r="F2004" s="892" t="s">
        <v>3665</v>
      </c>
      <c r="H2004" s="891" t="s">
        <v>1</v>
      </c>
      <c r="L2004" s="889"/>
      <c r="M2004" s="893"/>
      <c r="T2004" s="894"/>
      <c r="AT2004" s="891" t="s">
        <v>3027</v>
      </c>
      <c r="AU2004" s="891" t="s">
        <v>177</v>
      </c>
      <c r="AV2004" s="888" t="s">
        <v>78</v>
      </c>
      <c r="AW2004" s="888" t="s">
        <v>27</v>
      </c>
      <c r="AX2004" s="888" t="s">
        <v>70</v>
      </c>
      <c r="AY2004" s="891" t="s">
        <v>170</v>
      </c>
    </row>
    <row r="2005" spans="2:65" s="895" customFormat="1">
      <c r="B2005" s="896"/>
      <c r="D2005" s="890" t="s">
        <v>3027</v>
      </c>
      <c r="E2005" s="897" t="s">
        <v>1</v>
      </c>
      <c r="F2005" s="898" t="s">
        <v>3135</v>
      </c>
      <c r="H2005" s="899">
        <v>6</v>
      </c>
      <c r="L2005" s="896"/>
      <c r="M2005" s="900"/>
      <c r="T2005" s="901"/>
      <c r="AT2005" s="897" t="s">
        <v>3027</v>
      </c>
      <c r="AU2005" s="897" t="s">
        <v>177</v>
      </c>
      <c r="AV2005" s="895" t="s">
        <v>177</v>
      </c>
      <c r="AW2005" s="895" t="s">
        <v>27</v>
      </c>
      <c r="AX2005" s="895" t="s">
        <v>70</v>
      </c>
      <c r="AY2005" s="897" t="s">
        <v>170</v>
      </c>
    </row>
    <row r="2006" spans="2:65" s="895" customFormat="1">
      <c r="B2006" s="896"/>
      <c r="D2006" s="890" t="s">
        <v>3027</v>
      </c>
      <c r="E2006" s="897" t="s">
        <v>1</v>
      </c>
      <c r="F2006" s="898" t="s">
        <v>3136</v>
      </c>
      <c r="H2006" s="899">
        <v>2.7</v>
      </c>
      <c r="L2006" s="896"/>
      <c r="M2006" s="900"/>
      <c r="T2006" s="901"/>
      <c r="AT2006" s="897" t="s">
        <v>3027</v>
      </c>
      <c r="AU2006" s="897" t="s">
        <v>177</v>
      </c>
      <c r="AV2006" s="895" t="s">
        <v>177</v>
      </c>
      <c r="AW2006" s="895" t="s">
        <v>27</v>
      </c>
      <c r="AX2006" s="895" t="s">
        <v>70</v>
      </c>
      <c r="AY2006" s="897" t="s">
        <v>170</v>
      </c>
    </row>
    <row r="2007" spans="2:65" s="895" customFormat="1">
      <c r="B2007" s="896"/>
      <c r="D2007" s="890" t="s">
        <v>3027</v>
      </c>
      <c r="E2007" s="897" t="s">
        <v>1</v>
      </c>
      <c r="F2007" s="898" t="s">
        <v>3137</v>
      </c>
      <c r="H2007" s="899">
        <v>5.4</v>
      </c>
      <c r="L2007" s="896"/>
      <c r="M2007" s="900"/>
      <c r="T2007" s="901"/>
      <c r="AT2007" s="897" t="s">
        <v>3027</v>
      </c>
      <c r="AU2007" s="897" t="s">
        <v>177</v>
      </c>
      <c r="AV2007" s="895" t="s">
        <v>177</v>
      </c>
      <c r="AW2007" s="895" t="s">
        <v>27</v>
      </c>
      <c r="AX2007" s="895" t="s">
        <v>70</v>
      </c>
      <c r="AY2007" s="897" t="s">
        <v>170</v>
      </c>
    </row>
    <row r="2008" spans="2:65" s="895" customFormat="1">
      <c r="B2008" s="896"/>
      <c r="D2008" s="890" t="s">
        <v>3027</v>
      </c>
      <c r="E2008" s="897" t="s">
        <v>1</v>
      </c>
      <c r="F2008" s="898" t="s">
        <v>3138</v>
      </c>
      <c r="H2008" s="899">
        <v>1.35</v>
      </c>
      <c r="L2008" s="896"/>
      <c r="M2008" s="900"/>
      <c r="T2008" s="901"/>
      <c r="AT2008" s="897" t="s">
        <v>3027</v>
      </c>
      <c r="AU2008" s="897" t="s">
        <v>177</v>
      </c>
      <c r="AV2008" s="895" t="s">
        <v>177</v>
      </c>
      <c r="AW2008" s="895" t="s">
        <v>27</v>
      </c>
      <c r="AX2008" s="895" t="s">
        <v>70</v>
      </c>
      <c r="AY2008" s="897" t="s">
        <v>170</v>
      </c>
    </row>
    <row r="2009" spans="2:65" s="895" customFormat="1">
      <c r="B2009" s="896"/>
      <c r="D2009" s="890" t="s">
        <v>3027</v>
      </c>
      <c r="E2009" s="897" t="s">
        <v>1</v>
      </c>
      <c r="F2009" s="898" t="s">
        <v>3139</v>
      </c>
      <c r="H2009" s="899">
        <v>1.32</v>
      </c>
      <c r="L2009" s="896"/>
      <c r="M2009" s="900"/>
      <c r="T2009" s="901"/>
      <c r="AT2009" s="897" t="s">
        <v>3027</v>
      </c>
      <c r="AU2009" s="897" t="s">
        <v>177</v>
      </c>
      <c r="AV2009" s="895" t="s">
        <v>177</v>
      </c>
      <c r="AW2009" s="895" t="s">
        <v>27</v>
      </c>
      <c r="AX2009" s="895" t="s">
        <v>70</v>
      </c>
      <c r="AY2009" s="897" t="s">
        <v>170</v>
      </c>
    </row>
    <row r="2010" spans="2:65" s="895" customFormat="1">
      <c r="B2010" s="896"/>
      <c r="D2010" s="890" t="s">
        <v>3027</v>
      </c>
      <c r="E2010" s="897" t="s">
        <v>1</v>
      </c>
      <c r="F2010" s="898" t="s">
        <v>3140</v>
      </c>
      <c r="H2010" s="899">
        <v>1.32</v>
      </c>
      <c r="L2010" s="896"/>
      <c r="M2010" s="900"/>
      <c r="T2010" s="901"/>
      <c r="AT2010" s="897" t="s">
        <v>3027</v>
      </c>
      <c r="AU2010" s="897" t="s">
        <v>177</v>
      </c>
      <c r="AV2010" s="895" t="s">
        <v>177</v>
      </c>
      <c r="AW2010" s="895" t="s">
        <v>27</v>
      </c>
      <c r="AX2010" s="895" t="s">
        <v>70</v>
      </c>
      <c r="AY2010" s="897" t="s">
        <v>170</v>
      </c>
    </row>
    <row r="2011" spans="2:65" s="895" customFormat="1">
      <c r="B2011" s="896"/>
      <c r="D2011" s="890" t="s">
        <v>3027</v>
      </c>
      <c r="E2011" s="897" t="s">
        <v>1</v>
      </c>
      <c r="F2011" s="898" t="s">
        <v>3141</v>
      </c>
      <c r="H2011" s="899">
        <v>1.4450000000000001</v>
      </c>
      <c r="L2011" s="896"/>
      <c r="M2011" s="900"/>
      <c r="T2011" s="901"/>
      <c r="AT2011" s="897" t="s">
        <v>3027</v>
      </c>
      <c r="AU2011" s="897" t="s">
        <v>177</v>
      </c>
      <c r="AV2011" s="895" t="s">
        <v>177</v>
      </c>
      <c r="AW2011" s="895" t="s">
        <v>27</v>
      </c>
      <c r="AX2011" s="895" t="s">
        <v>70</v>
      </c>
      <c r="AY2011" s="897" t="s">
        <v>170</v>
      </c>
    </row>
    <row r="2012" spans="2:65" s="895" customFormat="1">
      <c r="B2012" s="896"/>
      <c r="D2012" s="890" t="s">
        <v>3027</v>
      </c>
      <c r="E2012" s="897" t="s">
        <v>1</v>
      </c>
      <c r="F2012" s="898" t="s">
        <v>3628</v>
      </c>
      <c r="H2012" s="899">
        <v>2.64</v>
      </c>
      <c r="L2012" s="896"/>
      <c r="M2012" s="900"/>
      <c r="T2012" s="901"/>
      <c r="AT2012" s="897" t="s">
        <v>3027</v>
      </c>
      <c r="AU2012" s="897" t="s">
        <v>177</v>
      </c>
      <c r="AV2012" s="895" t="s">
        <v>177</v>
      </c>
      <c r="AW2012" s="895" t="s">
        <v>27</v>
      </c>
      <c r="AX2012" s="895" t="s">
        <v>70</v>
      </c>
      <c r="AY2012" s="897" t="s">
        <v>170</v>
      </c>
    </row>
    <row r="2013" spans="2:65" s="895" customFormat="1">
      <c r="B2013" s="896"/>
      <c r="D2013" s="890" t="s">
        <v>3027</v>
      </c>
      <c r="E2013" s="897" t="s">
        <v>1</v>
      </c>
      <c r="F2013" s="898" t="s">
        <v>3629</v>
      </c>
      <c r="H2013" s="899">
        <v>1.35</v>
      </c>
      <c r="L2013" s="896"/>
      <c r="M2013" s="900"/>
      <c r="T2013" s="901"/>
      <c r="AT2013" s="897" t="s">
        <v>3027</v>
      </c>
      <c r="AU2013" s="897" t="s">
        <v>177</v>
      </c>
      <c r="AV2013" s="895" t="s">
        <v>177</v>
      </c>
      <c r="AW2013" s="895" t="s">
        <v>27</v>
      </c>
      <c r="AX2013" s="895" t="s">
        <v>70</v>
      </c>
      <c r="AY2013" s="897" t="s">
        <v>170</v>
      </c>
    </row>
    <row r="2014" spans="2:65" s="895" customFormat="1">
      <c r="B2014" s="896"/>
      <c r="D2014" s="890" t="s">
        <v>3027</v>
      </c>
      <c r="E2014" s="897" t="s">
        <v>1</v>
      </c>
      <c r="F2014" s="898" t="s">
        <v>3630</v>
      </c>
      <c r="H2014" s="899">
        <v>1.46</v>
      </c>
      <c r="L2014" s="896"/>
      <c r="M2014" s="900"/>
      <c r="T2014" s="901"/>
      <c r="AT2014" s="897" t="s">
        <v>3027</v>
      </c>
      <c r="AU2014" s="897" t="s">
        <v>177</v>
      </c>
      <c r="AV2014" s="895" t="s">
        <v>177</v>
      </c>
      <c r="AW2014" s="895" t="s">
        <v>27</v>
      </c>
      <c r="AX2014" s="895" t="s">
        <v>70</v>
      </c>
      <c r="AY2014" s="897" t="s">
        <v>170</v>
      </c>
    </row>
    <row r="2015" spans="2:65" s="895" customFormat="1">
      <c r="B2015" s="896"/>
      <c r="D2015" s="890" t="s">
        <v>3027</v>
      </c>
      <c r="E2015" s="897" t="s">
        <v>1</v>
      </c>
      <c r="F2015" s="898" t="s">
        <v>3631</v>
      </c>
      <c r="H2015" s="899">
        <v>2.16</v>
      </c>
      <c r="L2015" s="896"/>
      <c r="M2015" s="900"/>
      <c r="T2015" s="901"/>
      <c r="AT2015" s="897" t="s">
        <v>3027</v>
      </c>
      <c r="AU2015" s="897" t="s">
        <v>177</v>
      </c>
      <c r="AV2015" s="895" t="s">
        <v>177</v>
      </c>
      <c r="AW2015" s="895" t="s">
        <v>27</v>
      </c>
      <c r="AX2015" s="895" t="s">
        <v>70</v>
      </c>
      <c r="AY2015" s="897" t="s">
        <v>170</v>
      </c>
    </row>
    <row r="2016" spans="2:65" s="895" customFormat="1">
      <c r="B2016" s="896"/>
      <c r="D2016" s="890" t="s">
        <v>3027</v>
      </c>
      <c r="E2016" s="897" t="s">
        <v>1</v>
      </c>
      <c r="F2016" s="898" t="s">
        <v>3632</v>
      </c>
      <c r="H2016" s="899">
        <v>3.6</v>
      </c>
      <c r="L2016" s="896"/>
      <c r="M2016" s="900"/>
      <c r="T2016" s="901"/>
      <c r="AT2016" s="897" t="s">
        <v>3027</v>
      </c>
      <c r="AU2016" s="897" t="s">
        <v>177</v>
      </c>
      <c r="AV2016" s="895" t="s">
        <v>177</v>
      </c>
      <c r="AW2016" s="895" t="s">
        <v>27</v>
      </c>
      <c r="AX2016" s="895" t="s">
        <v>70</v>
      </c>
      <c r="AY2016" s="897" t="s">
        <v>170</v>
      </c>
    </row>
    <row r="2017" spans="2:65" s="895" customFormat="1">
      <c r="B2017" s="896"/>
      <c r="D2017" s="890" t="s">
        <v>3027</v>
      </c>
      <c r="E2017" s="897" t="s">
        <v>1</v>
      </c>
      <c r="F2017" s="898" t="s">
        <v>3142</v>
      </c>
      <c r="H2017" s="899">
        <v>6</v>
      </c>
      <c r="L2017" s="896"/>
      <c r="M2017" s="900"/>
      <c r="T2017" s="901"/>
      <c r="AT2017" s="897" t="s">
        <v>3027</v>
      </c>
      <c r="AU2017" s="897" t="s">
        <v>177</v>
      </c>
      <c r="AV2017" s="895" t="s">
        <v>177</v>
      </c>
      <c r="AW2017" s="895" t="s">
        <v>27</v>
      </c>
      <c r="AX2017" s="895" t="s">
        <v>70</v>
      </c>
      <c r="AY2017" s="897" t="s">
        <v>170</v>
      </c>
    </row>
    <row r="2018" spans="2:65" s="895" customFormat="1">
      <c r="B2018" s="896"/>
      <c r="D2018" s="890" t="s">
        <v>3027</v>
      </c>
      <c r="E2018" s="897" t="s">
        <v>1</v>
      </c>
      <c r="F2018" s="898" t="s">
        <v>3143</v>
      </c>
      <c r="H2018" s="899">
        <v>10.8</v>
      </c>
      <c r="L2018" s="896"/>
      <c r="M2018" s="900"/>
      <c r="T2018" s="901"/>
      <c r="AT2018" s="897" t="s">
        <v>3027</v>
      </c>
      <c r="AU2018" s="897" t="s">
        <v>177</v>
      </c>
      <c r="AV2018" s="895" t="s">
        <v>177</v>
      </c>
      <c r="AW2018" s="895" t="s">
        <v>27</v>
      </c>
      <c r="AX2018" s="895" t="s">
        <v>70</v>
      </c>
      <c r="AY2018" s="897" t="s">
        <v>170</v>
      </c>
    </row>
    <row r="2019" spans="2:65" s="895" customFormat="1">
      <c r="B2019" s="896"/>
      <c r="D2019" s="890" t="s">
        <v>3027</v>
      </c>
      <c r="E2019" s="897" t="s">
        <v>1</v>
      </c>
      <c r="F2019" s="898" t="s">
        <v>3144</v>
      </c>
      <c r="H2019" s="899">
        <v>5.28</v>
      </c>
      <c r="L2019" s="896"/>
      <c r="M2019" s="900"/>
      <c r="T2019" s="901"/>
      <c r="AT2019" s="897" t="s">
        <v>3027</v>
      </c>
      <c r="AU2019" s="897" t="s">
        <v>177</v>
      </c>
      <c r="AV2019" s="895" t="s">
        <v>177</v>
      </c>
      <c r="AW2019" s="895" t="s">
        <v>27</v>
      </c>
      <c r="AX2019" s="895" t="s">
        <v>70</v>
      </c>
      <c r="AY2019" s="897" t="s">
        <v>170</v>
      </c>
    </row>
    <row r="2020" spans="2:65" s="895" customFormat="1">
      <c r="B2020" s="896"/>
      <c r="D2020" s="890" t="s">
        <v>3027</v>
      </c>
      <c r="E2020" s="897" t="s">
        <v>1</v>
      </c>
      <c r="F2020" s="898" t="s">
        <v>3145</v>
      </c>
      <c r="H2020" s="899">
        <v>2.89</v>
      </c>
      <c r="L2020" s="896"/>
      <c r="M2020" s="900"/>
      <c r="T2020" s="901"/>
      <c r="AT2020" s="897" t="s">
        <v>3027</v>
      </c>
      <c r="AU2020" s="897" t="s">
        <v>177</v>
      </c>
      <c r="AV2020" s="895" t="s">
        <v>177</v>
      </c>
      <c r="AW2020" s="895" t="s">
        <v>27</v>
      </c>
      <c r="AX2020" s="895" t="s">
        <v>70</v>
      </c>
      <c r="AY2020" s="897" t="s">
        <v>170</v>
      </c>
    </row>
    <row r="2021" spans="2:65" s="895" customFormat="1">
      <c r="B2021" s="896"/>
      <c r="D2021" s="890" t="s">
        <v>3027</v>
      </c>
      <c r="E2021" s="897" t="s">
        <v>1</v>
      </c>
      <c r="F2021" s="898" t="s">
        <v>3146</v>
      </c>
      <c r="H2021" s="899">
        <v>2.92</v>
      </c>
      <c r="L2021" s="896"/>
      <c r="M2021" s="900"/>
      <c r="T2021" s="901"/>
      <c r="AT2021" s="897" t="s">
        <v>3027</v>
      </c>
      <c r="AU2021" s="897" t="s">
        <v>177</v>
      </c>
      <c r="AV2021" s="895" t="s">
        <v>177</v>
      </c>
      <c r="AW2021" s="895" t="s">
        <v>27</v>
      </c>
      <c r="AX2021" s="895" t="s">
        <v>70</v>
      </c>
      <c r="AY2021" s="897" t="s">
        <v>170</v>
      </c>
    </row>
    <row r="2022" spans="2:65" s="895" customFormat="1">
      <c r="B2022" s="896"/>
      <c r="D2022" s="890" t="s">
        <v>3027</v>
      </c>
      <c r="E2022" s="897" t="s">
        <v>1</v>
      </c>
      <c r="F2022" s="898" t="s">
        <v>3633</v>
      </c>
      <c r="H2022" s="899">
        <v>1.46</v>
      </c>
      <c r="L2022" s="896"/>
      <c r="M2022" s="900"/>
      <c r="T2022" s="901"/>
      <c r="AT2022" s="897" t="s">
        <v>3027</v>
      </c>
      <c r="AU2022" s="897" t="s">
        <v>177</v>
      </c>
      <c r="AV2022" s="895" t="s">
        <v>177</v>
      </c>
      <c r="AW2022" s="895" t="s">
        <v>27</v>
      </c>
      <c r="AX2022" s="895" t="s">
        <v>70</v>
      </c>
      <c r="AY2022" s="897" t="s">
        <v>170</v>
      </c>
    </row>
    <row r="2023" spans="2:65" s="895" customFormat="1">
      <c r="B2023" s="896"/>
      <c r="D2023" s="890" t="s">
        <v>3027</v>
      </c>
      <c r="E2023" s="897" t="s">
        <v>1</v>
      </c>
      <c r="F2023" s="898" t="s">
        <v>3147</v>
      </c>
      <c r="H2023" s="899">
        <v>6.15</v>
      </c>
      <c r="L2023" s="896"/>
      <c r="M2023" s="900"/>
      <c r="T2023" s="901"/>
      <c r="AT2023" s="897" t="s">
        <v>3027</v>
      </c>
      <c r="AU2023" s="897" t="s">
        <v>177</v>
      </c>
      <c r="AV2023" s="895" t="s">
        <v>177</v>
      </c>
      <c r="AW2023" s="895" t="s">
        <v>27</v>
      </c>
      <c r="AX2023" s="895" t="s">
        <v>70</v>
      </c>
      <c r="AY2023" s="897" t="s">
        <v>170</v>
      </c>
    </row>
    <row r="2024" spans="2:65" s="895" customFormat="1">
      <c r="B2024" s="896"/>
      <c r="D2024" s="890" t="s">
        <v>3027</v>
      </c>
      <c r="E2024" s="897" t="s">
        <v>1</v>
      </c>
      <c r="F2024" s="898" t="s">
        <v>3148</v>
      </c>
      <c r="H2024" s="899">
        <v>2.9</v>
      </c>
      <c r="L2024" s="896"/>
      <c r="M2024" s="900"/>
      <c r="T2024" s="901"/>
      <c r="AT2024" s="897" t="s">
        <v>3027</v>
      </c>
      <c r="AU2024" s="897" t="s">
        <v>177</v>
      </c>
      <c r="AV2024" s="895" t="s">
        <v>177</v>
      </c>
      <c r="AW2024" s="895" t="s">
        <v>27</v>
      </c>
      <c r="AX2024" s="895" t="s">
        <v>70</v>
      </c>
      <c r="AY2024" s="897" t="s">
        <v>170</v>
      </c>
    </row>
    <row r="2025" spans="2:65" s="895" customFormat="1">
      <c r="B2025" s="896"/>
      <c r="D2025" s="890" t="s">
        <v>3027</v>
      </c>
      <c r="E2025" s="897" t="s">
        <v>1</v>
      </c>
      <c r="F2025" s="898" t="s">
        <v>3149</v>
      </c>
      <c r="H2025" s="899">
        <v>6.52</v>
      </c>
      <c r="L2025" s="896"/>
      <c r="M2025" s="900"/>
      <c r="T2025" s="901"/>
      <c r="AT2025" s="897" t="s">
        <v>3027</v>
      </c>
      <c r="AU2025" s="897" t="s">
        <v>177</v>
      </c>
      <c r="AV2025" s="895" t="s">
        <v>177</v>
      </c>
      <c r="AW2025" s="895" t="s">
        <v>27</v>
      </c>
      <c r="AX2025" s="895" t="s">
        <v>70</v>
      </c>
      <c r="AY2025" s="897" t="s">
        <v>170</v>
      </c>
    </row>
    <row r="2026" spans="2:65" s="895" customFormat="1">
      <c r="B2026" s="896"/>
      <c r="D2026" s="890" t="s">
        <v>3027</v>
      </c>
      <c r="E2026" s="897" t="s">
        <v>1</v>
      </c>
      <c r="F2026" s="898" t="s">
        <v>3634</v>
      </c>
      <c r="H2026" s="899">
        <v>6.44</v>
      </c>
      <c r="L2026" s="896"/>
      <c r="M2026" s="900"/>
      <c r="T2026" s="901"/>
      <c r="AT2026" s="897" t="s">
        <v>3027</v>
      </c>
      <c r="AU2026" s="897" t="s">
        <v>177</v>
      </c>
      <c r="AV2026" s="895" t="s">
        <v>177</v>
      </c>
      <c r="AW2026" s="895" t="s">
        <v>27</v>
      </c>
      <c r="AX2026" s="895" t="s">
        <v>70</v>
      </c>
      <c r="AY2026" s="897" t="s">
        <v>170</v>
      </c>
    </row>
    <row r="2027" spans="2:65" s="895" customFormat="1">
      <c r="B2027" s="896"/>
      <c r="D2027" s="890" t="s">
        <v>3027</v>
      </c>
      <c r="E2027" s="897" t="s">
        <v>1</v>
      </c>
      <c r="F2027" s="898" t="s">
        <v>3635</v>
      </c>
      <c r="H2027" s="899">
        <v>2.86</v>
      </c>
      <c r="L2027" s="896"/>
      <c r="M2027" s="900"/>
      <c r="T2027" s="901"/>
      <c r="AT2027" s="897" t="s">
        <v>3027</v>
      </c>
      <c r="AU2027" s="897" t="s">
        <v>177</v>
      </c>
      <c r="AV2027" s="895" t="s">
        <v>177</v>
      </c>
      <c r="AW2027" s="895" t="s">
        <v>27</v>
      </c>
      <c r="AX2027" s="895" t="s">
        <v>70</v>
      </c>
      <c r="AY2027" s="897" t="s">
        <v>170</v>
      </c>
    </row>
    <row r="2028" spans="2:65" s="895" customFormat="1">
      <c r="B2028" s="896"/>
      <c r="D2028" s="890" t="s">
        <v>3027</v>
      </c>
      <c r="E2028" s="897" t="s">
        <v>1</v>
      </c>
      <c r="F2028" s="898" t="s">
        <v>3636</v>
      </c>
      <c r="H2028" s="899">
        <v>6.08</v>
      </c>
      <c r="L2028" s="896"/>
      <c r="M2028" s="900"/>
      <c r="T2028" s="901"/>
      <c r="AT2028" s="897" t="s">
        <v>3027</v>
      </c>
      <c r="AU2028" s="897" t="s">
        <v>177</v>
      </c>
      <c r="AV2028" s="895" t="s">
        <v>177</v>
      </c>
      <c r="AW2028" s="895" t="s">
        <v>27</v>
      </c>
      <c r="AX2028" s="895" t="s">
        <v>70</v>
      </c>
      <c r="AY2028" s="897" t="s">
        <v>170</v>
      </c>
    </row>
    <row r="2029" spans="2:65" s="895" customFormat="1">
      <c r="B2029" s="896"/>
      <c r="D2029" s="890" t="s">
        <v>3027</v>
      </c>
      <c r="E2029" s="897" t="s">
        <v>1</v>
      </c>
      <c r="F2029" s="898" t="s">
        <v>3637</v>
      </c>
      <c r="H2029" s="899">
        <v>2.23</v>
      </c>
      <c r="L2029" s="896"/>
      <c r="M2029" s="900"/>
      <c r="T2029" s="901"/>
      <c r="AT2029" s="897" t="s">
        <v>3027</v>
      </c>
      <c r="AU2029" s="897" t="s">
        <v>177</v>
      </c>
      <c r="AV2029" s="895" t="s">
        <v>177</v>
      </c>
      <c r="AW2029" s="895" t="s">
        <v>27</v>
      </c>
      <c r="AX2029" s="895" t="s">
        <v>70</v>
      </c>
      <c r="AY2029" s="897" t="s">
        <v>170</v>
      </c>
    </row>
    <row r="2030" spans="2:65" s="902" customFormat="1">
      <c r="B2030" s="903"/>
      <c r="D2030" s="890" t="s">
        <v>3027</v>
      </c>
      <c r="E2030" s="904" t="s">
        <v>1</v>
      </c>
      <c r="F2030" s="905" t="s">
        <v>3030</v>
      </c>
      <c r="H2030" s="906">
        <v>93.275000000000006</v>
      </c>
      <c r="L2030" s="903"/>
      <c r="M2030" s="907"/>
      <c r="T2030" s="908"/>
      <c r="AT2030" s="904" t="s">
        <v>3027</v>
      </c>
      <c r="AU2030" s="904" t="s">
        <v>177</v>
      </c>
      <c r="AV2030" s="902" t="s">
        <v>176</v>
      </c>
      <c r="AW2030" s="902" t="s">
        <v>27</v>
      </c>
      <c r="AX2030" s="902" t="s">
        <v>78</v>
      </c>
      <c r="AY2030" s="904" t="s">
        <v>170</v>
      </c>
    </row>
    <row r="2031" spans="2:65" s="2" customFormat="1" ht="16.5" customHeight="1">
      <c r="B2031" s="883"/>
      <c r="C2031" s="161" t="s">
        <v>1338</v>
      </c>
      <c r="D2031" s="161" t="s">
        <v>391</v>
      </c>
      <c r="E2031" s="162" t="s">
        <v>1339</v>
      </c>
      <c r="F2031" s="163" t="s">
        <v>1340</v>
      </c>
      <c r="G2031" s="164" t="s">
        <v>1341</v>
      </c>
      <c r="H2031" s="165">
        <v>58</v>
      </c>
      <c r="I2031" s="1091"/>
      <c r="J2031" s="166">
        <f>ROUND(I2031*H2031,2)</f>
        <v>0</v>
      </c>
      <c r="K2031" s="167"/>
      <c r="L2031" s="168"/>
      <c r="M2031" s="169" t="s">
        <v>1</v>
      </c>
      <c r="N2031" s="922" t="s">
        <v>38</v>
      </c>
      <c r="O2031" s="886">
        <v>0</v>
      </c>
      <c r="P2031" s="886">
        <f>O2031*H2031</f>
        <v>0</v>
      </c>
      <c r="Q2031" s="886">
        <v>1E-4</v>
      </c>
      <c r="R2031" s="886">
        <f>Q2031*H2031</f>
        <v>5.8000000000000005E-3</v>
      </c>
      <c r="S2031" s="886">
        <v>0</v>
      </c>
      <c r="T2031" s="158">
        <f>S2031*H2031</f>
        <v>0</v>
      </c>
      <c r="AR2031" s="159" t="s">
        <v>299</v>
      </c>
      <c r="AT2031" s="159" t="s">
        <v>391</v>
      </c>
      <c r="AU2031" s="159" t="s">
        <v>177</v>
      </c>
      <c r="AY2031" s="863" t="s">
        <v>170</v>
      </c>
      <c r="BE2031" s="887">
        <f>IF(N2031="základná",J2031,0)</f>
        <v>0</v>
      </c>
      <c r="BF2031" s="887">
        <f>IF(N2031="znížená",J2031,0)</f>
        <v>0</v>
      </c>
      <c r="BG2031" s="887">
        <f>IF(N2031="zákl. prenesená",J2031,0)</f>
        <v>0</v>
      </c>
      <c r="BH2031" s="887">
        <f>IF(N2031="zníž. prenesená",J2031,0)</f>
        <v>0</v>
      </c>
      <c r="BI2031" s="887">
        <f>IF(N2031="nulová",J2031,0)</f>
        <v>0</v>
      </c>
      <c r="BJ2031" s="863" t="s">
        <v>177</v>
      </c>
      <c r="BK2031" s="887">
        <f>ROUND(I2031*H2031,2)</f>
        <v>0</v>
      </c>
      <c r="BL2031" s="863" t="s">
        <v>234</v>
      </c>
      <c r="BM2031" s="159" t="s">
        <v>1342</v>
      </c>
    </row>
    <row r="2032" spans="2:65" s="888" customFormat="1">
      <c r="B2032" s="889"/>
      <c r="D2032" s="890" t="s">
        <v>3027</v>
      </c>
      <c r="E2032" s="891" t="s">
        <v>1</v>
      </c>
      <c r="F2032" s="892" t="s">
        <v>3664</v>
      </c>
      <c r="H2032" s="891" t="s">
        <v>1</v>
      </c>
      <c r="L2032" s="889"/>
      <c r="M2032" s="893"/>
      <c r="T2032" s="894"/>
      <c r="AT2032" s="891" t="s">
        <v>3027</v>
      </c>
      <c r="AU2032" s="891" t="s">
        <v>177</v>
      </c>
      <c r="AV2032" s="888" t="s">
        <v>78</v>
      </c>
      <c r="AW2032" s="888" t="s">
        <v>27</v>
      </c>
      <c r="AX2032" s="888" t="s">
        <v>70</v>
      </c>
      <c r="AY2032" s="891" t="s">
        <v>170</v>
      </c>
    </row>
    <row r="2033" spans="2:65" s="888" customFormat="1">
      <c r="B2033" s="889"/>
      <c r="D2033" s="890" t="s">
        <v>3027</v>
      </c>
      <c r="E2033" s="891" t="s">
        <v>1</v>
      </c>
      <c r="F2033" s="892" t="s">
        <v>3665</v>
      </c>
      <c r="H2033" s="891" t="s">
        <v>1</v>
      </c>
      <c r="L2033" s="889"/>
      <c r="M2033" s="893"/>
      <c r="T2033" s="894"/>
      <c r="AT2033" s="891" t="s">
        <v>3027</v>
      </c>
      <c r="AU2033" s="891" t="s">
        <v>177</v>
      </c>
      <c r="AV2033" s="888" t="s">
        <v>78</v>
      </c>
      <c r="AW2033" s="888" t="s">
        <v>27</v>
      </c>
      <c r="AX2033" s="888" t="s">
        <v>70</v>
      </c>
      <c r="AY2033" s="891" t="s">
        <v>170</v>
      </c>
    </row>
    <row r="2034" spans="2:65" s="895" customFormat="1">
      <c r="B2034" s="896"/>
      <c r="D2034" s="890" t="s">
        <v>3027</v>
      </c>
      <c r="E2034" s="897" t="s">
        <v>1</v>
      </c>
      <c r="F2034" s="898" t="s">
        <v>3666</v>
      </c>
      <c r="H2034" s="899">
        <v>20</v>
      </c>
      <c r="L2034" s="896"/>
      <c r="M2034" s="900"/>
      <c r="T2034" s="901"/>
      <c r="AT2034" s="897" t="s">
        <v>3027</v>
      </c>
      <c r="AU2034" s="897" t="s">
        <v>177</v>
      </c>
      <c r="AV2034" s="895" t="s">
        <v>177</v>
      </c>
      <c r="AW2034" s="895" t="s">
        <v>27</v>
      </c>
      <c r="AX2034" s="895" t="s">
        <v>70</v>
      </c>
      <c r="AY2034" s="897" t="s">
        <v>170</v>
      </c>
    </row>
    <row r="2035" spans="2:65" s="895" customFormat="1">
      <c r="B2035" s="896"/>
      <c r="D2035" s="890" t="s">
        <v>3027</v>
      </c>
      <c r="E2035" s="897" t="s">
        <v>1</v>
      </c>
      <c r="F2035" s="898" t="s">
        <v>3667</v>
      </c>
      <c r="H2035" s="899">
        <v>38</v>
      </c>
      <c r="L2035" s="896"/>
      <c r="M2035" s="900"/>
      <c r="T2035" s="901"/>
      <c r="AT2035" s="897" t="s">
        <v>3027</v>
      </c>
      <c r="AU2035" s="897" t="s">
        <v>177</v>
      </c>
      <c r="AV2035" s="895" t="s">
        <v>177</v>
      </c>
      <c r="AW2035" s="895" t="s">
        <v>27</v>
      </c>
      <c r="AX2035" s="895" t="s">
        <v>70</v>
      </c>
      <c r="AY2035" s="897" t="s">
        <v>170</v>
      </c>
    </row>
    <row r="2036" spans="2:65" s="902" customFormat="1">
      <c r="B2036" s="903"/>
      <c r="D2036" s="890" t="s">
        <v>3027</v>
      </c>
      <c r="E2036" s="904" t="s">
        <v>1</v>
      </c>
      <c r="F2036" s="905" t="s">
        <v>3030</v>
      </c>
      <c r="H2036" s="906">
        <v>58</v>
      </c>
      <c r="L2036" s="903"/>
      <c r="M2036" s="907"/>
      <c r="T2036" s="908"/>
      <c r="AT2036" s="904" t="s">
        <v>3027</v>
      </c>
      <c r="AU2036" s="904" t="s">
        <v>177</v>
      </c>
      <c r="AV2036" s="902" t="s">
        <v>176</v>
      </c>
      <c r="AW2036" s="902" t="s">
        <v>27</v>
      </c>
      <c r="AX2036" s="902" t="s">
        <v>78</v>
      </c>
      <c r="AY2036" s="904" t="s">
        <v>170</v>
      </c>
    </row>
    <row r="2037" spans="2:65" s="2" customFormat="1" ht="24.25" customHeight="1">
      <c r="B2037" s="883"/>
      <c r="C2037" s="148" t="s">
        <v>1343</v>
      </c>
      <c r="D2037" s="148" t="s">
        <v>172</v>
      </c>
      <c r="E2037" s="149" t="s">
        <v>1344</v>
      </c>
      <c r="F2037" s="150" t="s">
        <v>1345</v>
      </c>
      <c r="G2037" s="151" t="s">
        <v>339</v>
      </c>
      <c r="H2037" s="152">
        <v>36.18</v>
      </c>
      <c r="I2037" s="1091"/>
      <c r="J2037" s="153">
        <f>ROUND(I2037*H2037,2)</f>
        <v>0</v>
      </c>
      <c r="K2037" s="884"/>
      <c r="L2037" s="40"/>
      <c r="M2037" s="155" t="s">
        <v>1</v>
      </c>
      <c r="N2037" s="885" t="s">
        <v>38</v>
      </c>
      <c r="O2037" s="886">
        <v>0.15</v>
      </c>
      <c r="P2037" s="886">
        <f>O2037*H2037</f>
        <v>5.4269999999999996</v>
      </c>
      <c r="Q2037" s="886">
        <v>0</v>
      </c>
      <c r="R2037" s="886">
        <f>Q2037*H2037</f>
        <v>0</v>
      </c>
      <c r="S2037" s="886">
        <v>6.0000000000000001E-3</v>
      </c>
      <c r="T2037" s="158">
        <f>S2037*H2037</f>
        <v>0.21708</v>
      </c>
      <c r="AR2037" s="159" t="s">
        <v>234</v>
      </c>
      <c r="AT2037" s="159" t="s">
        <v>172</v>
      </c>
      <c r="AU2037" s="159" t="s">
        <v>177</v>
      </c>
      <c r="AY2037" s="863" t="s">
        <v>170</v>
      </c>
      <c r="BE2037" s="887">
        <f>IF(N2037="základná",J2037,0)</f>
        <v>0</v>
      </c>
      <c r="BF2037" s="887">
        <f>IF(N2037="znížená",J2037,0)</f>
        <v>0</v>
      </c>
      <c r="BG2037" s="887">
        <f>IF(N2037="zákl. prenesená",J2037,0)</f>
        <v>0</v>
      </c>
      <c r="BH2037" s="887">
        <f>IF(N2037="zníž. prenesená",J2037,0)</f>
        <v>0</v>
      </c>
      <c r="BI2037" s="887">
        <f>IF(N2037="nulová",J2037,0)</f>
        <v>0</v>
      </c>
      <c r="BJ2037" s="863" t="s">
        <v>177</v>
      </c>
      <c r="BK2037" s="887">
        <f>ROUND(I2037*H2037,2)</f>
        <v>0</v>
      </c>
      <c r="BL2037" s="863" t="s">
        <v>234</v>
      </c>
      <c r="BM2037" s="159" t="s">
        <v>1346</v>
      </c>
    </row>
    <row r="2038" spans="2:65" s="888" customFormat="1">
      <c r="B2038" s="889"/>
      <c r="D2038" s="890" t="s">
        <v>3027</v>
      </c>
      <c r="E2038" s="891" t="s">
        <v>1</v>
      </c>
      <c r="F2038" s="892" t="s">
        <v>3668</v>
      </c>
      <c r="H2038" s="891" t="s">
        <v>1</v>
      </c>
      <c r="L2038" s="889"/>
      <c r="M2038" s="893"/>
      <c r="T2038" s="894"/>
      <c r="AT2038" s="891" t="s">
        <v>3027</v>
      </c>
      <c r="AU2038" s="891" t="s">
        <v>177</v>
      </c>
      <c r="AV2038" s="888" t="s">
        <v>78</v>
      </c>
      <c r="AW2038" s="888" t="s">
        <v>27</v>
      </c>
      <c r="AX2038" s="888" t="s">
        <v>70</v>
      </c>
      <c r="AY2038" s="891" t="s">
        <v>170</v>
      </c>
    </row>
    <row r="2039" spans="2:65" s="888" customFormat="1">
      <c r="B2039" s="889"/>
      <c r="D2039" s="890" t="s">
        <v>3027</v>
      </c>
      <c r="E2039" s="891" t="s">
        <v>1</v>
      </c>
      <c r="F2039" s="892" t="s">
        <v>3346</v>
      </c>
      <c r="H2039" s="891" t="s">
        <v>1</v>
      </c>
      <c r="L2039" s="889"/>
      <c r="M2039" s="893"/>
      <c r="T2039" s="894"/>
      <c r="AT2039" s="891" t="s">
        <v>3027</v>
      </c>
      <c r="AU2039" s="891" t="s">
        <v>177</v>
      </c>
      <c r="AV2039" s="888" t="s">
        <v>78</v>
      </c>
      <c r="AW2039" s="888" t="s">
        <v>27</v>
      </c>
      <c r="AX2039" s="888" t="s">
        <v>70</v>
      </c>
      <c r="AY2039" s="891" t="s">
        <v>170</v>
      </c>
    </row>
    <row r="2040" spans="2:65" s="895" customFormat="1">
      <c r="B2040" s="896"/>
      <c r="D2040" s="890" t="s">
        <v>3027</v>
      </c>
      <c r="E2040" s="897" t="s">
        <v>1</v>
      </c>
      <c r="F2040" s="898" t="s">
        <v>3643</v>
      </c>
      <c r="H2040" s="899">
        <v>21.72</v>
      </c>
      <c r="L2040" s="896"/>
      <c r="M2040" s="900"/>
      <c r="T2040" s="901"/>
      <c r="AT2040" s="897" t="s">
        <v>3027</v>
      </c>
      <c r="AU2040" s="897" t="s">
        <v>177</v>
      </c>
      <c r="AV2040" s="895" t="s">
        <v>177</v>
      </c>
      <c r="AW2040" s="895" t="s">
        <v>27</v>
      </c>
      <c r="AX2040" s="895" t="s">
        <v>70</v>
      </c>
      <c r="AY2040" s="897" t="s">
        <v>170</v>
      </c>
    </row>
    <row r="2041" spans="2:65" s="895" customFormat="1">
      <c r="B2041" s="896"/>
      <c r="D2041" s="890" t="s">
        <v>3027</v>
      </c>
      <c r="E2041" s="897" t="s">
        <v>1</v>
      </c>
      <c r="F2041" s="898" t="s">
        <v>3644</v>
      </c>
      <c r="H2041" s="899">
        <v>14.46</v>
      </c>
      <c r="L2041" s="896"/>
      <c r="M2041" s="900"/>
      <c r="T2041" s="901"/>
      <c r="AT2041" s="897" t="s">
        <v>3027</v>
      </c>
      <c r="AU2041" s="897" t="s">
        <v>177</v>
      </c>
      <c r="AV2041" s="895" t="s">
        <v>177</v>
      </c>
      <c r="AW2041" s="895" t="s">
        <v>27</v>
      </c>
      <c r="AX2041" s="895" t="s">
        <v>70</v>
      </c>
      <c r="AY2041" s="897" t="s">
        <v>170</v>
      </c>
    </row>
    <row r="2042" spans="2:65" s="902" customFormat="1">
      <c r="B2042" s="903"/>
      <c r="D2042" s="890" t="s">
        <v>3027</v>
      </c>
      <c r="E2042" s="904" t="s">
        <v>1</v>
      </c>
      <c r="F2042" s="905" t="s">
        <v>3030</v>
      </c>
      <c r="H2042" s="906">
        <v>36.18</v>
      </c>
      <c r="L2042" s="903"/>
      <c r="M2042" s="907"/>
      <c r="T2042" s="908"/>
      <c r="AT2042" s="904" t="s">
        <v>3027</v>
      </c>
      <c r="AU2042" s="904" t="s">
        <v>177</v>
      </c>
      <c r="AV2042" s="902" t="s">
        <v>176</v>
      </c>
      <c r="AW2042" s="902" t="s">
        <v>27</v>
      </c>
      <c r="AX2042" s="902" t="s">
        <v>78</v>
      </c>
      <c r="AY2042" s="904" t="s">
        <v>170</v>
      </c>
    </row>
    <row r="2043" spans="2:65" s="2" customFormat="1" ht="24.25" customHeight="1">
      <c r="B2043" s="883"/>
      <c r="C2043" s="148" t="s">
        <v>1347</v>
      </c>
      <c r="D2043" s="148" t="s">
        <v>172</v>
      </c>
      <c r="E2043" s="149" t="s">
        <v>1348</v>
      </c>
      <c r="F2043" s="150" t="s">
        <v>1349</v>
      </c>
      <c r="G2043" s="151" t="s">
        <v>175</v>
      </c>
      <c r="H2043" s="152">
        <v>4.5750000000000002</v>
      </c>
      <c r="I2043" s="1091"/>
      <c r="J2043" s="153">
        <f>ROUND(I2043*H2043,2)</f>
        <v>0</v>
      </c>
      <c r="K2043" s="884"/>
      <c r="L2043" s="40"/>
      <c r="M2043" s="155" t="s">
        <v>1</v>
      </c>
      <c r="N2043" s="885" t="s">
        <v>38</v>
      </c>
      <c r="O2043" s="886">
        <v>0.23599999999999999</v>
      </c>
      <c r="P2043" s="886">
        <f>O2043*H2043</f>
        <v>1.0796999999999999</v>
      </c>
      <c r="Q2043" s="886">
        <v>0</v>
      </c>
      <c r="R2043" s="886">
        <f>Q2043*H2043</f>
        <v>0</v>
      </c>
      <c r="S2043" s="886">
        <v>2.1000000000000001E-2</v>
      </c>
      <c r="T2043" s="158">
        <f>S2043*H2043</f>
        <v>9.6075000000000008E-2</v>
      </c>
      <c r="AR2043" s="159" t="s">
        <v>234</v>
      </c>
      <c r="AT2043" s="159" t="s">
        <v>172</v>
      </c>
      <c r="AU2043" s="159" t="s">
        <v>177</v>
      </c>
      <c r="AY2043" s="863" t="s">
        <v>170</v>
      </c>
      <c r="BE2043" s="887">
        <f>IF(N2043="základná",J2043,0)</f>
        <v>0</v>
      </c>
      <c r="BF2043" s="887">
        <f>IF(N2043="znížená",J2043,0)</f>
        <v>0</v>
      </c>
      <c r="BG2043" s="887">
        <f>IF(N2043="zákl. prenesená",J2043,0)</f>
        <v>0</v>
      </c>
      <c r="BH2043" s="887">
        <f>IF(N2043="zníž. prenesená",J2043,0)</f>
        <v>0</v>
      </c>
      <c r="BI2043" s="887">
        <f>IF(N2043="nulová",J2043,0)</f>
        <v>0</v>
      </c>
      <c r="BJ2043" s="863" t="s">
        <v>177</v>
      </c>
      <c r="BK2043" s="887">
        <f>ROUND(I2043*H2043,2)</f>
        <v>0</v>
      </c>
      <c r="BL2043" s="863" t="s">
        <v>234</v>
      </c>
      <c r="BM2043" s="159" t="s">
        <v>1350</v>
      </c>
    </row>
    <row r="2044" spans="2:65" s="888" customFormat="1">
      <c r="B2044" s="889"/>
      <c r="D2044" s="890" t="s">
        <v>3027</v>
      </c>
      <c r="E2044" s="891" t="s">
        <v>1</v>
      </c>
      <c r="F2044" s="892" t="s">
        <v>3669</v>
      </c>
      <c r="H2044" s="891" t="s">
        <v>1</v>
      </c>
      <c r="L2044" s="889"/>
      <c r="M2044" s="893"/>
      <c r="T2044" s="894"/>
      <c r="AT2044" s="891" t="s">
        <v>3027</v>
      </c>
      <c r="AU2044" s="891" t="s">
        <v>177</v>
      </c>
      <c r="AV2044" s="888" t="s">
        <v>78</v>
      </c>
      <c r="AW2044" s="888" t="s">
        <v>27</v>
      </c>
      <c r="AX2044" s="888" t="s">
        <v>70</v>
      </c>
      <c r="AY2044" s="891" t="s">
        <v>170</v>
      </c>
    </row>
    <row r="2045" spans="2:65" s="895" customFormat="1">
      <c r="B2045" s="896"/>
      <c r="D2045" s="890" t="s">
        <v>3027</v>
      </c>
      <c r="E2045" s="897" t="s">
        <v>1</v>
      </c>
      <c r="F2045" s="898" t="s">
        <v>3670</v>
      </c>
      <c r="H2045" s="899">
        <v>4.5750000000000002</v>
      </c>
      <c r="L2045" s="896"/>
      <c r="M2045" s="900"/>
      <c r="T2045" s="901"/>
      <c r="AT2045" s="897" t="s">
        <v>3027</v>
      </c>
      <c r="AU2045" s="897" t="s">
        <v>177</v>
      </c>
      <c r="AV2045" s="895" t="s">
        <v>177</v>
      </c>
      <c r="AW2045" s="895" t="s">
        <v>27</v>
      </c>
      <c r="AX2045" s="895" t="s">
        <v>70</v>
      </c>
      <c r="AY2045" s="897" t="s">
        <v>170</v>
      </c>
    </row>
    <row r="2046" spans="2:65" s="902" customFormat="1">
      <c r="B2046" s="903"/>
      <c r="D2046" s="890" t="s">
        <v>3027</v>
      </c>
      <c r="E2046" s="904" t="s">
        <v>1</v>
      </c>
      <c r="F2046" s="905" t="s">
        <v>3030</v>
      </c>
      <c r="H2046" s="906">
        <v>4.5750000000000002</v>
      </c>
      <c r="L2046" s="903"/>
      <c r="M2046" s="907"/>
      <c r="T2046" s="908"/>
      <c r="AT2046" s="904" t="s">
        <v>3027</v>
      </c>
      <c r="AU2046" s="904" t="s">
        <v>177</v>
      </c>
      <c r="AV2046" s="902" t="s">
        <v>176</v>
      </c>
      <c r="AW2046" s="902" t="s">
        <v>27</v>
      </c>
      <c r="AX2046" s="902" t="s">
        <v>78</v>
      </c>
      <c r="AY2046" s="904" t="s">
        <v>170</v>
      </c>
    </row>
    <row r="2047" spans="2:65" s="2" customFormat="1" ht="24.25" customHeight="1">
      <c r="B2047" s="883"/>
      <c r="C2047" s="148" t="s">
        <v>1351</v>
      </c>
      <c r="D2047" s="148" t="s">
        <v>172</v>
      </c>
      <c r="E2047" s="149" t="s">
        <v>1352</v>
      </c>
      <c r="F2047" s="150" t="s">
        <v>1353</v>
      </c>
      <c r="G2047" s="151" t="s">
        <v>339</v>
      </c>
      <c r="H2047" s="152">
        <v>8</v>
      </c>
      <c r="I2047" s="1091"/>
      <c r="J2047" s="153">
        <f>ROUND(I2047*H2047,2)</f>
        <v>0</v>
      </c>
      <c r="K2047" s="884"/>
      <c r="L2047" s="40"/>
      <c r="M2047" s="155" t="s">
        <v>1</v>
      </c>
      <c r="N2047" s="885" t="s">
        <v>38</v>
      </c>
      <c r="O2047" s="886">
        <v>2.722</v>
      </c>
      <c r="P2047" s="886">
        <f>O2047*H2047</f>
        <v>21.776</v>
      </c>
      <c r="Q2047" s="886">
        <v>0</v>
      </c>
      <c r="R2047" s="886">
        <f>Q2047*H2047</f>
        <v>0</v>
      </c>
      <c r="S2047" s="886">
        <v>0</v>
      </c>
      <c r="T2047" s="158">
        <f>S2047*H2047</f>
        <v>0</v>
      </c>
      <c r="AR2047" s="159" t="s">
        <v>234</v>
      </c>
      <c r="AT2047" s="159" t="s">
        <v>172</v>
      </c>
      <c r="AU2047" s="159" t="s">
        <v>177</v>
      </c>
      <c r="AY2047" s="863" t="s">
        <v>170</v>
      </c>
      <c r="BE2047" s="887">
        <f>IF(N2047="základná",J2047,0)</f>
        <v>0</v>
      </c>
      <c r="BF2047" s="887">
        <f>IF(N2047="znížená",J2047,0)</f>
        <v>0</v>
      </c>
      <c r="BG2047" s="887">
        <f>IF(N2047="zákl. prenesená",J2047,0)</f>
        <v>0</v>
      </c>
      <c r="BH2047" s="887">
        <f>IF(N2047="zníž. prenesená",J2047,0)</f>
        <v>0</v>
      </c>
      <c r="BI2047" s="887">
        <f>IF(N2047="nulová",J2047,0)</f>
        <v>0</v>
      </c>
      <c r="BJ2047" s="863" t="s">
        <v>177</v>
      </c>
      <c r="BK2047" s="887">
        <f>ROUND(I2047*H2047,2)</f>
        <v>0</v>
      </c>
      <c r="BL2047" s="863" t="s">
        <v>234</v>
      </c>
      <c r="BM2047" s="159" t="s">
        <v>1354</v>
      </c>
    </row>
    <row r="2048" spans="2:65" s="888" customFormat="1">
      <c r="B2048" s="889"/>
      <c r="D2048" s="890" t="s">
        <v>3027</v>
      </c>
      <c r="E2048" s="891" t="s">
        <v>1</v>
      </c>
      <c r="F2048" s="892" t="s">
        <v>3671</v>
      </c>
      <c r="H2048" s="891" t="s">
        <v>1</v>
      </c>
      <c r="L2048" s="889"/>
      <c r="M2048" s="893"/>
      <c r="T2048" s="894"/>
      <c r="AT2048" s="891" t="s">
        <v>3027</v>
      </c>
      <c r="AU2048" s="891" t="s">
        <v>177</v>
      </c>
      <c r="AV2048" s="888" t="s">
        <v>78</v>
      </c>
      <c r="AW2048" s="888" t="s">
        <v>27</v>
      </c>
      <c r="AX2048" s="888" t="s">
        <v>70</v>
      </c>
      <c r="AY2048" s="891" t="s">
        <v>170</v>
      </c>
    </row>
    <row r="2049" spans="2:65" s="895" customFormat="1">
      <c r="B2049" s="896"/>
      <c r="D2049" s="890" t="s">
        <v>3027</v>
      </c>
      <c r="E2049" s="897" t="s">
        <v>1</v>
      </c>
      <c r="F2049" s="898" t="s">
        <v>3658</v>
      </c>
      <c r="H2049" s="899">
        <v>5</v>
      </c>
      <c r="L2049" s="896"/>
      <c r="M2049" s="900"/>
      <c r="T2049" s="901"/>
      <c r="AT2049" s="897" t="s">
        <v>3027</v>
      </c>
      <c r="AU2049" s="897" t="s">
        <v>177</v>
      </c>
      <c r="AV2049" s="895" t="s">
        <v>177</v>
      </c>
      <c r="AW2049" s="895" t="s">
        <v>27</v>
      </c>
      <c r="AX2049" s="895" t="s">
        <v>70</v>
      </c>
      <c r="AY2049" s="897" t="s">
        <v>170</v>
      </c>
    </row>
    <row r="2050" spans="2:65" s="895" customFormat="1">
      <c r="B2050" s="896"/>
      <c r="D2050" s="890" t="s">
        <v>3027</v>
      </c>
      <c r="E2050" s="897" t="s">
        <v>1</v>
      </c>
      <c r="F2050" s="898" t="s">
        <v>3672</v>
      </c>
      <c r="H2050" s="899">
        <v>3</v>
      </c>
      <c r="L2050" s="896"/>
      <c r="M2050" s="900"/>
      <c r="T2050" s="901"/>
      <c r="AT2050" s="897" t="s">
        <v>3027</v>
      </c>
      <c r="AU2050" s="897" t="s">
        <v>177</v>
      </c>
      <c r="AV2050" s="895" t="s">
        <v>177</v>
      </c>
      <c r="AW2050" s="895" t="s">
        <v>27</v>
      </c>
      <c r="AX2050" s="895" t="s">
        <v>70</v>
      </c>
      <c r="AY2050" s="897" t="s">
        <v>170</v>
      </c>
    </row>
    <row r="2051" spans="2:65" s="902" customFormat="1">
      <c r="B2051" s="903"/>
      <c r="D2051" s="890" t="s">
        <v>3027</v>
      </c>
      <c r="E2051" s="904" t="s">
        <v>1</v>
      </c>
      <c r="F2051" s="905" t="s">
        <v>3030</v>
      </c>
      <c r="H2051" s="906">
        <v>8</v>
      </c>
      <c r="L2051" s="903"/>
      <c r="M2051" s="907"/>
      <c r="T2051" s="908"/>
      <c r="AT2051" s="904" t="s">
        <v>3027</v>
      </c>
      <c r="AU2051" s="904" t="s">
        <v>177</v>
      </c>
      <c r="AV2051" s="902" t="s">
        <v>176</v>
      </c>
      <c r="AW2051" s="902" t="s">
        <v>27</v>
      </c>
      <c r="AX2051" s="902" t="s">
        <v>78</v>
      </c>
      <c r="AY2051" s="904" t="s">
        <v>170</v>
      </c>
    </row>
    <row r="2052" spans="2:65" s="2" customFormat="1" ht="24.25" customHeight="1">
      <c r="B2052" s="883"/>
      <c r="C2052" s="161" t="s">
        <v>1355</v>
      </c>
      <c r="D2052" s="161" t="s">
        <v>391</v>
      </c>
      <c r="E2052" s="162" t="s">
        <v>1356</v>
      </c>
      <c r="F2052" s="163" t="s">
        <v>1357</v>
      </c>
      <c r="G2052" s="164" t="s">
        <v>339</v>
      </c>
      <c r="H2052" s="165">
        <v>8</v>
      </c>
      <c r="I2052" s="1091"/>
      <c r="J2052" s="166">
        <f>ROUND(I2052*H2052,2)</f>
        <v>0</v>
      </c>
      <c r="K2052" s="167"/>
      <c r="L2052" s="168"/>
      <c r="M2052" s="169" t="s">
        <v>1</v>
      </c>
      <c r="N2052" s="922" t="s">
        <v>38</v>
      </c>
      <c r="O2052" s="886">
        <v>0</v>
      </c>
      <c r="P2052" s="886">
        <f>O2052*H2052</f>
        <v>0</v>
      </c>
      <c r="Q2052" s="886">
        <v>1.4E-2</v>
      </c>
      <c r="R2052" s="886">
        <f>Q2052*H2052</f>
        <v>0.112</v>
      </c>
      <c r="S2052" s="886">
        <v>0</v>
      </c>
      <c r="T2052" s="158">
        <f>S2052*H2052</f>
        <v>0</v>
      </c>
      <c r="AR2052" s="159" t="s">
        <v>299</v>
      </c>
      <c r="AT2052" s="159" t="s">
        <v>391</v>
      </c>
      <c r="AU2052" s="159" t="s">
        <v>177</v>
      </c>
      <c r="AY2052" s="863" t="s">
        <v>170</v>
      </c>
      <c r="BE2052" s="887">
        <f>IF(N2052="základná",J2052,0)</f>
        <v>0</v>
      </c>
      <c r="BF2052" s="887">
        <f>IF(N2052="znížená",J2052,0)</f>
        <v>0</v>
      </c>
      <c r="BG2052" s="887">
        <f>IF(N2052="zákl. prenesená",J2052,0)</f>
        <v>0</v>
      </c>
      <c r="BH2052" s="887">
        <f>IF(N2052="zníž. prenesená",J2052,0)</f>
        <v>0</v>
      </c>
      <c r="BI2052" s="887">
        <f>IF(N2052="nulová",J2052,0)</f>
        <v>0</v>
      </c>
      <c r="BJ2052" s="863" t="s">
        <v>177</v>
      </c>
      <c r="BK2052" s="887">
        <f>ROUND(I2052*H2052,2)</f>
        <v>0</v>
      </c>
      <c r="BL2052" s="863" t="s">
        <v>234</v>
      </c>
      <c r="BM2052" s="159" t="s">
        <v>1358</v>
      </c>
    </row>
    <row r="2053" spans="2:65" s="888" customFormat="1">
      <c r="B2053" s="889"/>
      <c r="D2053" s="890" t="s">
        <v>3027</v>
      </c>
      <c r="E2053" s="891" t="s">
        <v>1</v>
      </c>
      <c r="F2053" s="892" t="s">
        <v>3671</v>
      </c>
      <c r="H2053" s="891" t="s">
        <v>1</v>
      </c>
      <c r="L2053" s="889"/>
      <c r="M2053" s="893"/>
      <c r="T2053" s="894"/>
      <c r="AT2053" s="891" t="s">
        <v>3027</v>
      </c>
      <c r="AU2053" s="891" t="s">
        <v>177</v>
      </c>
      <c r="AV2053" s="888" t="s">
        <v>78</v>
      </c>
      <c r="AW2053" s="888" t="s">
        <v>27</v>
      </c>
      <c r="AX2053" s="888" t="s">
        <v>70</v>
      </c>
      <c r="AY2053" s="891" t="s">
        <v>170</v>
      </c>
    </row>
    <row r="2054" spans="2:65" s="895" customFormat="1">
      <c r="B2054" s="896"/>
      <c r="D2054" s="890" t="s">
        <v>3027</v>
      </c>
      <c r="E2054" s="897" t="s">
        <v>1</v>
      </c>
      <c r="F2054" s="898" t="s">
        <v>3658</v>
      </c>
      <c r="H2054" s="899">
        <v>5</v>
      </c>
      <c r="L2054" s="896"/>
      <c r="M2054" s="900"/>
      <c r="T2054" s="901"/>
      <c r="AT2054" s="897" t="s">
        <v>3027</v>
      </c>
      <c r="AU2054" s="897" t="s">
        <v>177</v>
      </c>
      <c r="AV2054" s="895" t="s">
        <v>177</v>
      </c>
      <c r="AW2054" s="895" t="s">
        <v>27</v>
      </c>
      <c r="AX2054" s="895" t="s">
        <v>70</v>
      </c>
      <c r="AY2054" s="897" t="s">
        <v>170</v>
      </c>
    </row>
    <row r="2055" spans="2:65" s="895" customFormat="1">
      <c r="B2055" s="896"/>
      <c r="D2055" s="890" t="s">
        <v>3027</v>
      </c>
      <c r="E2055" s="897" t="s">
        <v>1</v>
      </c>
      <c r="F2055" s="898" t="s">
        <v>3660</v>
      </c>
      <c r="H2055" s="899">
        <v>3</v>
      </c>
      <c r="L2055" s="896"/>
      <c r="M2055" s="900"/>
      <c r="T2055" s="901"/>
      <c r="AT2055" s="897" t="s">
        <v>3027</v>
      </c>
      <c r="AU2055" s="897" t="s">
        <v>177</v>
      </c>
      <c r="AV2055" s="895" t="s">
        <v>177</v>
      </c>
      <c r="AW2055" s="895" t="s">
        <v>27</v>
      </c>
      <c r="AX2055" s="895" t="s">
        <v>70</v>
      </c>
      <c r="AY2055" s="897" t="s">
        <v>170</v>
      </c>
    </row>
    <row r="2056" spans="2:65" s="902" customFormat="1">
      <c r="B2056" s="903"/>
      <c r="D2056" s="890" t="s">
        <v>3027</v>
      </c>
      <c r="E2056" s="904" t="s">
        <v>1</v>
      </c>
      <c r="F2056" s="905" t="s">
        <v>3030</v>
      </c>
      <c r="H2056" s="906">
        <v>8</v>
      </c>
      <c r="L2056" s="903"/>
      <c r="M2056" s="907"/>
      <c r="T2056" s="908"/>
      <c r="AT2056" s="904" t="s">
        <v>3027</v>
      </c>
      <c r="AU2056" s="904" t="s">
        <v>177</v>
      </c>
      <c r="AV2056" s="902" t="s">
        <v>176</v>
      </c>
      <c r="AW2056" s="902" t="s">
        <v>27</v>
      </c>
      <c r="AX2056" s="902" t="s">
        <v>78</v>
      </c>
      <c r="AY2056" s="904" t="s">
        <v>170</v>
      </c>
    </row>
    <row r="2057" spans="2:65" s="2" customFormat="1" ht="24.25" customHeight="1">
      <c r="B2057" s="883"/>
      <c r="C2057" s="148" t="s">
        <v>1359</v>
      </c>
      <c r="D2057" s="148" t="s">
        <v>172</v>
      </c>
      <c r="E2057" s="149" t="s">
        <v>1360</v>
      </c>
      <c r="F2057" s="150" t="s">
        <v>1361</v>
      </c>
      <c r="G2057" s="151" t="s">
        <v>339</v>
      </c>
      <c r="H2057" s="152">
        <v>2</v>
      </c>
      <c r="I2057" s="1091"/>
      <c r="J2057" s="153">
        <f>ROUND(I2057*H2057,2)</f>
        <v>0</v>
      </c>
      <c r="K2057" s="884"/>
      <c r="L2057" s="40"/>
      <c r="M2057" s="155" t="s">
        <v>1</v>
      </c>
      <c r="N2057" s="885" t="s">
        <v>38</v>
      </c>
      <c r="O2057" s="886">
        <v>2.722</v>
      </c>
      <c r="P2057" s="886">
        <f>O2057*H2057</f>
        <v>5.444</v>
      </c>
      <c r="Q2057" s="886">
        <v>0</v>
      </c>
      <c r="R2057" s="886">
        <f>Q2057*H2057</f>
        <v>0</v>
      </c>
      <c r="S2057" s="886">
        <v>0</v>
      </c>
      <c r="T2057" s="158">
        <f>S2057*H2057</f>
        <v>0</v>
      </c>
      <c r="AR2057" s="159" t="s">
        <v>234</v>
      </c>
      <c r="AT2057" s="159" t="s">
        <v>172</v>
      </c>
      <c r="AU2057" s="159" t="s">
        <v>177</v>
      </c>
      <c r="AY2057" s="863" t="s">
        <v>170</v>
      </c>
      <c r="BE2057" s="887">
        <f>IF(N2057="základná",J2057,0)</f>
        <v>0</v>
      </c>
      <c r="BF2057" s="887">
        <f>IF(N2057="znížená",J2057,0)</f>
        <v>0</v>
      </c>
      <c r="BG2057" s="887">
        <f>IF(N2057="zákl. prenesená",J2057,0)</f>
        <v>0</v>
      </c>
      <c r="BH2057" s="887">
        <f>IF(N2057="zníž. prenesená",J2057,0)</f>
        <v>0</v>
      </c>
      <c r="BI2057" s="887">
        <f>IF(N2057="nulová",J2057,0)</f>
        <v>0</v>
      </c>
      <c r="BJ2057" s="863" t="s">
        <v>177</v>
      </c>
      <c r="BK2057" s="887">
        <f>ROUND(I2057*H2057,2)</f>
        <v>0</v>
      </c>
      <c r="BL2057" s="863" t="s">
        <v>234</v>
      </c>
      <c r="BM2057" s="159" t="s">
        <v>1362</v>
      </c>
    </row>
    <row r="2058" spans="2:65" s="888" customFormat="1">
      <c r="B2058" s="889"/>
      <c r="D2058" s="890" t="s">
        <v>3027</v>
      </c>
      <c r="E2058" s="891" t="s">
        <v>1</v>
      </c>
      <c r="F2058" s="892" t="s">
        <v>3671</v>
      </c>
      <c r="H2058" s="891" t="s">
        <v>1</v>
      </c>
      <c r="L2058" s="889"/>
      <c r="M2058" s="893"/>
      <c r="T2058" s="894"/>
      <c r="AT2058" s="891" t="s">
        <v>3027</v>
      </c>
      <c r="AU2058" s="891" t="s">
        <v>177</v>
      </c>
      <c r="AV2058" s="888" t="s">
        <v>78</v>
      </c>
      <c r="AW2058" s="888" t="s">
        <v>27</v>
      </c>
      <c r="AX2058" s="888" t="s">
        <v>70</v>
      </c>
      <c r="AY2058" s="891" t="s">
        <v>170</v>
      </c>
    </row>
    <row r="2059" spans="2:65" s="895" customFormat="1">
      <c r="B2059" s="896"/>
      <c r="D2059" s="890" t="s">
        <v>3027</v>
      </c>
      <c r="E2059" s="897" t="s">
        <v>1</v>
      </c>
      <c r="F2059" s="898" t="s">
        <v>3388</v>
      </c>
      <c r="H2059" s="899">
        <v>1</v>
      </c>
      <c r="L2059" s="896"/>
      <c r="M2059" s="900"/>
      <c r="T2059" s="901"/>
      <c r="AT2059" s="897" t="s">
        <v>3027</v>
      </c>
      <c r="AU2059" s="897" t="s">
        <v>177</v>
      </c>
      <c r="AV2059" s="895" t="s">
        <v>177</v>
      </c>
      <c r="AW2059" s="895" t="s">
        <v>27</v>
      </c>
      <c r="AX2059" s="895" t="s">
        <v>70</v>
      </c>
      <c r="AY2059" s="897" t="s">
        <v>170</v>
      </c>
    </row>
    <row r="2060" spans="2:65" s="895" customFormat="1">
      <c r="B2060" s="896"/>
      <c r="D2060" s="890" t="s">
        <v>3027</v>
      </c>
      <c r="E2060" s="897" t="s">
        <v>1</v>
      </c>
      <c r="F2060" s="898" t="s">
        <v>3389</v>
      </c>
      <c r="H2060" s="899">
        <v>1</v>
      </c>
      <c r="L2060" s="896"/>
      <c r="M2060" s="900"/>
      <c r="T2060" s="901"/>
      <c r="AT2060" s="897" t="s">
        <v>3027</v>
      </c>
      <c r="AU2060" s="897" t="s">
        <v>177</v>
      </c>
      <c r="AV2060" s="895" t="s">
        <v>177</v>
      </c>
      <c r="AW2060" s="895" t="s">
        <v>27</v>
      </c>
      <c r="AX2060" s="895" t="s">
        <v>70</v>
      </c>
      <c r="AY2060" s="897" t="s">
        <v>170</v>
      </c>
    </row>
    <row r="2061" spans="2:65" s="902" customFormat="1">
      <c r="B2061" s="903"/>
      <c r="D2061" s="890" t="s">
        <v>3027</v>
      </c>
      <c r="E2061" s="904" t="s">
        <v>1</v>
      </c>
      <c r="F2061" s="905" t="s">
        <v>3030</v>
      </c>
      <c r="H2061" s="906">
        <v>2</v>
      </c>
      <c r="L2061" s="903"/>
      <c r="M2061" s="907"/>
      <c r="T2061" s="908"/>
      <c r="AT2061" s="904" t="s">
        <v>3027</v>
      </c>
      <c r="AU2061" s="904" t="s">
        <v>177</v>
      </c>
      <c r="AV2061" s="902" t="s">
        <v>176</v>
      </c>
      <c r="AW2061" s="902" t="s">
        <v>27</v>
      </c>
      <c r="AX2061" s="902" t="s">
        <v>78</v>
      </c>
      <c r="AY2061" s="904" t="s">
        <v>170</v>
      </c>
    </row>
    <row r="2062" spans="2:65" s="2" customFormat="1" ht="24.25" customHeight="1">
      <c r="B2062" s="883"/>
      <c r="C2062" s="161" t="s">
        <v>1363</v>
      </c>
      <c r="D2062" s="161" t="s">
        <v>391</v>
      </c>
      <c r="E2062" s="162" t="s">
        <v>1364</v>
      </c>
      <c r="F2062" s="163" t="s">
        <v>1365</v>
      </c>
      <c r="G2062" s="164" t="s">
        <v>339</v>
      </c>
      <c r="H2062" s="165">
        <v>1</v>
      </c>
      <c r="I2062" s="1091"/>
      <c r="J2062" s="166">
        <f>ROUND(I2062*H2062,2)</f>
        <v>0</v>
      </c>
      <c r="K2062" s="167"/>
      <c r="L2062" s="168"/>
      <c r="M2062" s="169" t="s">
        <v>1</v>
      </c>
      <c r="N2062" s="922" t="s">
        <v>38</v>
      </c>
      <c r="O2062" s="886">
        <v>0</v>
      </c>
      <c r="P2062" s="886">
        <f>O2062*H2062</f>
        <v>0</v>
      </c>
      <c r="Q2062" s="886">
        <v>3.5000000000000003E-2</v>
      </c>
      <c r="R2062" s="886">
        <f>Q2062*H2062</f>
        <v>3.5000000000000003E-2</v>
      </c>
      <c r="S2062" s="886">
        <v>0</v>
      </c>
      <c r="T2062" s="158">
        <f>S2062*H2062</f>
        <v>0</v>
      </c>
      <c r="AR2062" s="159" t="s">
        <v>299</v>
      </c>
      <c r="AT2062" s="159" t="s">
        <v>391</v>
      </c>
      <c r="AU2062" s="159" t="s">
        <v>177</v>
      </c>
      <c r="AY2062" s="863" t="s">
        <v>170</v>
      </c>
      <c r="BE2062" s="887">
        <f>IF(N2062="základná",J2062,0)</f>
        <v>0</v>
      </c>
      <c r="BF2062" s="887">
        <f>IF(N2062="znížená",J2062,0)</f>
        <v>0</v>
      </c>
      <c r="BG2062" s="887">
        <f>IF(N2062="zákl. prenesená",J2062,0)</f>
        <v>0</v>
      </c>
      <c r="BH2062" s="887">
        <f>IF(N2062="zníž. prenesená",J2062,0)</f>
        <v>0</v>
      </c>
      <c r="BI2062" s="887">
        <f>IF(N2062="nulová",J2062,0)</f>
        <v>0</v>
      </c>
      <c r="BJ2062" s="863" t="s">
        <v>177</v>
      </c>
      <c r="BK2062" s="887">
        <f>ROUND(I2062*H2062,2)</f>
        <v>0</v>
      </c>
      <c r="BL2062" s="863" t="s">
        <v>234</v>
      </c>
      <c r="BM2062" s="159" t="s">
        <v>1366</v>
      </c>
    </row>
    <row r="2063" spans="2:65" s="888" customFormat="1">
      <c r="B2063" s="889"/>
      <c r="D2063" s="890" t="s">
        <v>3027</v>
      </c>
      <c r="E2063" s="891" t="s">
        <v>1</v>
      </c>
      <c r="F2063" s="892" t="s">
        <v>3671</v>
      </c>
      <c r="H2063" s="891" t="s">
        <v>1</v>
      </c>
      <c r="L2063" s="889"/>
      <c r="M2063" s="893"/>
      <c r="T2063" s="894"/>
      <c r="AT2063" s="891" t="s">
        <v>3027</v>
      </c>
      <c r="AU2063" s="891" t="s">
        <v>177</v>
      </c>
      <c r="AV2063" s="888" t="s">
        <v>78</v>
      </c>
      <c r="AW2063" s="888" t="s">
        <v>27</v>
      </c>
      <c r="AX2063" s="888" t="s">
        <v>70</v>
      </c>
      <c r="AY2063" s="891" t="s">
        <v>170</v>
      </c>
    </row>
    <row r="2064" spans="2:65" s="895" customFormat="1">
      <c r="B2064" s="896"/>
      <c r="D2064" s="890" t="s">
        <v>3027</v>
      </c>
      <c r="E2064" s="897" t="s">
        <v>1</v>
      </c>
      <c r="F2064" s="898" t="s">
        <v>3388</v>
      </c>
      <c r="H2064" s="899">
        <v>1</v>
      </c>
      <c r="L2064" s="896"/>
      <c r="M2064" s="900"/>
      <c r="T2064" s="901"/>
      <c r="AT2064" s="897" t="s">
        <v>3027</v>
      </c>
      <c r="AU2064" s="897" t="s">
        <v>177</v>
      </c>
      <c r="AV2064" s="895" t="s">
        <v>177</v>
      </c>
      <c r="AW2064" s="895" t="s">
        <v>27</v>
      </c>
      <c r="AX2064" s="895" t="s">
        <v>70</v>
      </c>
      <c r="AY2064" s="897" t="s">
        <v>170</v>
      </c>
    </row>
    <row r="2065" spans="2:65" s="902" customFormat="1">
      <c r="B2065" s="903"/>
      <c r="D2065" s="890" t="s">
        <v>3027</v>
      </c>
      <c r="E2065" s="904" t="s">
        <v>1</v>
      </c>
      <c r="F2065" s="905" t="s">
        <v>3030</v>
      </c>
      <c r="H2065" s="906">
        <v>1</v>
      </c>
      <c r="L2065" s="903"/>
      <c r="M2065" s="907"/>
      <c r="T2065" s="908"/>
      <c r="AT2065" s="904" t="s">
        <v>3027</v>
      </c>
      <c r="AU2065" s="904" t="s">
        <v>177</v>
      </c>
      <c r="AV2065" s="902" t="s">
        <v>176</v>
      </c>
      <c r="AW2065" s="902" t="s">
        <v>27</v>
      </c>
      <c r="AX2065" s="902" t="s">
        <v>78</v>
      </c>
      <c r="AY2065" s="904" t="s">
        <v>170</v>
      </c>
    </row>
    <row r="2066" spans="2:65" s="2" customFormat="1" ht="24.25" customHeight="1">
      <c r="B2066" s="883"/>
      <c r="C2066" s="161" t="s">
        <v>1367</v>
      </c>
      <c r="D2066" s="161" t="s">
        <v>391</v>
      </c>
      <c r="E2066" s="162" t="s">
        <v>1368</v>
      </c>
      <c r="F2066" s="163" t="s">
        <v>1369</v>
      </c>
      <c r="G2066" s="164" t="s">
        <v>339</v>
      </c>
      <c r="H2066" s="165">
        <v>1</v>
      </c>
      <c r="I2066" s="1091"/>
      <c r="J2066" s="166">
        <f>ROUND(I2066*H2066,2)</f>
        <v>0</v>
      </c>
      <c r="K2066" s="167"/>
      <c r="L2066" s="168"/>
      <c r="M2066" s="169" t="s">
        <v>1</v>
      </c>
      <c r="N2066" s="922" t="s">
        <v>38</v>
      </c>
      <c r="O2066" s="886">
        <v>0</v>
      </c>
      <c r="P2066" s="886">
        <f>O2066*H2066</f>
        <v>0</v>
      </c>
      <c r="Q2066" s="886">
        <v>3.5000000000000003E-2</v>
      </c>
      <c r="R2066" s="886">
        <f>Q2066*H2066</f>
        <v>3.5000000000000003E-2</v>
      </c>
      <c r="S2066" s="886">
        <v>0</v>
      </c>
      <c r="T2066" s="158">
        <f>S2066*H2066</f>
        <v>0</v>
      </c>
      <c r="AR2066" s="159" t="s">
        <v>299</v>
      </c>
      <c r="AT2066" s="159" t="s">
        <v>391</v>
      </c>
      <c r="AU2066" s="159" t="s">
        <v>177</v>
      </c>
      <c r="AY2066" s="863" t="s">
        <v>170</v>
      </c>
      <c r="BE2066" s="887">
        <f>IF(N2066="základná",J2066,0)</f>
        <v>0</v>
      </c>
      <c r="BF2066" s="887">
        <f>IF(N2066="znížená",J2066,0)</f>
        <v>0</v>
      </c>
      <c r="BG2066" s="887">
        <f>IF(N2066="zákl. prenesená",J2066,0)</f>
        <v>0</v>
      </c>
      <c r="BH2066" s="887">
        <f>IF(N2066="zníž. prenesená",J2066,0)</f>
        <v>0</v>
      </c>
      <c r="BI2066" s="887">
        <f>IF(N2066="nulová",J2066,0)</f>
        <v>0</v>
      </c>
      <c r="BJ2066" s="863" t="s">
        <v>177</v>
      </c>
      <c r="BK2066" s="887">
        <f>ROUND(I2066*H2066,2)</f>
        <v>0</v>
      </c>
      <c r="BL2066" s="863" t="s">
        <v>234</v>
      </c>
      <c r="BM2066" s="159" t="s">
        <v>1370</v>
      </c>
    </row>
    <row r="2067" spans="2:65" s="888" customFormat="1">
      <c r="B2067" s="889"/>
      <c r="D2067" s="890" t="s">
        <v>3027</v>
      </c>
      <c r="E2067" s="891" t="s">
        <v>1</v>
      </c>
      <c r="F2067" s="892" t="s">
        <v>3671</v>
      </c>
      <c r="H2067" s="891" t="s">
        <v>1</v>
      </c>
      <c r="L2067" s="889"/>
      <c r="M2067" s="893"/>
      <c r="T2067" s="894"/>
      <c r="AT2067" s="891" t="s">
        <v>3027</v>
      </c>
      <c r="AU2067" s="891" t="s">
        <v>177</v>
      </c>
      <c r="AV2067" s="888" t="s">
        <v>78</v>
      </c>
      <c r="AW2067" s="888" t="s">
        <v>27</v>
      </c>
      <c r="AX2067" s="888" t="s">
        <v>70</v>
      </c>
      <c r="AY2067" s="891" t="s">
        <v>170</v>
      </c>
    </row>
    <row r="2068" spans="2:65" s="895" customFormat="1">
      <c r="B2068" s="896"/>
      <c r="D2068" s="890" t="s">
        <v>3027</v>
      </c>
      <c r="E2068" s="897" t="s">
        <v>1</v>
      </c>
      <c r="F2068" s="898" t="s">
        <v>3388</v>
      </c>
      <c r="H2068" s="899">
        <v>1</v>
      </c>
      <c r="L2068" s="896"/>
      <c r="M2068" s="900"/>
      <c r="T2068" s="901"/>
      <c r="AT2068" s="897" t="s">
        <v>3027</v>
      </c>
      <c r="AU2068" s="897" t="s">
        <v>177</v>
      </c>
      <c r="AV2068" s="895" t="s">
        <v>177</v>
      </c>
      <c r="AW2068" s="895" t="s">
        <v>27</v>
      </c>
      <c r="AX2068" s="895" t="s">
        <v>70</v>
      </c>
      <c r="AY2068" s="897" t="s">
        <v>170</v>
      </c>
    </row>
    <row r="2069" spans="2:65" s="902" customFormat="1">
      <c r="B2069" s="903"/>
      <c r="D2069" s="890" t="s">
        <v>3027</v>
      </c>
      <c r="E2069" s="904" t="s">
        <v>1</v>
      </c>
      <c r="F2069" s="905" t="s">
        <v>3030</v>
      </c>
      <c r="H2069" s="906">
        <v>1</v>
      </c>
      <c r="L2069" s="903"/>
      <c r="M2069" s="907"/>
      <c r="T2069" s="908"/>
      <c r="AT2069" s="904" t="s">
        <v>3027</v>
      </c>
      <c r="AU2069" s="904" t="s">
        <v>177</v>
      </c>
      <c r="AV2069" s="902" t="s">
        <v>176</v>
      </c>
      <c r="AW2069" s="902" t="s">
        <v>27</v>
      </c>
      <c r="AX2069" s="902" t="s">
        <v>78</v>
      </c>
      <c r="AY2069" s="904" t="s">
        <v>170</v>
      </c>
    </row>
    <row r="2070" spans="2:65" s="2" customFormat="1" ht="24.25" customHeight="1">
      <c r="B2070" s="883"/>
      <c r="C2070" s="148" t="s">
        <v>1371</v>
      </c>
      <c r="D2070" s="148" t="s">
        <v>172</v>
      </c>
      <c r="E2070" s="149" t="s">
        <v>1372</v>
      </c>
      <c r="F2070" s="150" t="s">
        <v>1373</v>
      </c>
      <c r="G2070" s="151" t="s">
        <v>1054</v>
      </c>
      <c r="H2070" s="1073">
        <v>97.093000000000004</v>
      </c>
      <c r="I2070" s="1091"/>
      <c r="J2070" s="153">
        <f>ROUND(I2070*H2070,2)</f>
        <v>0</v>
      </c>
      <c r="K2070" s="884"/>
      <c r="L2070" s="40"/>
      <c r="M2070" s="155" t="s">
        <v>1</v>
      </c>
      <c r="N2070" s="885" t="s">
        <v>38</v>
      </c>
      <c r="O2070" s="886">
        <v>0</v>
      </c>
      <c r="P2070" s="886">
        <f>O2070*H2070</f>
        <v>0</v>
      </c>
      <c r="Q2070" s="886">
        <v>0</v>
      </c>
      <c r="R2070" s="886">
        <f>Q2070*H2070</f>
        <v>0</v>
      </c>
      <c r="S2070" s="886">
        <v>0</v>
      </c>
      <c r="T2070" s="158">
        <f>S2070*H2070</f>
        <v>0</v>
      </c>
      <c r="AR2070" s="159" t="s">
        <v>234</v>
      </c>
      <c r="AT2070" s="159" t="s">
        <v>172</v>
      </c>
      <c r="AU2070" s="159" t="s">
        <v>177</v>
      </c>
      <c r="AY2070" s="863" t="s">
        <v>170</v>
      </c>
      <c r="BE2070" s="887">
        <f>IF(N2070="základná",J2070,0)</f>
        <v>0</v>
      </c>
      <c r="BF2070" s="887">
        <f>IF(N2070="znížená",J2070,0)</f>
        <v>0</v>
      </c>
      <c r="BG2070" s="887">
        <f>IF(N2070="zákl. prenesená",J2070,0)</f>
        <v>0</v>
      </c>
      <c r="BH2070" s="887">
        <f>IF(N2070="zníž. prenesená",J2070,0)</f>
        <v>0</v>
      </c>
      <c r="BI2070" s="887">
        <f>IF(N2070="nulová",J2070,0)</f>
        <v>0</v>
      </c>
      <c r="BJ2070" s="863" t="s">
        <v>177</v>
      </c>
      <c r="BK2070" s="887">
        <f>ROUND(I2070*H2070,2)</f>
        <v>0</v>
      </c>
      <c r="BL2070" s="863" t="s">
        <v>234</v>
      </c>
      <c r="BM2070" s="159" t="s">
        <v>1374</v>
      </c>
    </row>
    <row r="2071" spans="2:65" s="876" customFormat="1" ht="22.9" customHeight="1">
      <c r="B2071" s="877"/>
      <c r="D2071" s="136" t="s">
        <v>69</v>
      </c>
      <c r="E2071" s="145" t="s">
        <v>1375</v>
      </c>
      <c r="F2071" s="145" t="s">
        <v>1376</v>
      </c>
      <c r="J2071" s="882">
        <f>BK2071</f>
        <v>0</v>
      </c>
      <c r="L2071" s="877"/>
      <c r="M2071" s="879"/>
      <c r="P2071" s="880">
        <f>SUM(P2072:P2714)</f>
        <v>1683.5344499300002</v>
      </c>
      <c r="R2071" s="880">
        <f>SUM(R2072:R2714)</f>
        <v>50.451148889999999</v>
      </c>
      <c r="T2071" s="881">
        <f>SUM(T2072:T2714)</f>
        <v>0.49738000000000004</v>
      </c>
      <c r="AR2071" s="136" t="s">
        <v>177</v>
      </c>
      <c r="AT2071" s="143" t="s">
        <v>69</v>
      </c>
      <c r="AU2071" s="143" t="s">
        <v>78</v>
      </c>
      <c r="AY2071" s="136" t="s">
        <v>170</v>
      </c>
      <c r="BK2071" s="144">
        <f>SUM(BK2072:BK2714)</f>
        <v>0</v>
      </c>
    </row>
    <row r="2072" spans="2:65" s="2" customFormat="1" ht="37.9" customHeight="1">
      <c r="B2072" s="883"/>
      <c r="C2072" s="148" t="s">
        <v>1377</v>
      </c>
      <c r="D2072" s="148" t="s">
        <v>172</v>
      </c>
      <c r="E2072" s="149" t="s">
        <v>1378</v>
      </c>
      <c r="F2072" s="150" t="s">
        <v>1379</v>
      </c>
      <c r="G2072" s="151" t="s">
        <v>175</v>
      </c>
      <c r="H2072" s="152">
        <v>58.561999999999998</v>
      </c>
      <c r="I2072" s="1091"/>
      <c r="J2072" s="153">
        <f>ROUND(I2072*H2072,2)</f>
        <v>0</v>
      </c>
      <c r="K2072" s="884"/>
      <c r="L2072" s="40"/>
      <c r="M2072" s="155" t="s">
        <v>1</v>
      </c>
      <c r="N2072" s="885" t="s">
        <v>38</v>
      </c>
      <c r="O2072" s="886">
        <v>0.68799999999999994</v>
      </c>
      <c r="P2072" s="886">
        <f>O2072*H2072</f>
        <v>40.290655999999998</v>
      </c>
      <c r="Q2072" s="886">
        <v>5.0000000000000002E-5</v>
      </c>
      <c r="R2072" s="886">
        <f>Q2072*H2072</f>
        <v>2.9280999999999999E-3</v>
      </c>
      <c r="S2072" s="886">
        <v>0</v>
      </c>
      <c r="T2072" s="158">
        <f>S2072*H2072</f>
        <v>0</v>
      </c>
      <c r="AR2072" s="159" t="s">
        <v>234</v>
      </c>
      <c r="AT2072" s="159" t="s">
        <v>172</v>
      </c>
      <c r="AU2072" s="159" t="s">
        <v>177</v>
      </c>
      <c r="AY2072" s="863" t="s">
        <v>170</v>
      </c>
      <c r="BE2072" s="887">
        <f>IF(N2072="základná",J2072,0)</f>
        <v>0</v>
      </c>
      <c r="BF2072" s="887">
        <f>IF(N2072="znížená",J2072,0)</f>
        <v>0</v>
      </c>
      <c r="BG2072" s="887">
        <f>IF(N2072="zákl. prenesená",J2072,0)</f>
        <v>0</v>
      </c>
      <c r="BH2072" s="887">
        <f>IF(N2072="zníž. prenesená",J2072,0)</f>
        <v>0</v>
      </c>
      <c r="BI2072" s="887">
        <f>IF(N2072="nulová",J2072,0)</f>
        <v>0</v>
      </c>
      <c r="BJ2072" s="863" t="s">
        <v>177</v>
      </c>
      <c r="BK2072" s="887">
        <f>ROUND(I2072*H2072,2)</f>
        <v>0</v>
      </c>
      <c r="BL2072" s="863" t="s">
        <v>234</v>
      </c>
      <c r="BM2072" s="159" t="s">
        <v>1380</v>
      </c>
    </row>
    <row r="2073" spans="2:65" s="888" customFormat="1">
      <c r="B2073" s="889"/>
      <c r="D2073" s="890" t="s">
        <v>3027</v>
      </c>
      <c r="E2073" s="891" t="s">
        <v>1</v>
      </c>
      <c r="F2073" s="892" t="s">
        <v>3673</v>
      </c>
      <c r="H2073" s="891" t="s">
        <v>1</v>
      </c>
      <c r="L2073" s="889"/>
      <c r="M2073" s="893"/>
      <c r="T2073" s="894"/>
      <c r="AT2073" s="891" t="s">
        <v>3027</v>
      </c>
      <c r="AU2073" s="891" t="s">
        <v>177</v>
      </c>
      <c r="AV2073" s="888" t="s">
        <v>78</v>
      </c>
      <c r="AW2073" s="888" t="s">
        <v>27</v>
      </c>
      <c r="AX2073" s="888" t="s">
        <v>70</v>
      </c>
      <c r="AY2073" s="891" t="s">
        <v>170</v>
      </c>
    </row>
    <row r="2074" spans="2:65" s="888" customFormat="1">
      <c r="B2074" s="889"/>
      <c r="D2074" s="890" t="s">
        <v>3027</v>
      </c>
      <c r="E2074" s="891" t="s">
        <v>1</v>
      </c>
      <c r="F2074" s="892" t="s">
        <v>3674</v>
      </c>
      <c r="H2074" s="891" t="s">
        <v>1</v>
      </c>
      <c r="L2074" s="889"/>
      <c r="M2074" s="893"/>
      <c r="T2074" s="894"/>
      <c r="AT2074" s="891" t="s">
        <v>3027</v>
      </c>
      <c r="AU2074" s="891" t="s">
        <v>177</v>
      </c>
      <c r="AV2074" s="888" t="s">
        <v>78</v>
      </c>
      <c r="AW2074" s="888" t="s">
        <v>27</v>
      </c>
      <c r="AX2074" s="888" t="s">
        <v>70</v>
      </c>
      <c r="AY2074" s="891" t="s">
        <v>170</v>
      </c>
    </row>
    <row r="2075" spans="2:65" s="895" customFormat="1">
      <c r="B2075" s="896"/>
      <c r="D2075" s="890" t="s">
        <v>3027</v>
      </c>
      <c r="E2075" s="897" t="s">
        <v>1</v>
      </c>
      <c r="F2075" s="898" t="s">
        <v>3675</v>
      </c>
      <c r="H2075" s="899">
        <v>45.607999999999997</v>
      </c>
      <c r="L2075" s="896"/>
      <c r="M2075" s="900"/>
      <c r="T2075" s="901"/>
      <c r="AT2075" s="897" t="s">
        <v>3027</v>
      </c>
      <c r="AU2075" s="897" t="s">
        <v>177</v>
      </c>
      <c r="AV2075" s="895" t="s">
        <v>177</v>
      </c>
      <c r="AW2075" s="895" t="s">
        <v>27</v>
      </c>
      <c r="AX2075" s="895" t="s">
        <v>70</v>
      </c>
      <c r="AY2075" s="897" t="s">
        <v>170</v>
      </c>
    </row>
    <row r="2076" spans="2:65" s="895" customFormat="1">
      <c r="B2076" s="896"/>
      <c r="D2076" s="890" t="s">
        <v>3027</v>
      </c>
      <c r="E2076" s="897" t="s">
        <v>1</v>
      </c>
      <c r="F2076" s="898" t="s">
        <v>3676</v>
      </c>
      <c r="H2076" s="899">
        <v>7.9009999999999998</v>
      </c>
      <c r="L2076" s="896"/>
      <c r="M2076" s="900"/>
      <c r="T2076" s="901"/>
      <c r="AT2076" s="897" t="s">
        <v>3027</v>
      </c>
      <c r="AU2076" s="897" t="s">
        <v>177</v>
      </c>
      <c r="AV2076" s="895" t="s">
        <v>177</v>
      </c>
      <c r="AW2076" s="895" t="s">
        <v>27</v>
      </c>
      <c r="AX2076" s="895" t="s">
        <v>70</v>
      </c>
      <c r="AY2076" s="897" t="s">
        <v>170</v>
      </c>
    </row>
    <row r="2077" spans="2:65" s="895" customFormat="1">
      <c r="B2077" s="896"/>
      <c r="D2077" s="890" t="s">
        <v>3027</v>
      </c>
      <c r="E2077" s="897" t="s">
        <v>1</v>
      </c>
      <c r="F2077" s="898" t="s">
        <v>3677</v>
      </c>
      <c r="H2077" s="899">
        <v>5.0529999999999999</v>
      </c>
      <c r="L2077" s="896"/>
      <c r="M2077" s="900"/>
      <c r="T2077" s="901"/>
      <c r="AT2077" s="897" t="s">
        <v>3027</v>
      </c>
      <c r="AU2077" s="897" t="s">
        <v>177</v>
      </c>
      <c r="AV2077" s="895" t="s">
        <v>177</v>
      </c>
      <c r="AW2077" s="895" t="s">
        <v>27</v>
      </c>
      <c r="AX2077" s="895" t="s">
        <v>70</v>
      </c>
      <c r="AY2077" s="897" t="s">
        <v>170</v>
      </c>
    </row>
    <row r="2078" spans="2:65" s="902" customFormat="1">
      <c r="B2078" s="903"/>
      <c r="D2078" s="890" t="s">
        <v>3027</v>
      </c>
      <c r="E2078" s="904" t="s">
        <v>1</v>
      </c>
      <c r="F2078" s="905" t="s">
        <v>3030</v>
      </c>
      <c r="H2078" s="906">
        <v>58.561999999999998</v>
      </c>
      <c r="L2078" s="903"/>
      <c r="M2078" s="907"/>
      <c r="T2078" s="908"/>
      <c r="AT2078" s="904" t="s">
        <v>3027</v>
      </c>
      <c r="AU2078" s="904" t="s">
        <v>177</v>
      </c>
      <c r="AV2078" s="902" t="s">
        <v>176</v>
      </c>
      <c r="AW2078" s="902" t="s">
        <v>27</v>
      </c>
      <c r="AX2078" s="902" t="s">
        <v>78</v>
      </c>
      <c r="AY2078" s="904" t="s">
        <v>170</v>
      </c>
    </row>
    <row r="2079" spans="2:65" s="2" customFormat="1" ht="21.75" customHeight="1">
      <c r="B2079" s="883"/>
      <c r="C2079" s="161" t="s">
        <v>1381</v>
      </c>
      <c r="D2079" s="161" t="s">
        <v>391</v>
      </c>
      <c r="E2079" s="162" t="s">
        <v>1382</v>
      </c>
      <c r="F2079" s="163" t="s">
        <v>1383</v>
      </c>
      <c r="G2079" s="164" t="s">
        <v>175</v>
      </c>
      <c r="H2079" s="165">
        <v>58.561999999999998</v>
      </c>
      <c r="I2079" s="1091"/>
      <c r="J2079" s="166">
        <f>ROUND(I2079*H2079,2)</f>
        <v>0</v>
      </c>
      <c r="K2079" s="167"/>
      <c r="L2079" s="168"/>
      <c r="M2079" s="169" t="s">
        <v>1</v>
      </c>
      <c r="N2079" s="922" t="s">
        <v>38</v>
      </c>
      <c r="O2079" s="886">
        <v>0</v>
      </c>
      <c r="P2079" s="886">
        <f>O2079*H2079</f>
        <v>0</v>
      </c>
      <c r="Q2079" s="886">
        <v>9.0200000000000002E-3</v>
      </c>
      <c r="R2079" s="886">
        <f>Q2079*H2079</f>
        <v>0.52822924000000004</v>
      </c>
      <c r="S2079" s="886">
        <v>0</v>
      </c>
      <c r="T2079" s="158">
        <f>S2079*H2079</f>
        <v>0</v>
      </c>
      <c r="AR2079" s="159" t="s">
        <v>299</v>
      </c>
      <c r="AT2079" s="159" t="s">
        <v>391</v>
      </c>
      <c r="AU2079" s="159" t="s">
        <v>177</v>
      </c>
      <c r="AY2079" s="863" t="s">
        <v>170</v>
      </c>
      <c r="BE2079" s="887">
        <f>IF(N2079="základná",J2079,0)</f>
        <v>0</v>
      </c>
      <c r="BF2079" s="887">
        <f>IF(N2079="znížená",J2079,0)</f>
        <v>0</v>
      </c>
      <c r="BG2079" s="887">
        <f>IF(N2079="zákl. prenesená",J2079,0)</f>
        <v>0</v>
      </c>
      <c r="BH2079" s="887">
        <f>IF(N2079="zníž. prenesená",J2079,0)</f>
        <v>0</v>
      </c>
      <c r="BI2079" s="887">
        <f>IF(N2079="nulová",J2079,0)</f>
        <v>0</v>
      </c>
      <c r="BJ2079" s="863" t="s">
        <v>177</v>
      </c>
      <c r="BK2079" s="887">
        <f>ROUND(I2079*H2079,2)</f>
        <v>0</v>
      </c>
      <c r="BL2079" s="863" t="s">
        <v>234</v>
      </c>
      <c r="BM2079" s="159" t="s">
        <v>1384</v>
      </c>
    </row>
    <row r="2080" spans="2:65" s="888" customFormat="1">
      <c r="B2080" s="889"/>
      <c r="D2080" s="890" t="s">
        <v>3027</v>
      </c>
      <c r="E2080" s="891" t="s">
        <v>1</v>
      </c>
      <c r="F2080" s="892" t="s">
        <v>3673</v>
      </c>
      <c r="H2080" s="891" t="s">
        <v>1</v>
      </c>
      <c r="L2080" s="889"/>
      <c r="M2080" s="893"/>
      <c r="T2080" s="894"/>
      <c r="AT2080" s="891" t="s">
        <v>3027</v>
      </c>
      <c r="AU2080" s="891" t="s">
        <v>177</v>
      </c>
      <c r="AV2080" s="888" t="s">
        <v>78</v>
      </c>
      <c r="AW2080" s="888" t="s">
        <v>27</v>
      </c>
      <c r="AX2080" s="888" t="s">
        <v>70</v>
      </c>
      <c r="AY2080" s="891" t="s">
        <v>170</v>
      </c>
    </row>
    <row r="2081" spans="2:65" s="888" customFormat="1">
      <c r="B2081" s="889"/>
      <c r="D2081" s="890" t="s">
        <v>3027</v>
      </c>
      <c r="E2081" s="891" t="s">
        <v>1</v>
      </c>
      <c r="F2081" s="892" t="s">
        <v>3674</v>
      </c>
      <c r="H2081" s="891" t="s">
        <v>1</v>
      </c>
      <c r="L2081" s="889"/>
      <c r="M2081" s="893"/>
      <c r="T2081" s="894"/>
      <c r="AT2081" s="891" t="s">
        <v>3027</v>
      </c>
      <c r="AU2081" s="891" t="s">
        <v>177</v>
      </c>
      <c r="AV2081" s="888" t="s">
        <v>78</v>
      </c>
      <c r="AW2081" s="888" t="s">
        <v>27</v>
      </c>
      <c r="AX2081" s="888" t="s">
        <v>70</v>
      </c>
      <c r="AY2081" s="891" t="s">
        <v>170</v>
      </c>
    </row>
    <row r="2082" spans="2:65" s="895" customFormat="1">
      <c r="B2082" s="896"/>
      <c r="D2082" s="890" t="s">
        <v>3027</v>
      </c>
      <c r="E2082" s="897" t="s">
        <v>1</v>
      </c>
      <c r="F2082" s="898" t="s">
        <v>3675</v>
      </c>
      <c r="H2082" s="899">
        <v>45.607999999999997</v>
      </c>
      <c r="L2082" s="896"/>
      <c r="M2082" s="900"/>
      <c r="T2082" s="901"/>
      <c r="AT2082" s="897" t="s">
        <v>3027</v>
      </c>
      <c r="AU2082" s="897" t="s">
        <v>177</v>
      </c>
      <c r="AV2082" s="895" t="s">
        <v>177</v>
      </c>
      <c r="AW2082" s="895" t="s">
        <v>27</v>
      </c>
      <c r="AX2082" s="895" t="s">
        <v>70</v>
      </c>
      <c r="AY2082" s="897" t="s">
        <v>170</v>
      </c>
    </row>
    <row r="2083" spans="2:65" s="895" customFormat="1">
      <c r="B2083" s="896"/>
      <c r="D2083" s="890" t="s">
        <v>3027</v>
      </c>
      <c r="E2083" s="897" t="s">
        <v>1</v>
      </c>
      <c r="F2083" s="898" t="s">
        <v>3676</v>
      </c>
      <c r="H2083" s="899">
        <v>7.9009999999999998</v>
      </c>
      <c r="L2083" s="896"/>
      <c r="M2083" s="900"/>
      <c r="T2083" s="901"/>
      <c r="AT2083" s="897" t="s">
        <v>3027</v>
      </c>
      <c r="AU2083" s="897" t="s">
        <v>177</v>
      </c>
      <c r="AV2083" s="895" t="s">
        <v>177</v>
      </c>
      <c r="AW2083" s="895" t="s">
        <v>27</v>
      </c>
      <c r="AX2083" s="895" t="s">
        <v>70</v>
      </c>
      <c r="AY2083" s="897" t="s">
        <v>170</v>
      </c>
    </row>
    <row r="2084" spans="2:65" s="895" customFormat="1">
      <c r="B2084" s="896"/>
      <c r="D2084" s="890" t="s">
        <v>3027</v>
      </c>
      <c r="E2084" s="897" t="s">
        <v>1</v>
      </c>
      <c r="F2084" s="898" t="s">
        <v>3677</v>
      </c>
      <c r="H2084" s="899">
        <v>5.0529999999999999</v>
      </c>
      <c r="L2084" s="896"/>
      <c r="M2084" s="900"/>
      <c r="T2084" s="901"/>
      <c r="AT2084" s="897" t="s">
        <v>3027</v>
      </c>
      <c r="AU2084" s="897" t="s">
        <v>177</v>
      </c>
      <c r="AV2084" s="895" t="s">
        <v>177</v>
      </c>
      <c r="AW2084" s="895" t="s">
        <v>27</v>
      </c>
      <c r="AX2084" s="895" t="s">
        <v>70</v>
      </c>
      <c r="AY2084" s="897" t="s">
        <v>170</v>
      </c>
    </row>
    <row r="2085" spans="2:65" s="902" customFormat="1">
      <c r="B2085" s="903"/>
      <c r="D2085" s="890" t="s">
        <v>3027</v>
      </c>
      <c r="E2085" s="904" t="s">
        <v>1</v>
      </c>
      <c r="F2085" s="905" t="s">
        <v>3030</v>
      </c>
      <c r="H2085" s="906">
        <v>58.561999999999998</v>
      </c>
      <c r="L2085" s="903"/>
      <c r="M2085" s="907"/>
      <c r="T2085" s="908"/>
      <c r="AT2085" s="904" t="s">
        <v>3027</v>
      </c>
      <c r="AU2085" s="904" t="s">
        <v>177</v>
      </c>
      <c r="AV2085" s="902" t="s">
        <v>176</v>
      </c>
      <c r="AW2085" s="902" t="s">
        <v>27</v>
      </c>
      <c r="AX2085" s="902" t="s">
        <v>78</v>
      </c>
      <c r="AY2085" s="904" t="s">
        <v>170</v>
      </c>
    </row>
    <row r="2086" spans="2:65" s="2" customFormat="1" ht="24.25" customHeight="1">
      <c r="B2086" s="883"/>
      <c r="C2086" s="148" t="s">
        <v>1385</v>
      </c>
      <c r="D2086" s="148" t="s">
        <v>172</v>
      </c>
      <c r="E2086" s="149" t="s">
        <v>1386</v>
      </c>
      <c r="F2086" s="150" t="s">
        <v>1387</v>
      </c>
      <c r="G2086" s="151" t="s">
        <v>339</v>
      </c>
      <c r="H2086" s="152">
        <v>14</v>
      </c>
      <c r="I2086" s="1091"/>
      <c r="J2086" s="153">
        <f>ROUND(I2086*H2086,2)</f>
        <v>0</v>
      </c>
      <c r="K2086" s="884"/>
      <c r="L2086" s="40"/>
      <c r="M2086" s="155" t="s">
        <v>1</v>
      </c>
      <c r="N2086" s="885" t="s">
        <v>38</v>
      </c>
      <c r="O2086" s="886">
        <v>0.41702</v>
      </c>
      <c r="P2086" s="886">
        <f>O2086*H2086</f>
        <v>5.8382800000000001</v>
      </c>
      <c r="Q2086" s="886">
        <v>1.2500000000000001E-5</v>
      </c>
      <c r="R2086" s="886">
        <f>Q2086*H2086</f>
        <v>1.75E-4</v>
      </c>
      <c r="S2086" s="886">
        <v>0</v>
      </c>
      <c r="T2086" s="158">
        <f>S2086*H2086</f>
        <v>0</v>
      </c>
      <c r="AR2086" s="159" t="s">
        <v>234</v>
      </c>
      <c r="AT2086" s="159" t="s">
        <v>172</v>
      </c>
      <c r="AU2086" s="159" t="s">
        <v>177</v>
      </c>
      <c r="AY2086" s="863" t="s">
        <v>170</v>
      </c>
      <c r="BE2086" s="887">
        <f>IF(N2086="základná",J2086,0)</f>
        <v>0</v>
      </c>
      <c r="BF2086" s="887">
        <f>IF(N2086="znížená",J2086,0)</f>
        <v>0</v>
      </c>
      <c r="BG2086" s="887">
        <f>IF(N2086="zákl. prenesená",J2086,0)</f>
        <v>0</v>
      </c>
      <c r="BH2086" s="887">
        <f>IF(N2086="zníž. prenesená",J2086,0)</f>
        <v>0</v>
      </c>
      <c r="BI2086" s="887">
        <f>IF(N2086="nulová",J2086,0)</f>
        <v>0</v>
      </c>
      <c r="BJ2086" s="863" t="s">
        <v>177</v>
      </c>
      <c r="BK2086" s="887">
        <f>ROUND(I2086*H2086,2)</f>
        <v>0</v>
      </c>
      <c r="BL2086" s="863" t="s">
        <v>234</v>
      </c>
      <c r="BM2086" s="159" t="s">
        <v>1388</v>
      </c>
    </row>
    <row r="2087" spans="2:65" s="895" customFormat="1">
      <c r="B2087" s="896"/>
      <c r="D2087" s="890" t="s">
        <v>3027</v>
      </c>
      <c r="E2087" s="897" t="s">
        <v>1</v>
      </c>
      <c r="F2087" s="898" t="s">
        <v>226</v>
      </c>
      <c r="H2087" s="899">
        <v>14</v>
      </c>
      <c r="L2087" s="896"/>
      <c r="M2087" s="900"/>
      <c r="T2087" s="901"/>
      <c r="AT2087" s="897" t="s">
        <v>3027</v>
      </c>
      <c r="AU2087" s="897" t="s">
        <v>177</v>
      </c>
      <c r="AV2087" s="895" t="s">
        <v>177</v>
      </c>
      <c r="AW2087" s="895" t="s">
        <v>27</v>
      </c>
      <c r="AX2087" s="895" t="s">
        <v>70</v>
      </c>
      <c r="AY2087" s="897" t="s">
        <v>170</v>
      </c>
    </row>
    <row r="2088" spans="2:65" s="902" customFormat="1">
      <c r="B2088" s="903"/>
      <c r="D2088" s="890" t="s">
        <v>3027</v>
      </c>
      <c r="E2088" s="904" t="s">
        <v>1</v>
      </c>
      <c r="F2088" s="905" t="s">
        <v>3030</v>
      </c>
      <c r="H2088" s="906">
        <v>14</v>
      </c>
      <c r="L2088" s="903"/>
      <c r="M2088" s="907"/>
      <c r="T2088" s="908"/>
      <c r="AT2088" s="904" t="s">
        <v>3027</v>
      </c>
      <c r="AU2088" s="904" t="s">
        <v>177</v>
      </c>
      <c r="AV2088" s="902" t="s">
        <v>176</v>
      </c>
      <c r="AW2088" s="902" t="s">
        <v>27</v>
      </c>
      <c r="AX2088" s="902" t="s">
        <v>78</v>
      </c>
      <c r="AY2088" s="904" t="s">
        <v>170</v>
      </c>
    </row>
    <row r="2089" spans="2:65" s="2" customFormat="1" ht="24.25" customHeight="1">
      <c r="B2089" s="883"/>
      <c r="C2089" s="148" t="s">
        <v>1389</v>
      </c>
      <c r="D2089" s="148" t="s">
        <v>172</v>
      </c>
      <c r="E2089" s="149" t="s">
        <v>1390</v>
      </c>
      <c r="F2089" s="150" t="s">
        <v>1391</v>
      </c>
      <c r="G2089" s="151" t="s">
        <v>364</v>
      </c>
      <c r="H2089" s="152">
        <v>44.515000000000001</v>
      </c>
      <c r="I2089" s="1091"/>
      <c r="J2089" s="153">
        <f>ROUND(I2089*H2089,2)</f>
        <v>0</v>
      </c>
      <c r="K2089" s="884"/>
      <c r="L2089" s="40"/>
      <c r="M2089" s="155" t="s">
        <v>1</v>
      </c>
      <c r="N2089" s="885" t="s">
        <v>38</v>
      </c>
      <c r="O2089" s="886">
        <v>1.603</v>
      </c>
      <c r="P2089" s="886">
        <f>O2089*H2089</f>
        <v>71.357545000000002</v>
      </c>
      <c r="Q2089" s="886">
        <v>1.72E-3</v>
      </c>
      <c r="R2089" s="886">
        <f>Q2089*H2089</f>
        <v>7.6565800000000003E-2</v>
      </c>
      <c r="S2089" s="886">
        <v>0</v>
      </c>
      <c r="T2089" s="158">
        <f>S2089*H2089</f>
        <v>0</v>
      </c>
      <c r="AR2089" s="159" t="s">
        <v>234</v>
      </c>
      <c r="AT2089" s="159" t="s">
        <v>172</v>
      </c>
      <c r="AU2089" s="159" t="s">
        <v>177</v>
      </c>
      <c r="AY2089" s="863" t="s">
        <v>170</v>
      </c>
      <c r="BE2089" s="887">
        <f>IF(N2089="základná",J2089,0)</f>
        <v>0</v>
      </c>
      <c r="BF2089" s="887">
        <f>IF(N2089="znížená",J2089,0)</f>
        <v>0</v>
      </c>
      <c r="BG2089" s="887">
        <f>IF(N2089="zákl. prenesená",J2089,0)</f>
        <v>0</v>
      </c>
      <c r="BH2089" s="887">
        <f>IF(N2089="zníž. prenesená",J2089,0)</f>
        <v>0</v>
      </c>
      <c r="BI2089" s="887">
        <f>IF(N2089="nulová",J2089,0)</f>
        <v>0</v>
      </c>
      <c r="BJ2089" s="863" t="s">
        <v>177</v>
      </c>
      <c r="BK2089" s="887">
        <f>ROUND(I2089*H2089,2)</f>
        <v>0</v>
      </c>
      <c r="BL2089" s="863" t="s">
        <v>234</v>
      </c>
      <c r="BM2089" s="159" t="s">
        <v>1392</v>
      </c>
    </row>
    <row r="2090" spans="2:65" s="888" customFormat="1">
      <c r="B2090" s="889"/>
      <c r="D2090" s="890" t="s">
        <v>3027</v>
      </c>
      <c r="E2090" s="891" t="s">
        <v>1</v>
      </c>
      <c r="F2090" s="892" t="s">
        <v>3678</v>
      </c>
      <c r="H2090" s="891" t="s">
        <v>1</v>
      </c>
      <c r="L2090" s="889"/>
      <c r="M2090" s="893"/>
      <c r="T2090" s="894"/>
      <c r="AT2090" s="891" t="s">
        <v>3027</v>
      </c>
      <c r="AU2090" s="891" t="s">
        <v>177</v>
      </c>
      <c r="AV2090" s="888" t="s">
        <v>78</v>
      </c>
      <c r="AW2090" s="888" t="s">
        <v>27</v>
      </c>
      <c r="AX2090" s="888" t="s">
        <v>70</v>
      </c>
      <c r="AY2090" s="891" t="s">
        <v>170</v>
      </c>
    </row>
    <row r="2091" spans="2:65" s="895" customFormat="1">
      <c r="B2091" s="896"/>
      <c r="D2091" s="890" t="s">
        <v>3027</v>
      </c>
      <c r="E2091" s="897" t="s">
        <v>1</v>
      </c>
      <c r="F2091" s="898" t="s">
        <v>3679</v>
      </c>
      <c r="H2091" s="899">
        <v>12.715</v>
      </c>
      <c r="L2091" s="896"/>
      <c r="M2091" s="900"/>
      <c r="T2091" s="901"/>
      <c r="AT2091" s="897" t="s">
        <v>3027</v>
      </c>
      <c r="AU2091" s="897" t="s">
        <v>177</v>
      </c>
      <c r="AV2091" s="895" t="s">
        <v>177</v>
      </c>
      <c r="AW2091" s="895" t="s">
        <v>27</v>
      </c>
      <c r="AX2091" s="895" t="s">
        <v>70</v>
      </c>
      <c r="AY2091" s="897" t="s">
        <v>170</v>
      </c>
    </row>
    <row r="2092" spans="2:65" s="895" customFormat="1">
      <c r="B2092" s="896"/>
      <c r="D2092" s="890" t="s">
        <v>3027</v>
      </c>
      <c r="E2092" s="897" t="s">
        <v>1</v>
      </c>
      <c r="F2092" s="898" t="s">
        <v>3680</v>
      </c>
      <c r="H2092" s="899">
        <v>5.4</v>
      </c>
      <c r="L2092" s="896"/>
      <c r="M2092" s="900"/>
      <c r="T2092" s="901"/>
      <c r="AT2092" s="897" t="s">
        <v>3027</v>
      </c>
      <c r="AU2092" s="897" t="s">
        <v>177</v>
      </c>
      <c r="AV2092" s="895" t="s">
        <v>177</v>
      </c>
      <c r="AW2092" s="895" t="s">
        <v>27</v>
      </c>
      <c r="AX2092" s="895" t="s">
        <v>70</v>
      </c>
      <c r="AY2092" s="897" t="s">
        <v>170</v>
      </c>
    </row>
    <row r="2093" spans="2:65" s="895" customFormat="1">
      <c r="B2093" s="896"/>
      <c r="D2093" s="890" t="s">
        <v>3027</v>
      </c>
      <c r="E2093" s="897" t="s">
        <v>1</v>
      </c>
      <c r="F2093" s="898" t="s">
        <v>3681</v>
      </c>
      <c r="H2093" s="899">
        <v>5.4</v>
      </c>
      <c r="L2093" s="896"/>
      <c r="M2093" s="900"/>
      <c r="T2093" s="901"/>
      <c r="AT2093" s="897" t="s">
        <v>3027</v>
      </c>
      <c r="AU2093" s="897" t="s">
        <v>177</v>
      </c>
      <c r="AV2093" s="895" t="s">
        <v>177</v>
      </c>
      <c r="AW2093" s="895" t="s">
        <v>27</v>
      </c>
      <c r="AX2093" s="895" t="s">
        <v>70</v>
      </c>
      <c r="AY2093" s="897" t="s">
        <v>170</v>
      </c>
    </row>
    <row r="2094" spans="2:65" s="895" customFormat="1">
      <c r="B2094" s="896"/>
      <c r="D2094" s="890" t="s">
        <v>3027</v>
      </c>
      <c r="E2094" s="897" t="s">
        <v>1</v>
      </c>
      <c r="F2094" s="898" t="s">
        <v>3682</v>
      </c>
      <c r="H2094" s="899">
        <v>18.899999999999999</v>
      </c>
      <c r="L2094" s="896"/>
      <c r="M2094" s="900"/>
      <c r="T2094" s="901"/>
      <c r="AT2094" s="897" t="s">
        <v>3027</v>
      </c>
      <c r="AU2094" s="897" t="s">
        <v>177</v>
      </c>
      <c r="AV2094" s="895" t="s">
        <v>177</v>
      </c>
      <c r="AW2094" s="895" t="s">
        <v>27</v>
      </c>
      <c r="AX2094" s="895" t="s">
        <v>70</v>
      </c>
      <c r="AY2094" s="897" t="s">
        <v>170</v>
      </c>
    </row>
    <row r="2095" spans="2:65" s="888" customFormat="1">
      <c r="B2095" s="889"/>
      <c r="D2095" s="890" t="s">
        <v>3027</v>
      </c>
      <c r="E2095" s="891" t="s">
        <v>1</v>
      </c>
      <c r="F2095" s="892" t="s">
        <v>3683</v>
      </c>
      <c r="H2095" s="891" t="s">
        <v>1</v>
      </c>
      <c r="L2095" s="889"/>
      <c r="M2095" s="893"/>
      <c r="T2095" s="894"/>
      <c r="AT2095" s="891" t="s">
        <v>3027</v>
      </c>
      <c r="AU2095" s="891" t="s">
        <v>177</v>
      </c>
      <c r="AV2095" s="888" t="s">
        <v>78</v>
      </c>
      <c r="AW2095" s="888" t="s">
        <v>27</v>
      </c>
      <c r="AX2095" s="888" t="s">
        <v>70</v>
      </c>
      <c r="AY2095" s="891" t="s">
        <v>170</v>
      </c>
    </row>
    <row r="2096" spans="2:65" s="895" customFormat="1">
      <c r="B2096" s="896"/>
      <c r="D2096" s="890" t="s">
        <v>3027</v>
      </c>
      <c r="E2096" s="897" t="s">
        <v>1</v>
      </c>
      <c r="F2096" s="898" t="s">
        <v>3684</v>
      </c>
      <c r="H2096" s="899">
        <v>2.1</v>
      </c>
      <c r="L2096" s="896"/>
      <c r="M2096" s="900"/>
      <c r="T2096" s="901"/>
      <c r="AT2096" s="897" t="s">
        <v>3027</v>
      </c>
      <c r="AU2096" s="897" t="s">
        <v>177</v>
      </c>
      <c r="AV2096" s="895" t="s">
        <v>177</v>
      </c>
      <c r="AW2096" s="895" t="s">
        <v>27</v>
      </c>
      <c r="AX2096" s="895" t="s">
        <v>70</v>
      </c>
      <c r="AY2096" s="897" t="s">
        <v>170</v>
      </c>
    </row>
    <row r="2097" spans="2:65" s="902" customFormat="1">
      <c r="B2097" s="903"/>
      <c r="D2097" s="890" t="s">
        <v>3027</v>
      </c>
      <c r="E2097" s="904" t="s">
        <v>1</v>
      </c>
      <c r="F2097" s="905" t="s">
        <v>3030</v>
      </c>
      <c r="H2097" s="906">
        <v>44.515000000000001</v>
      </c>
      <c r="L2097" s="903"/>
      <c r="M2097" s="907"/>
      <c r="T2097" s="908"/>
      <c r="AT2097" s="904" t="s">
        <v>3027</v>
      </c>
      <c r="AU2097" s="904" t="s">
        <v>177</v>
      </c>
      <c r="AV2097" s="902" t="s">
        <v>176</v>
      </c>
      <c r="AW2097" s="902" t="s">
        <v>27</v>
      </c>
      <c r="AX2097" s="902" t="s">
        <v>78</v>
      </c>
      <c r="AY2097" s="904" t="s">
        <v>170</v>
      </c>
    </row>
    <row r="2098" spans="2:65" s="2" customFormat="1" ht="44.25" customHeight="1">
      <c r="B2098" s="883"/>
      <c r="C2098" s="161" t="s">
        <v>1393</v>
      </c>
      <c r="D2098" s="161" t="s">
        <v>391</v>
      </c>
      <c r="E2098" s="162" t="s">
        <v>1394</v>
      </c>
      <c r="F2098" s="163" t="s">
        <v>1395</v>
      </c>
      <c r="G2098" s="164" t="s">
        <v>364</v>
      </c>
      <c r="H2098" s="165">
        <v>44.515000000000001</v>
      </c>
      <c r="I2098" s="1091"/>
      <c r="J2098" s="166">
        <f>ROUND(I2098*H2098,2)</f>
        <v>0</v>
      </c>
      <c r="K2098" s="167"/>
      <c r="L2098" s="168"/>
      <c r="M2098" s="169" t="s">
        <v>1</v>
      </c>
      <c r="N2098" s="922" t="s">
        <v>38</v>
      </c>
      <c r="O2098" s="886">
        <v>0</v>
      </c>
      <c r="P2098" s="886">
        <f>O2098*H2098</f>
        <v>0</v>
      </c>
      <c r="Q2098" s="886">
        <v>5.0000000000000001E-3</v>
      </c>
      <c r="R2098" s="886">
        <f>Q2098*H2098</f>
        <v>0.222575</v>
      </c>
      <c r="S2098" s="886">
        <v>0</v>
      </c>
      <c r="T2098" s="158">
        <f>S2098*H2098</f>
        <v>0</v>
      </c>
      <c r="AR2098" s="159" t="s">
        <v>299</v>
      </c>
      <c r="AT2098" s="159" t="s">
        <v>391</v>
      </c>
      <c r="AU2098" s="159" t="s">
        <v>177</v>
      </c>
      <c r="AY2098" s="863" t="s">
        <v>170</v>
      </c>
      <c r="BE2098" s="887">
        <f>IF(N2098="základná",J2098,0)</f>
        <v>0</v>
      </c>
      <c r="BF2098" s="887">
        <f>IF(N2098="znížená",J2098,0)</f>
        <v>0</v>
      </c>
      <c r="BG2098" s="887">
        <f>IF(N2098="zákl. prenesená",J2098,0)</f>
        <v>0</v>
      </c>
      <c r="BH2098" s="887">
        <f>IF(N2098="zníž. prenesená",J2098,0)</f>
        <v>0</v>
      </c>
      <c r="BI2098" s="887">
        <f>IF(N2098="nulová",J2098,0)</f>
        <v>0</v>
      </c>
      <c r="BJ2098" s="863" t="s">
        <v>177</v>
      </c>
      <c r="BK2098" s="887">
        <f>ROUND(I2098*H2098,2)</f>
        <v>0</v>
      </c>
      <c r="BL2098" s="863" t="s">
        <v>234</v>
      </c>
      <c r="BM2098" s="159" t="s">
        <v>1396</v>
      </c>
    </row>
    <row r="2099" spans="2:65" s="888" customFormat="1">
      <c r="B2099" s="889"/>
      <c r="D2099" s="890" t="s">
        <v>3027</v>
      </c>
      <c r="E2099" s="891" t="s">
        <v>1</v>
      </c>
      <c r="F2099" s="892" t="s">
        <v>3678</v>
      </c>
      <c r="H2099" s="891" t="s">
        <v>1</v>
      </c>
      <c r="L2099" s="889"/>
      <c r="M2099" s="893"/>
      <c r="T2099" s="894"/>
      <c r="AT2099" s="891" t="s">
        <v>3027</v>
      </c>
      <c r="AU2099" s="891" t="s">
        <v>177</v>
      </c>
      <c r="AV2099" s="888" t="s">
        <v>78</v>
      </c>
      <c r="AW2099" s="888" t="s">
        <v>27</v>
      </c>
      <c r="AX2099" s="888" t="s">
        <v>70</v>
      </c>
      <c r="AY2099" s="891" t="s">
        <v>170</v>
      </c>
    </row>
    <row r="2100" spans="2:65" s="895" customFormat="1">
      <c r="B2100" s="896"/>
      <c r="D2100" s="890" t="s">
        <v>3027</v>
      </c>
      <c r="E2100" s="897" t="s">
        <v>1</v>
      </c>
      <c r="F2100" s="898" t="s">
        <v>3679</v>
      </c>
      <c r="H2100" s="899">
        <v>12.715</v>
      </c>
      <c r="L2100" s="896"/>
      <c r="M2100" s="900"/>
      <c r="T2100" s="901"/>
      <c r="AT2100" s="897" t="s">
        <v>3027</v>
      </c>
      <c r="AU2100" s="897" t="s">
        <v>177</v>
      </c>
      <c r="AV2100" s="895" t="s">
        <v>177</v>
      </c>
      <c r="AW2100" s="895" t="s">
        <v>27</v>
      </c>
      <c r="AX2100" s="895" t="s">
        <v>70</v>
      </c>
      <c r="AY2100" s="897" t="s">
        <v>170</v>
      </c>
    </row>
    <row r="2101" spans="2:65" s="895" customFormat="1">
      <c r="B2101" s="896"/>
      <c r="D2101" s="890" t="s">
        <v>3027</v>
      </c>
      <c r="E2101" s="897" t="s">
        <v>1</v>
      </c>
      <c r="F2101" s="898" t="s">
        <v>3680</v>
      </c>
      <c r="H2101" s="899">
        <v>5.4</v>
      </c>
      <c r="L2101" s="896"/>
      <c r="M2101" s="900"/>
      <c r="T2101" s="901"/>
      <c r="AT2101" s="897" t="s">
        <v>3027</v>
      </c>
      <c r="AU2101" s="897" t="s">
        <v>177</v>
      </c>
      <c r="AV2101" s="895" t="s">
        <v>177</v>
      </c>
      <c r="AW2101" s="895" t="s">
        <v>27</v>
      </c>
      <c r="AX2101" s="895" t="s">
        <v>70</v>
      </c>
      <c r="AY2101" s="897" t="s">
        <v>170</v>
      </c>
    </row>
    <row r="2102" spans="2:65" s="895" customFormat="1">
      <c r="B2102" s="896"/>
      <c r="D2102" s="890" t="s">
        <v>3027</v>
      </c>
      <c r="E2102" s="897" t="s">
        <v>1</v>
      </c>
      <c r="F2102" s="898" t="s">
        <v>3681</v>
      </c>
      <c r="H2102" s="899">
        <v>5.4</v>
      </c>
      <c r="L2102" s="896"/>
      <c r="M2102" s="900"/>
      <c r="T2102" s="901"/>
      <c r="AT2102" s="897" t="s">
        <v>3027</v>
      </c>
      <c r="AU2102" s="897" t="s">
        <v>177</v>
      </c>
      <c r="AV2102" s="895" t="s">
        <v>177</v>
      </c>
      <c r="AW2102" s="895" t="s">
        <v>27</v>
      </c>
      <c r="AX2102" s="895" t="s">
        <v>70</v>
      </c>
      <c r="AY2102" s="897" t="s">
        <v>170</v>
      </c>
    </row>
    <row r="2103" spans="2:65" s="895" customFormat="1">
      <c r="B2103" s="896"/>
      <c r="D2103" s="890" t="s">
        <v>3027</v>
      </c>
      <c r="E2103" s="897" t="s">
        <v>1</v>
      </c>
      <c r="F2103" s="898" t="s">
        <v>3682</v>
      </c>
      <c r="H2103" s="899">
        <v>18.899999999999999</v>
      </c>
      <c r="L2103" s="896"/>
      <c r="M2103" s="900"/>
      <c r="T2103" s="901"/>
      <c r="AT2103" s="897" t="s">
        <v>3027</v>
      </c>
      <c r="AU2103" s="897" t="s">
        <v>177</v>
      </c>
      <c r="AV2103" s="895" t="s">
        <v>177</v>
      </c>
      <c r="AW2103" s="895" t="s">
        <v>27</v>
      </c>
      <c r="AX2103" s="895" t="s">
        <v>70</v>
      </c>
      <c r="AY2103" s="897" t="s">
        <v>170</v>
      </c>
    </row>
    <row r="2104" spans="2:65" s="888" customFormat="1">
      <c r="B2104" s="889"/>
      <c r="D2104" s="890" t="s">
        <v>3027</v>
      </c>
      <c r="E2104" s="891" t="s">
        <v>1</v>
      </c>
      <c r="F2104" s="892" t="s">
        <v>3683</v>
      </c>
      <c r="H2104" s="891" t="s">
        <v>1</v>
      </c>
      <c r="L2104" s="889"/>
      <c r="M2104" s="893"/>
      <c r="T2104" s="894"/>
      <c r="AT2104" s="891" t="s">
        <v>3027</v>
      </c>
      <c r="AU2104" s="891" t="s">
        <v>177</v>
      </c>
      <c r="AV2104" s="888" t="s">
        <v>78</v>
      </c>
      <c r="AW2104" s="888" t="s">
        <v>27</v>
      </c>
      <c r="AX2104" s="888" t="s">
        <v>70</v>
      </c>
      <c r="AY2104" s="891" t="s">
        <v>170</v>
      </c>
    </row>
    <row r="2105" spans="2:65" s="895" customFormat="1">
      <c r="B2105" s="896"/>
      <c r="D2105" s="890" t="s">
        <v>3027</v>
      </c>
      <c r="E2105" s="897" t="s">
        <v>1</v>
      </c>
      <c r="F2105" s="898" t="s">
        <v>3684</v>
      </c>
      <c r="H2105" s="899">
        <v>2.1</v>
      </c>
      <c r="L2105" s="896"/>
      <c r="M2105" s="900"/>
      <c r="T2105" s="901"/>
      <c r="AT2105" s="897" t="s">
        <v>3027</v>
      </c>
      <c r="AU2105" s="897" t="s">
        <v>177</v>
      </c>
      <c r="AV2105" s="895" t="s">
        <v>177</v>
      </c>
      <c r="AW2105" s="895" t="s">
        <v>27</v>
      </c>
      <c r="AX2105" s="895" t="s">
        <v>70</v>
      </c>
      <c r="AY2105" s="897" t="s">
        <v>170</v>
      </c>
    </row>
    <row r="2106" spans="2:65" s="902" customFormat="1">
      <c r="B2106" s="903"/>
      <c r="D2106" s="890" t="s">
        <v>3027</v>
      </c>
      <c r="E2106" s="904" t="s">
        <v>1</v>
      </c>
      <c r="F2106" s="905" t="s">
        <v>3030</v>
      </c>
      <c r="H2106" s="906">
        <v>44.515000000000001</v>
      </c>
      <c r="L2106" s="903"/>
      <c r="M2106" s="907"/>
      <c r="T2106" s="908"/>
      <c r="AT2106" s="904" t="s">
        <v>3027</v>
      </c>
      <c r="AU2106" s="904" t="s">
        <v>177</v>
      </c>
      <c r="AV2106" s="902" t="s">
        <v>176</v>
      </c>
      <c r="AW2106" s="902" t="s">
        <v>27</v>
      </c>
      <c r="AX2106" s="902" t="s">
        <v>78</v>
      </c>
      <c r="AY2106" s="904" t="s">
        <v>170</v>
      </c>
    </row>
    <row r="2107" spans="2:65" s="2" customFormat="1" ht="24.25" customHeight="1">
      <c r="B2107" s="883"/>
      <c r="C2107" s="148" t="s">
        <v>1397</v>
      </c>
      <c r="D2107" s="148" t="s">
        <v>172</v>
      </c>
      <c r="E2107" s="149" t="s">
        <v>1398</v>
      </c>
      <c r="F2107" s="150" t="s">
        <v>1399</v>
      </c>
      <c r="G2107" s="151" t="s">
        <v>364</v>
      </c>
      <c r="H2107" s="152">
        <v>29.95</v>
      </c>
      <c r="I2107" s="1091"/>
      <c r="J2107" s="153">
        <f>ROUND(I2107*H2107,2)</f>
        <v>0</v>
      </c>
      <c r="K2107" s="884"/>
      <c r="L2107" s="40"/>
      <c r="M2107" s="155" t="s">
        <v>1</v>
      </c>
      <c r="N2107" s="885" t="s">
        <v>38</v>
      </c>
      <c r="O2107" s="886">
        <v>1.8160000000000001</v>
      </c>
      <c r="P2107" s="886">
        <f>O2107*H2107</f>
        <v>54.389200000000002</v>
      </c>
      <c r="Q2107" s="886">
        <v>1.72E-3</v>
      </c>
      <c r="R2107" s="886">
        <f>Q2107*H2107</f>
        <v>5.1513999999999997E-2</v>
      </c>
      <c r="S2107" s="886">
        <v>0</v>
      </c>
      <c r="T2107" s="158">
        <f>S2107*H2107</f>
        <v>0</v>
      </c>
      <c r="AR2107" s="159" t="s">
        <v>234</v>
      </c>
      <c r="AT2107" s="159" t="s">
        <v>172</v>
      </c>
      <c r="AU2107" s="159" t="s">
        <v>177</v>
      </c>
      <c r="AY2107" s="863" t="s">
        <v>170</v>
      </c>
      <c r="BE2107" s="887">
        <f>IF(N2107="základná",J2107,0)</f>
        <v>0</v>
      </c>
      <c r="BF2107" s="887">
        <f>IF(N2107="znížená",J2107,0)</f>
        <v>0</v>
      </c>
      <c r="BG2107" s="887">
        <f>IF(N2107="zákl. prenesená",J2107,0)</f>
        <v>0</v>
      </c>
      <c r="BH2107" s="887">
        <f>IF(N2107="zníž. prenesená",J2107,0)</f>
        <v>0</v>
      </c>
      <c r="BI2107" s="887">
        <f>IF(N2107="nulová",J2107,0)</f>
        <v>0</v>
      </c>
      <c r="BJ2107" s="863" t="s">
        <v>177</v>
      </c>
      <c r="BK2107" s="887">
        <f>ROUND(I2107*H2107,2)</f>
        <v>0</v>
      </c>
      <c r="BL2107" s="863" t="s">
        <v>234</v>
      </c>
      <c r="BM2107" s="159" t="s">
        <v>1400</v>
      </c>
    </row>
    <row r="2108" spans="2:65" s="888" customFormat="1">
      <c r="B2108" s="889"/>
      <c r="D2108" s="890" t="s">
        <v>3027</v>
      </c>
      <c r="E2108" s="891" t="s">
        <v>1</v>
      </c>
      <c r="F2108" s="892" t="s">
        <v>3685</v>
      </c>
      <c r="H2108" s="891" t="s">
        <v>1</v>
      </c>
      <c r="L2108" s="889"/>
      <c r="M2108" s="893"/>
      <c r="T2108" s="894"/>
      <c r="AT2108" s="891" t="s">
        <v>3027</v>
      </c>
      <c r="AU2108" s="891" t="s">
        <v>177</v>
      </c>
      <c r="AV2108" s="888" t="s">
        <v>78</v>
      </c>
      <c r="AW2108" s="888" t="s">
        <v>27</v>
      </c>
      <c r="AX2108" s="888" t="s">
        <v>70</v>
      </c>
      <c r="AY2108" s="891" t="s">
        <v>170</v>
      </c>
    </row>
    <row r="2109" spans="2:65" s="895" customFormat="1">
      <c r="B2109" s="896"/>
      <c r="D2109" s="890" t="s">
        <v>3027</v>
      </c>
      <c r="E2109" s="897" t="s">
        <v>1</v>
      </c>
      <c r="F2109" s="898" t="s">
        <v>3686</v>
      </c>
      <c r="H2109" s="899">
        <v>5.92</v>
      </c>
      <c r="L2109" s="896"/>
      <c r="M2109" s="900"/>
      <c r="T2109" s="901"/>
      <c r="AT2109" s="897" t="s">
        <v>3027</v>
      </c>
      <c r="AU2109" s="897" t="s">
        <v>177</v>
      </c>
      <c r="AV2109" s="895" t="s">
        <v>177</v>
      </c>
      <c r="AW2109" s="895" t="s">
        <v>27</v>
      </c>
      <c r="AX2109" s="895" t="s">
        <v>70</v>
      </c>
      <c r="AY2109" s="897" t="s">
        <v>170</v>
      </c>
    </row>
    <row r="2110" spans="2:65" s="895" customFormat="1">
      <c r="B2110" s="896"/>
      <c r="D2110" s="890" t="s">
        <v>3027</v>
      </c>
      <c r="E2110" s="897" t="s">
        <v>1</v>
      </c>
      <c r="F2110" s="898" t="s">
        <v>3687</v>
      </c>
      <c r="H2110" s="899">
        <v>2.66</v>
      </c>
      <c r="L2110" s="896"/>
      <c r="M2110" s="900"/>
      <c r="T2110" s="901"/>
      <c r="AT2110" s="897" t="s">
        <v>3027</v>
      </c>
      <c r="AU2110" s="897" t="s">
        <v>177</v>
      </c>
      <c r="AV2110" s="895" t="s">
        <v>177</v>
      </c>
      <c r="AW2110" s="895" t="s">
        <v>27</v>
      </c>
      <c r="AX2110" s="895" t="s">
        <v>70</v>
      </c>
      <c r="AY2110" s="897" t="s">
        <v>170</v>
      </c>
    </row>
    <row r="2111" spans="2:65" s="895" customFormat="1">
      <c r="B2111" s="896"/>
      <c r="D2111" s="890" t="s">
        <v>3027</v>
      </c>
      <c r="E2111" s="897" t="s">
        <v>1</v>
      </c>
      <c r="F2111" s="898" t="s">
        <v>3688</v>
      </c>
      <c r="H2111" s="899">
        <v>6.24</v>
      </c>
      <c r="L2111" s="896"/>
      <c r="M2111" s="900"/>
      <c r="T2111" s="901"/>
      <c r="AT2111" s="897" t="s">
        <v>3027</v>
      </c>
      <c r="AU2111" s="897" t="s">
        <v>177</v>
      </c>
      <c r="AV2111" s="895" t="s">
        <v>177</v>
      </c>
      <c r="AW2111" s="895" t="s">
        <v>27</v>
      </c>
      <c r="AX2111" s="895" t="s">
        <v>70</v>
      </c>
      <c r="AY2111" s="897" t="s">
        <v>170</v>
      </c>
    </row>
    <row r="2112" spans="2:65" s="895" customFormat="1">
      <c r="B2112" s="896"/>
      <c r="D2112" s="890" t="s">
        <v>3027</v>
      </c>
      <c r="E2112" s="897" t="s">
        <v>1</v>
      </c>
      <c r="F2112" s="898" t="s">
        <v>3689</v>
      </c>
      <c r="H2112" s="899">
        <v>6.32</v>
      </c>
      <c r="L2112" s="896"/>
      <c r="M2112" s="900"/>
      <c r="T2112" s="901"/>
      <c r="AT2112" s="897" t="s">
        <v>3027</v>
      </c>
      <c r="AU2112" s="897" t="s">
        <v>177</v>
      </c>
      <c r="AV2112" s="895" t="s">
        <v>177</v>
      </c>
      <c r="AW2112" s="895" t="s">
        <v>27</v>
      </c>
      <c r="AX2112" s="895" t="s">
        <v>70</v>
      </c>
      <c r="AY2112" s="897" t="s">
        <v>170</v>
      </c>
    </row>
    <row r="2113" spans="2:65" s="895" customFormat="1">
      <c r="B2113" s="896"/>
      <c r="D2113" s="890" t="s">
        <v>3027</v>
      </c>
      <c r="E2113" s="897" t="s">
        <v>1</v>
      </c>
      <c r="F2113" s="898" t="s">
        <v>3690</v>
      </c>
      <c r="H2113" s="899">
        <v>6.03</v>
      </c>
      <c r="L2113" s="896"/>
      <c r="M2113" s="900"/>
      <c r="T2113" s="901"/>
      <c r="AT2113" s="897" t="s">
        <v>3027</v>
      </c>
      <c r="AU2113" s="897" t="s">
        <v>177</v>
      </c>
      <c r="AV2113" s="895" t="s">
        <v>177</v>
      </c>
      <c r="AW2113" s="895" t="s">
        <v>27</v>
      </c>
      <c r="AX2113" s="895" t="s">
        <v>70</v>
      </c>
      <c r="AY2113" s="897" t="s">
        <v>170</v>
      </c>
    </row>
    <row r="2114" spans="2:65" s="895" customFormat="1">
      <c r="B2114" s="896"/>
      <c r="D2114" s="890" t="s">
        <v>3027</v>
      </c>
      <c r="E2114" s="897" t="s">
        <v>1</v>
      </c>
      <c r="F2114" s="898" t="s">
        <v>3691</v>
      </c>
      <c r="H2114" s="899">
        <v>2.78</v>
      </c>
      <c r="L2114" s="896"/>
      <c r="M2114" s="900"/>
      <c r="T2114" s="901"/>
      <c r="AT2114" s="897" t="s">
        <v>3027</v>
      </c>
      <c r="AU2114" s="897" t="s">
        <v>177</v>
      </c>
      <c r="AV2114" s="895" t="s">
        <v>177</v>
      </c>
      <c r="AW2114" s="895" t="s">
        <v>27</v>
      </c>
      <c r="AX2114" s="895" t="s">
        <v>70</v>
      </c>
      <c r="AY2114" s="897" t="s">
        <v>170</v>
      </c>
    </row>
    <row r="2115" spans="2:65" s="902" customFormat="1">
      <c r="B2115" s="903"/>
      <c r="D2115" s="890" t="s">
        <v>3027</v>
      </c>
      <c r="E2115" s="904" t="s">
        <v>1</v>
      </c>
      <c r="F2115" s="905" t="s">
        <v>3030</v>
      </c>
      <c r="H2115" s="906">
        <v>29.950000000000003</v>
      </c>
      <c r="L2115" s="903"/>
      <c r="M2115" s="907"/>
      <c r="T2115" s="908"/>
      <c r="AT2115" s="904" t="s">
        <v>3027</v>
      </c>
      <c r="AU2115" s="904" t="s">
        <v>177</v>
      </c>
      <c r="AV2115" s="902" t="s">
        <v>176</v>
      </c>
      <c r="AW2115" s="902" t="s">
        <v>27</v>
      </c>
      <c r="AX2115" s="902" t="s">
        <v>78</v>
      </c>
      <c r="AY2115" s="904" t="s">
        <v>170</v>
      </c>
    </row>
    <row r="2116" spans="2:65" s="2" customFormat="1" ht="33" customHeight="1">
      <c r="B2116" s="883"/>
      <c r="C2116" s="161" t="s">
        <v>1401</v>
      </c>
      <c r="D2116" s="161" t="s">
        <v>391</v>
      </c>
      <c r="E2116" s="162" t="s">
        <v>1402</v>
      </c>
      <c r="F2116" s="163" t="s">
        <v>1403</v>
      </c>
      <c r="G2116" s="164" t="s">
        <v>364</v>
      </c>
      <c r="H2116" s="165">
        <v>29.95</v>
      </c>
      <c r="I2116" s="1091"/>
      <c r="J2116" s="166">
        <f>ROUND(I2116*H2116,2)</f>
        <v>0</v>
      </c>
      <c r="K2116" s="167"/>
      <c r="L2116" s="168"/>
      <c r="M2116" s="169" t="s">
        <v>1</v>
      </c>
      <c r="N2116" s="922" t="s">
        <v>38</v>
      </c>
      <c r="O2116" s="886">
        <v>0</v>
      </c>
      <c r="P2116" s="886">
        <f>O2116*H2116</f>
        <v>0</v>
      </c>
      <c r="Q2116" s="886">
        <v>5.0000000000000001E-3</v>
      </c>
      <c r="R2116" s="886">
        <f>Q2116*H2116</f>
        <v>0.14974999999999999</v>
      </c>
      <c r="S2116" s="886">
        <v>0</v>
      </c>
      <c r="T2116" s="158">
        <f>S2116*H2116</f>
        <v>0</v>
      </c>
      <c r="AR2116" s="159" t="s">
        <v>299</v>
      </c>
      <c r="AT2116" s="159" t="s">
        <v>391</v>
      </c>
      <c r="AU2116" s="159" t="s">
        <v>177</v>
      </c>
      <c r="AY2116" s="863" t="s">
        <v>170</v>
      </c>
      <c r="BE2116" s="887">
        <f>IF(N2116="základná",J2116,0)</f>
        <v>0</v>
      </c>
      <c r="BF2116" s="887">
        <f>IF(N2116="znížená",J2116,0)</f>
        <v>0</v>
      </c>
      <c r="BG2116" s="887">
        <f>IF(N2116="zákl. prenesená",J2116,0)</f>
        <v>0</v>
      </c>
      <c r="BH2116" s="887">
        <f>IF(N2116="zníž. prenesená",J2116,0)</f>
        <v>0</v>
      </c>
      <c r="BI2116" s="887">
        <f>IF(N2116="nulová",J2116,0)</f>
        <v>0</v>
      </c>
      <c r="BJ2116" s="863" t="s">
        <v>177</v>
      </c>
      <c r="BK2116" s="887">
        <f>ROUND(I2116*H2116,2)</f>
        <v>0</v>
      </c>
      <c r="BL2116" s="863" t="s">
        <v>234</v>
      </c>
      <c r="BM2116" s="159" t="s">
        <v>1404</v>
      </c>
    </row>
    <row r="2117" spans="2:65" s="888" customFormat="1">
      <c r="B2117" s="889"/>
      <c r="D2117" s="890" t="s">
        <v>3027</v>
      </c>
      <c r="E2117" s="891" t="s">
        <v>1</v>
      </c>
      <c r="F2117" s="892" t="s">
        <v>3685</v>
      </c>
      <c r="H2117" s="891" t="s">
        <v>1</v>
      </c>
      <c r="L2117" s="889"/>
      <c r="M2117" s="893"/>
      <c r="T2117" s="894"/>
      <c r="AT2117" s="891" t="s">
        <v>3027</v>
      </c>
      <c r="AU2117" s="891" t="s">
        <v>177</v>
      </c>
      <c r="AV2117" s="888" t="s">
        <v>78</v>
      </c>
      <c r="AW2117" s="888" t="s">
        <v>27</v>
      </c>
      <c r="AX2117" s="888" t="s">
        <v>70</v>
      </c>
      <c r="AY2117" s="891" t="s">
        <v>170</v>
      </c>
    </row>
    <row r="2118" spans="2:65" s="895" customFormat="1">
      <c r="B2118" s="896"/>
      <c r="D2118" s="890" t="s">
        <v>3027</v>
      </c>
      <c r="E2118" s="897" t="s">
        <v>1</v>
      </c>
      <c r="F2118" s="898" t="s">
        <v>3686</v>
      </c>
      <c r="H2118" s="899">
        <v>5.92</v>
      </c>
      <c r="L2118" s="896"/>
      <c r="M2118" s="900"/>
      <c r="T2118" s="901"/>
      <c r="AT2118" s="897" t="s">
        <v>3027</v>
      </c>
      <c r="AU2118" s="897" t="s">
        <v>177</v>
      </c>
      <c r="AV2118" s="895" t="s">
        <v>177</v>
      </c>
      <c r="AW2118" s="895" t="s">
        <v>27</v>
      </c>
      <c r="AX2118" s="895" t="s">
        <v>70</v>
      </c>
      <c r="AY2118" s="897" t="s">
        <v>170</v>
      </c>
    </row>
    <row r="2119" spans="2:65" s="895" customFormat="1">
      <c r="B2119" s="896"/>
      <c r="D2119" s="890" t="s">
        <v>3027</v>
      </c>
      <c r="E2119" s="897" t="s">
        <v>1</v>
      </c>
      <c r="F2119" s="898" t="s">
        <v>3687</v>
      </c>
      <c r="H2119" s="899">
        <v>2.66</v>
      </c>
      <c r="L2119" s="896"/>
      <c r="M2119" s="900"/>
      <c r="T2119" s="901"/>
      <c r="AT2119" s="897" t="s">
        <v>3027</v>
      </c>
      <c r="AU2119" s="897" t="s">
        <v>177</v>
      </c>
      <c r="AV2119" s="895" t="s">
        <v>177</v>
      </c>
      <c r="AW2119" s="895" t="s">
        <v>27</v>
      </c>
      <c r="AX2119" s="895" t="s">
        <v>70</v>
      </c>
      <c r="AY2119" s="897" t="s">
        <v>170</v>
      </c>
    </row>
    <row r="2120" spans="2:65" s="895" customFormat="1">
      <c r="B2120" s="896"/>
      <c r="D2120" s="890" t="s">
        <v>3027</v>
      </c>
      <c r="E2120" s="897" t="s">
        <v>1</v>
      </c>
      <c r="F2120" s="898" t="s">
        <v>3688</v>
      </c>
      <c r="H2120" s="899">
        <v>6.24</v>
      </c>
      <c r="L2120" s="896"/>
      <c r="M2120" s="900"/>
      <c r="T2120" s="901"/>
      <c r="AT2120" s="897" t="s">
        <v>3027</v>
      </c>
      <c r="AU2120" s="897" t="s">
        <v>177</v>
      </c>
      <c r="AV2120" s="895" t="s">
        <v>177</v>
      </c>
      <c r="AW2120" s="895" t="s">
        <v>27</v>
      </c>
      <c r="AX2120" s="895" t="s">
        <v>70</v>
      </c>
      <c r="AY2120" s="897" t="s">
        <v>170</v>
      </c>
    </row>
    <row r="2121" spans="2:65" s="895" customFormat="1">
      <c r="B2121" s="896"/>
      <c r="D2121" s="890" t="s">
        <v>3027</v>
      </c>
      <c r="E2121" s="897" t="s">
        <v>1</v>
      </c>
      <c r="F2121" s="898" t="s">
        <v>3689</v>
      </c>
      <c r="H2121" s="899">
        <v>6.32</v>
      </c>
      <c r="L2121" s="896"/>
      <c r="M2121" s="900"/>
      <c r="T2121" s="901"/>
      <c r="AT2121" s="897" t="s">
        <v>3027</v>
      </c>
      <c r="AU2121" s="897" t="s">
        <v>177</v>
      </c>
      <c r="AV2121" s="895" t="s">
        <v>177</v>
      </c>
      <c r="AW2121" s="895" t="s">
        <v>27</v>
      </c>
      <c r="AX2121" s="895" t="s">
        <v>70</v>
      </c>
      <c r="AY2121" s="897" t="s">
        <v>170</v>
      </c>
    </row>
    <row r="2122" spans="2:65" s="895" customFormat="1">
      <c r="B2122" s="896"/>
      <c r="D2122" s="890" t="s">
        <v>3027</v>
      </c>
      <c r="E2122" s="897" t="s">
        <v>1</v>
      </c>
      <c r="F2122" s="898" t="s">
        <v>3690</v>
      </c>
      <c r="H2122" s="899">
        <v>6.03</v>
      </c>
      <c r="L2122" s="896"/>
      <c r="M2122" s="900"/>
      <c r="T2122" s="901"/>
      <c r="AT2122" s="897" t="s">
        <v>3027</v>
      </c>
      <c r="AU2122" s="897" t="s">
        <v>177</v>
      </c>
      <c r="AV2122" s="895" t="s">
        <v>177</v>
      </c>
      <c r="AW2122" s="895" t="s">
        <v>27</v>
      </c>
      <c r="AX2122" s="895" t="s">
        <v>70</v>
      </c>
      <c r="AY2122" s="897" t="s">
        <v>170</v>
      </c>
    </row>
    <row r="2123" spans="2:65" s="895" customFormat="1">
      <c r="B2123" s="896"/>
      <c r="D2123" s="890" t="s">
        <v>3027</v>
      </c>
      <c r="E2123" s="897" t="s">
        <v>1</v>
      </c>
      <c r="F2123" s="898" t="s">
        <v>3691</v>
      </c>
      <c r="H2123" s="899">
        <v>2.78</v>
      </c>
      <c r="L2123" s="896"/>
      <c r="M2123" s="900"/>
      <c r="T2123" s="901"/>
      <c r="AT2123" s="897" t="s">
        <v>3027</v>
      </c>
      <c r="AU2123" s="897" t="s">
        <v>177</v>
      </c>
      <c r="AV2123" s="895" t="s">
        <v>177</v>
      </c>
      <c r="AW2123" s="895" t="s">
        <v>27</v>
      </c>
      <c r="AX2123" s="895" t="s">
        <v>70</v>
      </c>
      <c r="AY2123" s="897" t="s">
        <v>170</v>
      </c>
    </row>
    <row r="2124" spans="2:65" s="902" customFormat="1">
      <c r="B2124" s="903"/>
      <c r="D2124" s="890" t="s">
        <v>3027</v>
      </c>
      <c r="E2124" s="904" t="s">
        <v>1</v>
      </c>
      <c r="F2124" s="905" t="s">
        <v>3030</v>
      </c>
      <c r="H2124" s="906">
        <v>29.950000000000003</v>
      </c>
      <c r="L2124" s="903"/>
      <c r="M2124" s="907"/>
      <c r="T2124" s="908"/>
      <c r="AT2124" s="904" t="s">
        <v>3027</v>
      </c>
      <c r="AU2124" s="904" t="s">
        <v>177</v>
      </c>
      <c r="AV2124" s="902" t="s">
        <v>176</v>
      </c>
      <c r="AW2124" s="902" t="s">
        <v>27</v>
      </c>
      <c r="AX2124" s="902" t="s">
        <v>78</v>
      </c>
      <c r="AY2124" s="904" t="s">
        <v>170</v>
      </c>
    </row>
    <row r="2125" spans="2:65" s="2" customFormat="1" ht="24.25" customHeight="1">
      <c r="B2125" s="883"/>
      <c r="C2125" s="148" t="s">
        <v>1405</v>
      </c>
      <c r="D2125" s="148" t="s">
        <v>172</v>
      </c>
      <c r="E2125" s="149" t="s">
        <v>1406</v>
      </c>
      <c r="F2125" s="150" t="s">
        <v>1407</v>
      </c>
      <c r="G2125" s="151" t="s">
        <v>175</v>
      </c>
      <c r="H2125" s="152">
        <v>1.575</v>
      </c>
      <c r="I2125" s="1091"/>
      <c r="J2125" s="153">
        <f>ROUND(I2125*H2125,2)</f>
        <v>0</v>
      </c>
      <c r="K2125" s="884"/>
      <c r="L2125" s="40"/>
      <c r="M2125" s="155" t="s">
        <v>1</v>
      </c>
      <c r="N2125" s="885" t="s">
        <v>38</v>
      </c>
      <c r="O2125" s="886">
        <v>5.4880000000000004</v>
      </c>
      <c r="P2125" s="886">
        <f>O2125*H2125</f>
        <v>8.6436000000000011</v>
      </c>
      <c r="Q2125" s="886">
        <v>0</v>
      </c>
      <c r="R2125" s="886">
        <f>Q2125*H2125</f>
        <v>0</v>
      </c>
      <c r="S2125" s="886">
        <v>0</v>
      </c>
      <c r="T2125" s="158">
        <f>S2125*H2125</f>
        <v>0</v>
      </c>
      <c r="AR2125" s="159" t="s">
        <v>234</v>
      </c>
      <c r="AT2125" s="159" t="s">
        <v>172</v>
      </c>
      <c r="AU2125" s="159" t="s">
        <v>177</v>
      </c>
      <c r="AY2125" s="863" t="s">
        <v>170</v>
      </c>
      <c r="BE2125" s="887">
        <f>IF(N2125="základná",J2125,0)</f>
        <v>0</v>
      </c>
      <c r="BF2125" s="887">
        <f>IF(N2125="znížená",J2125,0)</f>
        <v>0</v>
      </c>
      <c r="BG2125" s="887">
        <f>IF(N2125="zákl. prenesená",J2125,0)</f>
        <v>0</v>
      </c>
      <c r="BH2125" s="887">
        <f>IF(N2125="zníž. prenesená",J2125,0)</f>
        <v>0</v>
      </c>
      <c r="BI2125" s="887">
        <f>IF(N2125="nulová",J2125,0)</f>
        <v>0</v>
      </c>
      <c r="BJ2125" s="863" t="s">
        <v>177</v>
      </c>
      <c r="BK2125" s="887">
        <f>ROUND(I2125*H2125,2)</f>
        <v>0</v>
      </c>
      <c r="BL2125" s="863" t="s">
        <v>234</v>
      </c>
      <c r="BM2125" s="159" t="s">
        <v>1408</v>
      </c>
    </row>
    <row r="2126" spans="2:65" s="888" customFormat="1">
      <c r="B2126" s="889"/>
      <c r="D2126" s="890" t="s">
        <v>3027</v>
      </c>
      <c r="E2126" s="891" t="s">
        <v>1</v>
      </c>
      <c r="F2126" s="892" t="s">
        <v>3692</v>
      </c>
      <c r="H2126" s="891" t="s">
        <v>1</v>
      </c>
      <c r="L2126" s="889"/>
      <c r="M2126" s="893"/>
      <c r="T2126" s="894"/>
      <c r="AT2126" s="891" t="s">
        <v>3027</v>
      </c>
      <c r="AU2126" s="891" t="s">
        <v>177</v>
      </c>
      <c r="AV2126" s="888" t="s">
        <v>78</v>
      </c>
      <c r="AW2126" s="888" t="s">
        <v>27</v>
      </c>
      <c r="AX2126" s="888" t="s">
        <v>70</v>
      </c>
      <c r="AY2126" s="891" t="s">
        <v>170</v>
      </c>
    </row>
    <row r="2127" spans="2:65" s="895" customFormat="1">
      <c r="B2127" s="896"/>
      <c r="D2127" s="890" t="s">
        <v>3027</v>
      </c>
      <c r="E2127" s="897" t="s">
        <v>1</v>
      </c>
      <c r="F2127" s="898" t="s">
        <v>3693</v>
      </c>
      <c r="H2127" s="899">
        <v>1.575</v>
      </c>
      <c r="L2127" s="896"/>
      <c r="M2127" s="900"/>
      <c r="T2127" s="901"/>
      <c r="AT2127" s="897" t="s">
        <v>3027</v>
      </c>
      <c r="AU2127" s="897" t="s">
        <v>177</v>
      </c>
      <c r="AV2127" s="895" t="s">
        <v>177</v>
      </c>
      <c r="AW2127" s="895" t="s">
        <v>27</v>
      </c>
      <c r="AX2127" s="895" t="s">
        <v>70</v>
      </c>
      <c r="AY2127" s="897" t="s">
        <v>170</v>
      </c>
    </row>
    <row r="2128" spans="2:65" s="902" customFormat="1">
      <c r="B2128" s="903"/>
      <c r="D2128" s="890" t="s">
        <v>3027</v>
      </c>
      <c r="E2128" s="904" t="s">
        <v>1</v>
      </c>
      <c r="F2128" s="905" t="s">
        <v>3030</v>
      </c>
      <c r="H2128" s="906">
        <v>1.575</v>
      </c>
      <c r="L2128" s="903"/>
      <c r="M2128" s="907"/>
      <c r="T2128" s="908"/>
      <c r="AT2128" s="904" t="s">
        <v>3027</v>
      </c>
      <c r="AU2128" s="904" t="s">
        <v>177</v>
      </c>
      <c r="AV2128" s="902" t="s">
        <v>176</v>
      </c>
      <c r="AW2128" s="902" t="s">
        <v>27</v>
      </c>
      <c r="AX2128" s="902" t="s">
        <v>78</v>
      </c>
      <c r="AY2128" s="904" t="s">
        <v>170</v>
      </c>
    </row>
    <row r="2129" spans="2:65" s="2" customFormat="1" ht="24.25" customHeight="1">
      <c r="B2129" s="883"/>
      <c r="C2129" s="161" t="s">
        <v>1409</v>
      </c>
      <c r="D2129" s="161" t="s">
        <v>391</v>
      </c>
      <c r="E2129" s="162" t="s">
        <v>1410</v>
      </c>
      <c r="F2129" s="163" t="s">
        <v>1411</v>
      </c>
      <c r="G2129" s="164" t="s">
        <v>175</v>
      </c>
      <c r="H2129" s="165">
        <v>1.575</v>
      </c>
      <c r="I2129" s="1091"/>
      <c r="J2129" s="166">
        <f>ROUND(I2129*H2129,2)</f>
        <v>0</v>
      </c>
      <c r="K2129" s="167"/>
      <c r="L2129" s="168"/>
      <c r="M2129" s="169" t="s">
        <v>1</v>
      </c>
      <c r="N2129" s="922" t="s">
        <v>38</v>
      </c>
      <c r="O2129" s="886">
        <v>0</v>
      </c>
      <c r="P2129" s="886">
        <f>O2129*H2129</f>
        <v>0</v>
      </c>
      <c r="Q2129" s="886">
        <v>1.4E-2</v>
      </c>
      <c r="R2129" s="886">
        <f>Q2129*H2129</f>
        <v>2.205E-2</v>
      </c>
      <c r="S2129" s="886">
        <v>0</v>
      </c>
      <c r="T2129" s="158">
        <f>S2129*H2129</f>
        <v>0</v>
      </c>
      <c r="AR2129" s="159" t="s">
        <v>299</v>
      </c>
      <c r="AT2129" s="159" t="s">
        <v>391</v>
      </c>
      <c r="AU2129" s="159" t="s">
        <v>177</v>
      </c>
      <c r="AY2129" s="863" t="s">
        <v>170</v>
      </c>
      <c r="BE2129" s="887">
        <f>IF(N2129="základná",J2129,0)</f>
        <v>0</v>
      </c>
      <c r="BF2129" s="887">
        <f>IF(N2129="znížená",J2129,0)</f>
        <v>0</v>
      </c>
      <c r="BG2129" s="887">
        <f>IF(N2129="zákl. prenesená",J2129,0)</f>
        <v>0</v>
      </c>
      <c r="BH2129" s="887">
        <f>IF(N2129="zníž. prenesená",J2129,0)</f>
        <v>0</v>
      </c>
      <c r="BI2129" s="887">
        <f>IF(N2129="nulová",J2129,0)</f>
        <v>0</v>
      </c>
      <c r="BJ2129" s="863" t="s">
        <v>177</v>
      </c>
      <c r="BK2129" s="887">
        <f>ROUND(I2129*H2129,2)</f>
        <v>0</v>
      </c>
      <c r="BL2129" s="863" t="s">
        <v>234</v>
      </c>
      <c r="BM2129" s="159" t="s">
        <v>1412</v>
      </c>
    </row>
    <row r="2130" spans="2:65" s="888" customFormat="1">
      <c r="B2130" s="889"/>
      <c r="D2130" s="890" t="s">
        <v>3027</v>
      </c>
      <c r="E2130" s="891" t="s">
        <v>1</v>
      </c>
      <c r="F2130" s="892" t="s">
        <v>3692</v>
      </c>
      <c r="H2130" s="891" t="s">
        <v>1</v>
      </c>
      <c r="L2130" s="889"/>
      <c r="M2130" s="893"/>
      <c r="T2130" s="894"/>
      <c r="AT2130" s="891" t="s">
        <v>3027</v>
      </c>
      <c r="AU2130" s="891" t="s">
        <v>177</v>
      </c>
      <c r="AV2130" s="888" t="s">
        <v>78</v>
      </c>
      <c r="AW2130" s="888" t="s">
        <v>27</v>
      </c>
      <c r="AX2130" s="888" t="s">
        <v>70</v>
      </c>
      <c r="AY2130" s="891" t="s">
        <v>170</v>
      </c>
    </row>
    <row r="2131" spans="2:65" s="895" customFormat="1">
      <c r="B2131" s="896"/>
      <c r="D2131" s="890" t="s">
        <v>3027</v>
      </c>
      <c r="E2131" s="897" t="s">
        <v>1</v>
      </c>
      <c r="F2131" s="898" t="s">
        <v>3693</v>
      </c>
      <c r="H2131" s="899">
        <v>1.575</v>
      </c>
      <c r="L2131" s="896"/>
      <c r="M2131" s="900"/>
      <c r="T2131" s="901"/>
      <c r="AT2131" s="897" t="s">
        <v>3027</v>
      </c>
      <c r="AU2131" s="897" t="s">
        <v>177</v>
      </c>
      <c r="AV2131" s="895" t="s">
        <v>177</v>
      </c>
      <c r="AW2131" s="895" t="s">
        <v>27</v>
      </c>
      <c r="AX2131" s="895" t="s">
        <v>70</v>
      </c>
      <c r="AY2131" s="897" t="s">
        <v>170</v>
      </c>
    </row>
    <row r="2132" spans="2:65" s="902" customFormat="1">
      <c r="B2132" s="903"/>
      <c r="D2132" s="890" t="s">
        <v>3027</v>
      </c>
      <c r="E2132" s="904" t="s">
        <v>1</v>
      </c>
      <c r="F2132" s="905" t="s">
        <v>3030</v>
      </c>
      <c r="H2132" s="906">
        <v>1.575</v>
      </c>
      <c r="L2132" s="903"/>
      <c r="M2132" s="907"/>
      <c r="T2132" s="908"/>
      <c r="AT2132" s="904" t="s">
        <v>3027</v>
      </c>
      <c r="AU2132" s="904" t="s">
        <v>177</v>
      </c>
      <c r="AV2132" s="902" t="s">
        <v>176</v>
      </c>
      <c r="AW2132" s="902" t="s">
        <v>27</v>
      </c>
      <c r="AX2132" s="902" t="s">
        <v>78</v>
      </c>
      <c r="AY2132" s="904" t="s">
        <v>170</v>
      </c>
    </row>
    <row r="2133" spans="2:65" s="2" customFormat="1" ht="24.25" customHeight="1">
      <c r="B2133" s="883"/>
      <c r="C2133" s="148" t="s">
        <v>1413</v>
      </c>
      <c r="D2133" s="148" t="s">
        <v>172</v>
      </c>
      <c r="E2133" s="149" t="s">
        <v>1414</v>
      </c>
      <c r="F2133" s="150" t="s">
        <v>1415</v>
      </c>
      <c r="G2133" s="151" t="s">
        <v>175</v>
      </c>
      <c r="H2133" s="152">
        <v>2.4039999999999999</v>
      </c>
      <c r="I2133" s="1091"/>
      <c r="J2133" s="153">
        <f>ROUND(I2133*H2133,2)</f>
        <v>0</v>
      </c>
      <c r="K2133" s="884"/>
      <c r="L2133" s="40"/>
      <c r="M2133" s="155" t="s">
        <v>1</v>
      </c>
      <c r="N2133" s="885" t="s">
        <v>38</v>
      </c>
      <c r="O2133" s="886">
        <v>2.722</v>
      </c>
      <c r="P2133" s="886">
        <f>O2133*H2133</f>
        <v>6.5436879999999995</v>
      </c>
      <c r="Q2133" s="886">
        <v>0</v>
      </c>
      <c r="R2133" s="886">
        <f>Q2133*H2133</f>
        <v>0</v>
      </c>
      <c r="S2133" s="886">
        <v>0</v>
      </c>
      <c r="T2133" s="158">
        <f>S2133*H2133</f>
        <v>0</v>
      </c>
      <c r="AR2133" s="159" t="s">
        <v>234</v>
      </c>
      <c r="AT2133" s="159" t="s">
        <v>172</v>
      </c>
      <c r="AU2133" s="159" t="s">
        <v>177</v>
      </c>
      <c r="AY2133" s="863" t="s">
        <v>170</v>
      </c>
      <c r="BE2133" s="887">
        <f>IF(N2133="základná",J2133,0)</f>
        <v>0</v>
      </c>
      <c r="BF2133" s="887">
        <f>IF(N2133="znížená",J2133,0)</f>
        <v>0</v>
      </c>
      <c r="BG2133" s="887">
        <f>IF(N2133="zákl. prenesená",J2133,0)</f>
        <v>0</v>
      </c>
      <c r="BH2133" s="887">
        <f>IF(N2133="zníž. prenesená",J2133,0)</f>
        <v>0</v>
      </c>
      <c r="BI2133" s="887">
        <f>IF(N2133="nulová",J2133,0)</f>
        <v>0</v>
      </c>
      <c r="BJ2133" s="863" t="s">
        <v>177</v>
      </c>
      <c r="BK2133" s="887">
        <f>ROUND(I2133*H2133,2)</f>
        <v>0</v>
      </c>
      <c r="BL2133" s="863" t="s">
        <v>234</v>
      </c>
      <c r="BM2133" s="159" t="s">
        <v>1416</v>
      </c>
    </row>
    <row r="2134" spans="2:65" s="888" customFormat="1">
      <c r="B2134" s="889"/>
      <c r="D2134" s="890" t="s">
        <v>3027</v>
      </c>
      <c r="E2134" s="891" t="s">
        <v>1</v>
      </c>
      <c r="F2134" s="892" t="s">
        <v>3694</v>
      </c>
      <c r="H2134" s="891" t="s">
        <v>1</v>
      </c>
      <c r="L2134" s="889"/>
      <c r="M2134" s="893"/>
      <c r="T2134" s="894"/>
      <c r="AT2134" s="891" t="s">
        <v>3027</v>
      </c>
      <c r="AU2134" s="891" t="s">
        <v>177</v>
      </c>
      <c r="AV2134" s="888" t="s">
        <v>78</v>
      </c>
      <c r="AW2134" s="888" t="s">
        <v>27</v>
      </c>
      <c r="AX2134" s="888" t="s">
        <v>70</v>
      </c>
      <c r="AY2134" s="891" t="s">
        <v>170</v>
      </c>
    </row>
    <row r="2135" spans="2:65" s="895" customFormat="1">
      <c r="B2135" s="896"/>
      <c r="D2135" s="890" t="s">
        <v>3027</v>
      </c>
      <c r="E2135" s="897" t="s">
        <v>1</v>
      </c>
      <c r="F2135" s="898" t="s">
        <v>3695</v>
      </c>
      <c r="H2135" s="899">
        <v>1.69</v>
      </c>
      <c r="L2135" s="896"/>
      <c r="M2135" s="900"/>
      <c r="T2135" s="901"/>
      <c r="AT2135" s="897" t="s">
        <v>3027</v>
      </c>
      <c r="AU2135" s="897" t="s">
        <v>177</v>
      </c>
      <c r="AV2135" s="895" t="s">
        <v>177</v>
      </c>
      <c r="AW2135" s="895" t="s">
        <v>27</v>
      </c>
      <c r="AX2135" s="895" t="s">
        <v>70</v>
      </c>
      <c r="AY2135" s="897" t="s">
        <v>170</v>
      </c>
    </row>
    <row r="2136" spans="2:65" s="888" customFormat="1">
      <c r="B2136" s="889"/>
      <c r="D2136" s="890" t="s">
        <v>3027</v>
      </c>
      <c r="E2136" s="891" t="s">
        <v>1</v>
      </c>
      <c r="F2136" s="892" t="s">
        <v>3696</v>
      </c>
      <c r="H2136" s="891" t="s">
        <v>1</v>
      </c>
      <c r="L2136" s="889"/>
      <c r="M2136" s="893"/>
      <c r="T2136" s="894"/>
      <c r="AT2136" s="891" t="s">
        <v>3027</v>
      </c>
      <c r="AU2136" s="891" t="s">
        <v>177</v>
      </c>
      <c r="AV2136" s="888" t="s">
        <v>78</v>
      </c>
      <c r="AW2136" s="888" t="s">
        <v>27</v>
      </c>
      <c r="AX2136" s="888" t="s">
        <v>70</v>
      </c>
      <c r="AY2136" s="891" t="s">
        <v>170</v>
      </c>
    </row>
    <row r="2137" spans="2:65" s="895" customFormat="1">
      <c r="B2137" s="896"/>
      <c r="D2137" s="890" t="s">
        <v>3027</v>
      </c>
      <c r="E2137" s="897" t="s">
        <v>1</v>
      </c>
      <c r="F2137" s="898" t="s">
        <v>3697</v>
      </c>
      <c r="H2137" s="899">
        <v>0.71399999999999997</v>
      </c>
      <c r="L2137" s="896"/>
      <c r="M2137" s="900"/>
      <c r="T2137" s="901"/>
      <c r="AT2137" s="897" t="s">
        <v>3027</v>
      </c>
      <c r="AU2137" s="897" t="s">
        <v>177</v>
      </c>
      <c r="AV2137" s="895" t="s">
        <v>177</v>
      </c>
      <c r="AW2137" s="895" t="s">
        <v>27</v>
      </c>
      <c r="AX2137" s="895" t="s">
        <v>70</v>
      </c>
      <c r="AY2137" s="897" t="s">
        <v>170</v>
      </c>
    </row>
    <row r="2138" spans="2:65" s="902" customFormat="1">
      <c r="B2138" s="903"/>
      <c r="D2138" s="890" t="s">
        <v>3027</v>
      </c>
      <c r="E2138" s="904" t="s">
        <v>1</v>
      </c>
      <c r="F2138" s="905" t="s">
        <v>3030</v>
      </c>
      <c r="H2138" s="906">
        <v>2.4039999999999999</v>
      </c>
      <c r="L2138" s="903"/>
      <c r="M2138" s="907"/>
      <c r="T2138" s="908"/>
      <c r="AT2138" s="904" t="s">
        <v>3027</v>
      </c>
      <c r="AU2138" s="904" t="s">
        <v>177</v>
      </c>
      <c r="AV2138" s="902" t="s">
        <v>176</v>
      </c>
      <c r="AW2138" s="902" t="s">
        <v>27</v>
      </c>
      <c r="AX2138" s="902" t="s">
        <v>78</v>
      </c>
      <c r="AY2138" s="904" t="s">
        <v>170</v>
      </c>
    </row>
    <row r="2139" spans="2:65" s="2" customFormat="1" ht="24.25" customHeight="1">
      <c r="B2139" s="883"/>
      <c r="C2139" s="161" t="s">
        <v>1417</v>
      </c>
      <c r="D2139" s="161" t="s">
        <v>391</v>
      </c>
      <c r="E2139" s="162" t="s">
        <v>1418</v>
      </c>
      <c r="F2139" s="163" t="s">
        <v>1419</v>
      </c>
      <c r="G2139" s="164" t="s">
        <v>175</v>
      </c>
      <c r="H2139" s="165">
        <v>2.4039999999999999</v>
      </c>
      <c r="I2139" s="1091"/>
      <c r="J2139" s="166">
        <f>ROUND(I2139*H2139,2)</f>
        <v>0</v>
      </c>
      <c r="K2139" s="167"/>
      <c r="L2139" s="168"/>
      <c r="M2139" s="169" t="s">
        <v>1</v>
      </c>
      <c r="N2139" s="922" t="s">
        <v>38</v>
      </c>
      <c r="O2139" s="886">
        <v>0</v>
      </c>
      <c r="P2139" s="886">
        <f>O2139*H2139</f>
        <v>0</v>
      </c>
      <c r="Q2139" s="886">
        <v>1.4E-2</v>
      </c>
      <c r="R2139" s="886">
        <f>Q2139*H2139</f>
        <v>3.3655999999999998E-2</v>
      </c>
      <c r="S2139" s="886">
        <v>0</v>
      </c>
      <c r="T2139" s="158">
        <f>S2139*H2139</f>
        <v>0</v>
      </c>
      <c r="AR2139" s="159" t="s">
        <v>299</v>
      </c>
      <c r="AT2139" s="159" t="s">
        <v>391</v>
      </c>
      <c r="AU2139" s="159" t="s">
        <v>177</v>
      </c>
      <c r="AY2139" s="863" t="s">
        <v>170</v>
      </c>
      <c r="BE2139" s="887">
        <f>IF(N2139="základná",J2139,0)</f>
        <v>0</v>
      </c>
      <c r="BF2139" s="887">
        <f>IF(N2139="znížená",J2139,0)</f>
        <v>0</v>
      </c>
      <c r="BG2139" s="887">
        <f>IF(N2139="zákl. prenesená",J2139,0)</f>
        <v>0</v>
      </c>
      <c r="BH2139" s="887">
        <f>IF(N2139="zníž. prenesená",J2139,0)</f>
        <v>0</v>
      </c>
      <c r="BI2139" s="887">
        <f>IF(N2139="nulová",J2139,0)</f>
        <v>0</v>
      </c>
      <c r="BJ2139" s="863" t="s">
        <v>177</v>
      </c>
      <c r="BK2139" s="887">
        <f>ROUND(I2139*H2139,2)</f>
        <v>0</v>
      </c>
      <c r="BL2139" s="863" t="s">
        <v>234</v>
      </c>
      <c r="BM2139" s="159" t="s">
        <v>1420</v>
      </c>
    </row>
    <row r="2140" spans="2:65" s="888" customFormat="1">
      <c r="B2140" s="889"/>
      <c r="D2140" s="890" t="s">
        <v>3027</v>
      </c>
      <c r="E2140" s="891" t="s">
        <v>1</v>
      </c>
      <c r="F2140" s="892" t="s">
        <v>3694</v>
      </c>
      <c r="H2140" s="891" t="s">
        <v>1</v>
      </c>
      <c r="L2140" s="889"/>
      <c r="M2140" s="893"/>
      <c r="T2140" s="894"/>
      <c r="AT2140" s="891" t="s">
        <v>3027</v>
      </c>
      <c r="AU2140" s="891" t="s">
        <v>177</v>
      </c>
      <c r="AV2140" s="888" t="s">
        <v>78</v>
      </c>
      <c r="AW2140" s="888" t="s">
        <v>27</v>
      </c>
      <c r="AX2140" s="888" t="s">
        <v>70</v>
      </c>
      <c r="AY2140" s="891" t="s">
        <v>170</v>
      </c>
    </row>
    <row r="2141" spans="2:65" s="895" customFormat="1">
      <c r="B2141" s="896"/>
      <c r="D2141" s="890" t="s">
        <v>3027</v>
      </c>
      <c r="E2141" s="897" t="s">
        <v>1</v>
      </c>
      <c r="F2141" s="898" t="s">
        <v>3695</v>
      </c>
      <c r="H2141" s="899">
        <v>1.69</v>
      </c>
      <c r="L2141" s="896"/>
      <c r="M2141" s="900"/>
      <c r="T2141" s="901"/>
      <c r="AT2141" s="897" t="s">
        <v>3027</v>
      </c>
      <c r="AU2141" s="897" t="s">
        <v>177</v>
      </c>
      <c r="AV2141" s="895" t="s">
        <v>177</v>
      </c>
      <c r="AW2141" s="895" t="s">
        <v>27</v>
      </c>
      <c r="AX2141" s="895" t="s">
        <v>70</v>
      </c>
      <c r="AY2141" s="897" t="s">
        <v>170</v>
      </c>
    </row>
    <row r="2142" spans="2:65" s="888" customFormat="1">
      <c r="B2142" s="889"/>
      <c r="D2142" s="890" t="s">
        <v>3027</v>
      </c>
      <c r="E2142" s="891" t="s">
        <v>1</v>
      </c>
      <c r="F2142" s="892" t="s">
        <v>3696</v>
      </c>
      <c r="H2142" s="891" t="s">
        <v>1</v>
      </c>
      <c r="L2142" s="889"/>
      <c r="M2142" s="893"/>
      <c r="T2142" s="894"/>
      <c r="AT2142" s="891" t="s">
        <v>3027</v>
      </c>
      <c r="AU2142" s="891" t="s">
        <v>177</v>
      </c>
      <c r="AV2142" s="888" t="s">
        <v>78</v>
      </c>
      <c r="AW2142" s="888" t="s">
        <v>27</v>
      </c>
      <c r="AX2142" s="888" t="s">
        <v>70</v>
      </c>
      <c r="AY2142" s="891" t="s">
        <v>170</v>
      </c>
    </row>
    <row r="2143" spans="2:65" s="895" customFormat="1">
      <c r="B2143" s="896"/>
      <c r="D2143" s="890" t="s">
        <v>3027</v>
      </c>
      <c r="E2143" s="897" t="s">
        <v>1</v>
      </c>
      <c r="F2143" s="898" t="s">
        <v>3697</v>
      </c>
      <c r="H2143" s="899">
        <v>0.71399999999999997</v>
      </c>
      <c r="L2143" s="896"/>
      <c r="M2143" s="900"/>
      <c r="T2143" s="901"/>
      <c r="AT2143" s="897" t="s">
        <v>3027</v>
      </c>
      <c r="AU2143" s="897" t="s">
        <v>177</v>
      </c>
      <c r="AV2143" s="895" t="s">
        <v>177</v>
      </c>
      <c r="AW2143" s="895" t="s">
        <v>27</v>
      </c>
      <c r="AX2143" s="895" t="s">
        <v>70</v>
      </c>
      <c r="AY2143" s="897" t="s">
        <v>170</v>
      </c>
    </row>
    <row r="2144" spans="2:65" s="902" customFormat="1">
      <c r="B2144" s="903"/>
      <c r="D2144" s="890" t="s">
        <v>3027</v>
      </c>
      <c r="E2144" s="904" t="s">
        <v>1</v>
      </c>
      <c r="F2144" s="905" t="s">
        <v>3030</v>
      </c>
      <c r="H2144" s="906">
        <v>2.4039999999999999</v>
      </c>
      <c r="L2144" s="903"/>
      <c r="M2144" s="907"/>
      <c r="T2144" s="908"/>
      <c r="AT2144" s="904" t="s">
        <v>3027</v>
      </c>
      <c r="AU2144" s="904" t="s">
        <v>177</v>
      </c>
      <c r="AV2144" s="902" t="s">
        <v>176</v>
      </c>
      <c r="AW2144" s="902" t="s">
        <v>27</v>
      </c>
      <c r="AX2144" s="902" t="s">
        <v>78</v>
      </c>
      <c r="AY2144" s="904" t="s">
        <v>170</v>
      </c>
    </row>
    <row r="2145" spans="2:65" s="2" customFormat="1" ht="24.25" customHeight="1">
      <c r="B2145" s="883"/>
      <c r="C2145" s="148" t="s">
        <v>1421</v>
      </c>
      <c r="D2145" s="148" t="s">
        <v>172</v>
      </c>
      <c r="E2145" s="149" t="s">
        <v>1422</v>
      </c>
      <c r="F2145" s="150" t="s">
        <v>1423</v>
      </c>
      <c r="G2145" s="151" t="s">
        <v>364</v>
      </c>
      <c r="H2145" s="152">
        <v>28.603999999999999</v>
      </c>
      <c r="I2145" s="1091"/>
      <c r="J2145" s="153">
        <f>ROUND(I2145*H2145,2)</f>
        <v>0</v>
      </c>
      <c r="K2145" s="884"/>
      <c r="L2145" s="40"/>
      <c r="M2145" s="155" t="s">
        <v>1</v>
      </c>
      <c r="N2145" s="885" t="s">
        <v>38</v>
      </c>
      <c r="O2145" s="886">
        <v>2.0590000000000002</v>
      </c>
      <c r="P2145" s="886">
        <f>O2145*H2145</f>
        <v>58.895636000000003</v>
      </c>
      <c r="Q2145" s="886">
        <v>1.72E-3</v>
      </c>
      <c r="R2145" s="886">
        <f>Q2145*H2145</f>
        <v>4.919888E-2</v>
      </c>
      <c r="S2145" s="886">
        <v>0</v>
      </c>
      <c r="T2145" s="158">
        <f>S2145*H2145</f>
        <v>0</v>
      </c>
      <c r="AR2145" s="159" t="s">
        <v>234</v>
      </c>
      <c r="AT2145" s="159" t="s">
        <v>172</v>
      </c>
      <c r="AU2145" s="159" t="s">
        <v>177</v>
      </c>
      <c r="AY2145" s="863" t="s">
        <v>170</v>
      </c>
      <c r="BE2145" s="887">
        <f>IF(N2145="základná",J2145,0)</f>
        <v>0</v>
      </c>
      <c r="BF2145" s="887">
        <f>IF(N2145="znížená",J2145,0)</f>
        <v>0</v>
      </c>
      <c r="BG2145" s="887">
        <f>IF(N2145="zákl. prenesená",J2145,0)</f>
        <v>0</v>
      </c>
      <c r="BH2145" s="887">
        <f>IF(N2145="zníž. prenesená",J2145,0)</f>
        <v>0</v>
      </c>
      <c r="BI2145" s="887">
        <f>IF(N2145="nulová",J2145,0)</f>
        <v>0</v>
      </c>
      <c r="BJ2145" s="863" t="s">
        <v>177</v>
      </c>
      <c r="BK2145" s="887">
        <f>ROUND(I2145*H2145,2)</f>
        <v>0</v>
      </c>
      <c r="BL2145" s="863" t="s">
        <v>234</v>
      </c>
      <c r="BM2145" s="159" t="s">
        <v>1424</v>
      </c>
    </row>
    <row r="2146" spans="2:65" s="888" customFormat="1">
      <c r="B2146" s="889"/>
      <c r="D2146" s="890" t="s">
        <v>3027</v>
      </c>
      <c r="E2146" s="891" t="s">
        <v>1</v>
      </c>
      <c r="F2146" s="892" t="s">
        <v>3698</v>
      </c>
      <c r="H2146" s="891" t="s">
        <v>1</v>
      </c>
      <c r="L2146" s="889"/>
      <c r="M2146" s="893"/>
      <c r="T2146" s="894"/>
      <c r="AT2146" s="891" t="s">
        <v>3027</v>
      </c>
      <c r="AU2146" s="891" t="s">
        <v>177</v>
      </c>
      <c r="AV2146" s="888" t="s">
        <v>78</v>
      </c>
      <c r="AW2146" s="888" t="s">
        <v>27</v>
      </c>
      <c r="AX2146" s="888" t="s">
        <v>70</v>
      </c>
      <c r="AY2146" s="891" t="s">
        <v>170</v>
      </c>
    </row>
    <row r="2147" spans="2:65" s="895" customFormat="1">
      <c r="B2147" s="896"/>
      <c r="D2147" s="890" t="s">
        <v>3027</v>
      </c>
      <c r="E2147" s="897" t="s">
        <v>1</v>
      </c>
      <c r="F2147" s="898" t="s">
        <v>3699</v>
      </c>
      <c r="H2147" s="899">
        <v>3.0339999999999998</v>
      </c>
      <c r="L2147" s="896"/>
      <c r="M2147" s="900"/>
      <c r="T2147" s="901"/>
      <c r="AT2147" s="897" t="s">
        <v>3027</v>
      </c>
      <c r="AU2147" s="897" t="s">
        <v>177</v>
      </c>
      <c r="AV2147" s="895" t="s">
        <v>177</v>
      </c>
      <c r="AW2147" s="895" t="s">
        <v>27</v>
      </c>
      <c r="AX2147" s="895" t="s">
        <v>70</v>
      </c>
      <c r="AY2147" s="897" t="s">
        <v>170</v>
      </c>
    </row>
    <row r="2148" spans="2:65" s="895" customFormat="1">
      <c r="B2148" s="896"/>
      <c r="D2148" s="890" t="s">
        <v>3027</v>
      </c>
      <c r="E2148" s="897" t="s">
        <v>1</v>
      </c>
      <c r="F2148" s="898" t="s">
        <v>3700</v>
      </c>
      <c r="H2148" s="899">
        <v>3.38</v>
      </c>
      <c r="L2148" s="896"/>
      <c r="M2148" s="900"/>
      <c r="T2148" s="901"/>
      <c r="AT2148" s="897" t="s">
        <v>3027</v>
      </c>
      <c r="AU2148" s="897" t="s">
        <v>177</v>
      </c>
      <c r="AV2148" s="895" t="s">
        <v>177</v>
      </c>
      <c r="AW2148" s="895" t="s">
        <v>27</v>
      </c>
      <c r="AX2148" s="895" t="s">
        <v>70</v>
      </c>
      <c r="AY2148" s="897" t="s">
        <v>170</v>
      </c>
    </row>
    <row r="2149" spans="2:65" s="895" customFormat="1">
      <c r="B2149" s="896"/>
      <c r="D2149" s="890" t="s">
        <v>3027</v>
      </c>
      <c r="E2149" s="897" t="s">
        <v>1</v>
      </c>
      <c r="F2149" s="898" t="s">
        <v>3701</v>
      </c>
      <c r="H2149" s="899">
        <v>3.33</v>
      </c>
      <c r="L2149" s="896"/>
      <c r="M2149" s="900"/>
      <c r="T2149" s="901"/>
      <c r="AT2149" s="897" t="s">
        <v>3027</v>
      </c>
      <c r="AU2149" s="897" t="s">
        <v>177</v>
      </c>
      <c r="AV2149" s="895" t="s">
        <v>177</v>
      </c>
      <c r="AW2149" s="895" t="s">
        <v>27</v>
      </c>
      <c r="AX2149" s="895" t="s">
        <v>70</v>
      </c>
      <c r="AY2149" s="897" t="s">
        <v>170</v>
      </c>
    </row>
    <row r="2150" spans="2:65" s="895" customFormat="1">
      <c r="B2150" s="896"/>
      <c r="D2150" s="890" t="s">
        <v>3027</v>
      </c>
      <c r="E2150" s="897" t="s">
        <v>1</v>
      </c>
      <c r="F2150" s="898" t="s">
        <v>3702</v>
      </c>
      <c r="H2150" s="899">
        <v>3.3450000000000002</v>
      </c>
      <c r="L2150" s="896"/>
      <c r="M2150" s="900"/>
      <c r="T2150" s="901"/>
      <c r="AT2150" s="897" t="s">
        <v>3027</v>
      </c>
      <c r="AU2150" s="897" t="s">
        <v>177</v>
      </c>
      <c r="AV2150" s="895" t="s">
        <v>177</v>
      </c>
      <c r="AW2150" s="895" t="s">
        <v>27</v>
      </c>
      <c r="AX2150" s="895" t="s">
        <v>70</v>
      </c>
      <c r="AY2150" s="897" t="s">
        <v>170</v>
      </c>
    </row>
    <row r="2151" spans="2:65" s="895" customFormat="1">
      <c r="B2151" s="896"/>
      <c r="D2151" s="890" t="s">
        <v>3027</v>
      </c>
      <c r="E2151" s="897" t="s">
        <v>1</v>
      </c>
      <c r="F2151" s="898" t="s">
        <v>3703</v>
      </c>
      <c r="H2151" s="899">
        <v>3.39</v>
      </c>
      <c r="L2151" s="896"/>
      <c r="M2151" s="900"/>
      <c r="T2151" s="901"/>
      <c r="AT2151" s="897" t="s">
        <v>3027</v>
      </c>
      <c r="AU2151" s="897" t="s">
        <v>177</v>
      </c>
      <c r="AV2151" s="895" t="s">
        <v>177</v>
      </c>
      <c r="AW2151" s="895" t="s">
        <v>27</v>
      </c>
      <c r="AX2151" s="895" t="s">
        <v>70</v>
      </c>
      <c r="AY2151" s="897" t="s">
        <v>170</v>
      </c>
    </row>
    <row r="2152" spans="2:65" s="895" customFormat="1">
      <c r="B2152" s="896"/>
      <c r="D2152" s="890" t="s">
        <v>3027</v>
      </c>
      <c r="E2152" s="897" t="s">
        <v>1</v>
      </c>
      <c r="F2152" s="898" t="s">
        <v>3704</v>
      </c>
      <c r="H2152" s="899">
        <v>3.4049999999999998</v>
      </c>
      <c r="L2152" s="896"/>
      <c r="M2152" s="900"/>
      <c r="T2152" s="901"/>
      <c r="AT2152" s="897" t="s">
        <v>3027</v>
      </c>
      <c r="AU2152" s="897" t="s">
        <v>177</v>
      </c>
      <c r="AV2152" s="895" t="s">
        <v>177</v>
      </c>
      <c r="AW2152" s="895" t="s">
        <v>27</v>
      </c>
      <c r="AX2152" s="895" t="s">
        <v>70</v>
      </c>
      <c r="AY2152" s="897" t="s">
        <v>170</v>
      </c>
    </row>
    <row r="2153" spans="2:65" s="895" customFormat="1">
      <c r="B2153" s="896"/>
      <c r="D2153" s="890" t="s">
        <v>3027</v>
      </c>
      <c r="E2153" s="897" t="s">
        <v>1</v>
      </c>
      <c r="F2153" s="898" t="s">
        <v>3705</v>
      </c>
      <c r="H2153" s="899">
        <v>3.38</v>
      </c>
      <c r="L2153" s="896"/>
      <c r="M2153" s="900"/>
      <c r="T2153" s="901"/>
      <c r="AT2153" s="897" t="s">
        <v>3027</v>
      </c>
      <c r="AU2153" s="897" t="s">
        <v>177</v>
      </c>
      <c r="AV2153" s="895" t="s">
        <v>177</v>
      </c>
      <c r="AW2153" s="895" t="s">
        <v>27</v>
      </c>
      <c r="AX2153" s="895" t="s">
        <v>70</v>
      </c>
      <c r="AY2153" s="897" t="s">
        <v>170</v>
      </c>
    </row>
    <row r="2154" spans="2:65" s="895" customFormat="1">
      <c r="B2154" s="896"/>
      <c r="D2154" s="890" t="s">
        <v>3027</v>
      </c>
      <c r="E2154" s="897" t="s">
        <v>1</v>
      </c>
      <c r="F2154" s="898" t="s">
        <v>3706</v>
      </c>
      <c r="H2154" s="899">
        <v>5.34</v>
      </c>
      <c r="L2154" s="896"/>
      <c r="M2154" s="900"/>
      <c r="T2154" s="901"/>
      <c r="AT2154" s="897" t="s">
        <v>3027</v>
      </c>
      <c r="AU2154" s="897" t="s">
        <v>177</v>
      </c>
      <c r="AV2154" s="895" t="s">
        <v>177</v>
      </c>
      <c r="AW2154" s="895" t="s">
        <v>27</v>
      </c>
      <c r="AX2154" s="895" t="s">
        <v>70</v>
      </c>
      <c r="AY2154" s="897" t="s">
        <v>170</v>
      </c>
    </row>
    <row r="2155" spans="2:65" s="902" customFormat="1">
      <c r="B2155" s="903"/>
      <c r="D2155" s="890" t="s">
        <v>3027</v>
      </c>
      <c r="E2155" s="904" t="s">
        <v>1</v>
      </c>
      <c r="F2155" s="905" t="s">
        <v>3030</v>
      </c>
      <c r="H2155" s="906">
        <v>28.603999999999999</v>
      </c>
      <c r="L2155" s="903"/>
      <c r="M2155" s="907"/>
      <c r="T2155" s="908"/>
      <c r="AT2155" s="904" t="s">
        <v>3027</v>
      </c>
      <c r="AU2155" s="904" t="s">
        <v>177</v>
      </c>
      <c r="AV2155" s="902" t="s">
        <v>176</v>
      </c>
      <c r="AW2155" s="902" t="s">
        <v>27</v>
      </c>
      <c r="AX2155" s="902" t="s">
        <v>78</v>
      </c>
      <c r="AY2155" s="904" t="s">
        <v>170</v>
      </c>
    </row>
    <row r="2156" spans="2:65" s="2" customFormat="1" ht="44.25" customHeight="1">
      <c r="B2156" s="883"/>
      <c r="C2156" s="161" t="s">
        <v>1425</v>
      </c>
      <c r="D2156" s="161" t="s">
        <v>391</v>
      </c>
      <c r="E2156" s="162" t="s">
        <v>1426</v>
      </c>
      <c r="F2156" s="163" t="s">
        <v>1427</v>
      </c>
      <c r="G2156" s="164" t="s">
        <v>364</v>
      </c>
      <c r="H2156" s="165">
        <v>28.603999999999999</v>
      </c>
      <c r="I2156" s="1091"/>
      <c r="J2156" s="166">
        <f>ROUND(I2156*H2156,2)</f>
        <v>0</v>
      </c>
      <c r="K2156" s="167"/>
      <c r="L2156" s="168"/>
      <c r="M2156" s="169" t="s">
        <v>1</v>
      </c>
      <c r="N2156" s="922" t="s">
        <v>38</v>
      </c>
      <c r="O2156" s="886">
        <v>0</v>
      </c>
      <c r="P2156" s="886">
        <f>O2156*H2156</f>
        <v>0</v>
      </c>
      <c r="Q2156" s="886">
        <v>5.0000000000000001E-3</v>
      </c>
      <c r="R2156" s="886">
        <f>Q2156*H2156</f>
        <v>0.14302000000000001</v>
      </c>
      <c r="S2156" s="886">
        <v>0</v>
      </c>
      <c r="T2156" s="158">
        <f>S2156*H2156</f>
        <v>0</v>
      </c>
      <c r="AR2156" s="159" t="s">
        <v>299</v>
      </c>
      <c r="AT2156" s="159" t="s">
        <v>391</v>
      </c>
      <c r="AU2156" s="159" t="s">
        <v>177</v>
      </c>
      <c r="AY2156" s="863" t="s">
        <v>170</v>
      </c>
      <c r="BE2156" s="887">
        <f>IF(N2156="základná",J2156,0)</f>
        <v>0</v>
      </c>
      <c r="BF2156" s="887">
        <f>IF(N2156="znížená",J2156,0)</f>
        <v>0</v>
      </c>
      <c r="BG2156" s="887">
        <f>IF(N2156="zákl. prenesená",J2156,0)</f>
        <v>0</v>
      </c>
      <c r="BH2156" s="887">
        <f>IF(N2156="zníž. prenesená",J2156,0)</f>
        <v>0</v>
      </c>
      <c r="BI2156" s="887">
        <f>IF(N2156="nulová",J2156,0)</f>
        <v>0</v>
      </c>
      <c r="BJ2156" s="863" t="s">
        <v>177</v>
      </c>
      <c r="BK2156" s="887">
        <f>ROUND(I2156*H2156,2)</f>
        <v>0</v>
      </c>
      <c r="BL2156" s="863" t="s">
        <v>234</v>
      </c>
      <c r="BM2156" s="159" t="s">
        <v>1428</v>
      </c>
    </row>
    <row r="2157" spans="2:65" s="888" customFormat="1">
      <c r="B2157" s="889"/>
      <c r="D2157" s="890" t="s">
        <v>3027</v>
      </c>
      <c r="E2157" s="891" t="s">
        <v>1</v>
      </c>
      <c r="F2157" s="892" t="s">
        <v>3698</v>
      </c>
      <c r="H2157" s="891" t="s">
        <v>1</v>
      </c>
      <c r="L2157" s="889"/>
      <c r="M2157" s="893"/>
      <c r="T2157" s="894"/>
      <c r="AT2157" s="891" t="s">
        <v>3027</v>
      </c>
      <c r="AU2157" s="891" t="s">
        <v>177</v>
      </c>
      <c r="AV2157" s="888" t="s">
        <v>78</v>
      </c>
      <c r="AW2157" s="888" t="s">
        <v>27</v>
      </c>
      <c r="AX2157" s="888" t="s">
        <v>70</v>
      </c>
      <c r="AY2157" s="891" t="s">
        <v>170</v>
      </c>
    </row>
    <row r="2158" spans="2:65" s="895" customFormat="1">
      <c r="B2158" s="896"/>
      <c r="D2158" s="890" t="s">
        <v>3027</v>
      </c>
      <c r="E2158" s="897" t="s">
        <v>1</v>
      </c>
      <c r="F2158" s="898" t="s">
        <v>3699</v>
      </c>
      <c r="H2158" s="899">
        <v>3.0339999999999998</v>
      </c>
      <c r="L2158" s="896"/>
      <c r="M2158" s="900"/>
      <c r="T2158" s="901"/>
      <c r="AT2158" s="897" t="s">
        <v>3027</v>
      </c>
      <c r="AU2158" s="897" t="s">
        <v>177</v>
      </c>
      <c r="AV2158" s="895" t="s">
        <v>177</v>
      </c>
      <c r="AW2158" s="895" t="s">
        <v>27</v>
      </c>
      <c r="AX2158" s="895" t="s">
        <v>70</v>
      </c>
      <c r="AY2158" s="897" t="s">
        <v>170</v>
      </c>
    </row>
    <row r="2159" spans="2:65" s="895" customFormat="1">
      <c r="B2159" s="896"/>
      <c r="D2159" s="890" t="s">
        <v>3027</v>
      </c>
      <c r="E2159" s="897" t="s">
        <v>1</v>
      </c>
      <c r="F2159" s="898" t="s">
        <v>3700</v>
      </c>
      <c r="H2159" s="899">
        <v>3.38</v>
      </c>
      <c r="L2159" s="896"/>
      <c r="M2159" s="900"/>
      <c r="T2159" s="901"/>
      <c r="AT2159" s="897" t="s">
        <v>3027</v>
      </c>
      <c r="AU2159" s="897" t="s">
        <v>177</v>
      </c>
      <c r="AV2159" s="895" t="s">
        <v>177</v>
      </c>
      <c r="AW2159" s="895" t="s">
        <v>27</v>
      </c>
      <c r="AX2159" s="895" t="s">
        <v>70</v>
      </c>
      <c r="AY2159" s="897" t="s">
        <v>170</v>
      </c>
    </row>
    <row r="2160" spans="2:65" s="895" customFormat="1">
      <c r="B2160" s="896"/>
      <c r="D2160" s="890" t="s">
        <v>3027</v>
      </c>
      <c r="E2160" s="897" t="s">
        <v>1</v>
      </c>
      <c r="F2160" s="898" t="s">
        <v>3701</v>
      </c>
      <c r="H2160" s="899">
        <v>3.33</v>
      </c>
      <c r="L2160" s="896"/>
      <c r="M2160" s="900"/>
      <c r="T2160" s="901"/>
      <c r="AT2160" s="897" t="s">
        <v>3027</v>
      </c>
      <c r="AU2160" s="897" t="s">
        <v>177</v>
      </c>
      <c r="AV2160" s="895" t="s">
        <v>177</v>
      </c>
      <c r="AW2160" s="895" t="s">
        <v>27</v>
      </c>
      <c r="AX2160" s="895" t="s">
        <v>70</v>
      </c>
      <c r="AY2160" s="897" t="s">
        <v>170</v>
      </c>
    </row>
    <row r="2161" spans="2:65" s="895" customFormat="1">
      <c r="B2161" s="896"/>
      <c r="D2161" s="890" t="s">
        <v>3027</v>
      </c>
      <c r="E2161" s="897" t="s">
        <v>1</v>
      </c>
      <c r="F2161" s="898" t="s">
        <v>3702</v>
      </c>
      <c r="H2161" s="899">
        <v>3.3450000000000002</v>
      </c>
      <c r="L2161" s="896"/>
      <c r="M2161" s="900"/>
      <c r="T2161" s="901"/>
      <c r="AT2161" s="897" t="s">
        <v>3027</v>
      </c>
      <c r="AU2161" s="897" t="s">
        <v>177</v>
      </c>
      <c r="AV2161" s="895" t="s">
        <v>177</v>
      </c>
      <c r="AW2161" s="895" t="s">
        <v>27</v>
      </c>
      <c r="AX2161" s="895" t="s">
        <v>70</v>
      </c>
      <c r="AY2161" s="897" t="s">
        <v>170</v>
      </c>
    </row>
    <row r="2162" spans="2:65" s="895" customFormat="1">
      <c r="B2162" s="896"/>
      <c r="D2162" s="890" t="s">
        <v>3027</v>
      </c>
      <c r="E2162" s="897" t="s">
        <v>1</v>
      </c>
      <c r="F2162" s="898" t="s">
        <v>3703</v>
      </c>
      <c r="H2162" s="899">
        <v>3.39</v>
      </c>
      <c r="L2162" s="896"/>
      <c r="M2162" s="900"/>
      <c r="T2162" s="901"/>
      <c r="AT2162" s="897" t="s">
        <v>3027</v>
      </c>
      <c r="AU2162" s="897" t="s">
        <v>177</v>
      </c>
      <c r="AV2162" s="895" t="s">
        <v>177</v>
      </c>
      <c r="AW2162" s="895" t="s">
        <v>27</v>
      </c>
      <c r="AX2162" s="895" t="s">
        <v>70</v>
      </c>
      <c r="AY2162" s="897" t="s">
        <v>170</v>
      </c>
    </row>
    <row r="2163" spans="2:65" s="895" customFormat="1">
      <c r="B2163" s="896"/>
      <c r="D2163" s="890" t="s">
        <v>3027</v>
      </c>
      <c r="E2163" s="897" t="s">
        <v>1</v>
      </c>
      <c r="F2163" s="898" t="s">
        <v>3704</v>
      </c>
      <c r="H2163" s="899">
        <v>3.4049999999999998</v>
      </c>
      <c r="L2163" s="896"/>
      <c r="M2163" s="900"/>
      <c r="T2163" s="901"/>
      <c r="AT2163" s="897" t="s">
        <v>3027</v>
      </c>
      <c r="AU2163" s="897" t="s">
        <v>177</v>
      </c>
      <c r="AV2163" s="895" t="s">
        <v>177</v>
      </c>
      <c r="AW2163" s="895" t="s">
        <v>27</v>
      </c>
      <c r="AX2163" s="895" t="s">
        <v>70</v>
      </c>
      <c r="AY2163" s="897" t="s">
        <v>170</v>
      </c>
    </row>
    <row r="2164" spans="2:65" s="895" customFormat="1">
      <c r="B2164" s="896"/>
      <c r="D2164" s="890" t="s">
        <v>3027</v>
      </c>
      <c r="E2164" s="897" t="s">
        <v>1</v>
      </c>
      <c r="F2164" s="898" t="s">
        <v>3705</v>
      </c>
      <c r="H2164" s="899">
        <v>3.38</v>
      </c>
      <c r="L2164" s="896"/>
      <c r="M2164" s="900"/>
      <c r="T2164" s="901"/>
      <c r="AT2164" s="897" t="s">
        <v>3027</v>
      </c>
      <c r="AU2164" s="897" t="s">
        <v>177</v>
      </c>
      <c r="AV2164" s="895" t="s">
        <v>177</v>
      </c>
      <c r="AW2164" s="895" t="s">
        <v>27</v>
      </c>
      <c r="AX2164" s="895" t="s">
        <v>70</v>
      </c>
      <c r="AY2164" s="897" t="s">
        <v>170</v>
      </c>
    </row>
    <row r="2165" spans="2:65" s="895" customFormat="1">
      <c r="B2165" s="896"/>
      <c r="D2165" s="890" t="s">
        <v>3027</v>
      </c>
      <c r="E2165" s="897" t="s">
        <v>1</v>
      </c>
      <c r="F2165" s="898" t="s">
        <v>3706</v>
      </c>
      <c r="H2165" s="899">
        <v>5.34</v>
      </c>
      <c r="L2165" s="896"/>
      <c r="M2165" s="900"/>
      <c r="T2165" s="901"/>
      <c r="AT2165" s="897" t="s">
        <v>3027</v>
      </c>
      <c r="AU2165" s="897" t="s">
        <v>177</v>
      </c>
      <c r="AV2165" s="895" t="s">
        <v>177</v>
      </c>
      <c r="AW2165" s="895" t="s">
        <v>27</v>
      </c>
      <c r="AX2165" s="895" t="s">
        <v>70</v>
      </c>
      <c r="AY2165" s="897" t="s">
        <v>170</v>
      </c>
    </row>
    <row r="2166" spans="2:65" s="902" customFormat="1">
      <c r="B2166" s="903"/>
      <c r="D2166" s="890" t="s">
        <v>3027</v>
      </c>
      <c r="E2166" s="904" t="s">
        <v>1</v>
      </c>
      <c r="F2166" s="905" t="s">
        <v>3030</v>
      </c>
      <c r="H2166" s="906">
        <v>28.603999999999999</v>
      </c>
      <c r="L2166" s="903"/>
      <c r="M2166" s="907"/>
      <c r="T2166" s="908"/>
      <c r="AT2166" s="904" t="s">
        <v>3027</v>
      </c>
      <c r="AU2166" s="904" t="s">
        <v>177</v>
      </c>
      <c r="AV2166" s="902" t="s">
        <v>176</v>
      </c>
      <c r="AW2166" s="902" t="s">
        <v>27</v>
      </c>
      <c r="AX2166" s="902" t="s">
        <v>78</v>
      </c>
      <c r="AY2166" s="904" t="s">
        <v>170</v>
      </c>
    </row>
    <row r="2167" spans="2:65" s="2" customFormat="1" ht="16.5" customHeight="1">
      <c r="B2167" s="883"/>
      <c r="C2167" s="148" t="s">
        <v>1429</v>
      </c>
      <c r="D2167" s="148" t="s">
        <v>172</v>
      </c>
      <c r="E2167" s="149" t="s">
        <v>1430</v>
      </c>
      <c r="F2167" s="150" t="s">
        <v>1431</v>
      </c>
      <c r="G2167" s="151" t="s">
        <v>364</v>
      </c>
      <c r="H2167" s="152">
        <v>52.725000000000001</v>
      </c>
      <c r="I2167" s="1091"/>
      <c r="J2167" s="153">
        <f>ROUND(I2167*H2167,2)</f>
        <v>0</v>
      </c>
      <c r="K2167" s="884"/>
      <c r="L2167" s="40"/>
      <c r="M2167" s="155" t="s">
        <v>1</v>
      </c>
      <c r="N2167" s="885" t="s">
        <v>38</v>
      </c>
      <c r="O2167" s="886">
        <v>0.76322999999999996</v>
      </c>
      <c r="P2167" s="886">
        <f>O2167*H2167</f>
        <v>40.241301749999998</v>
      </c>
      <c r="Q2167" s="886">
        <v>1.7240000000000001E-3</v>
      </c>
      <c r="R2167" s="886">
        <f>Q2167*H2167</f>
        <v>9.0897900000000004E-2</v>
      </c>
      <c r="S2167" s="886">
        <v>0</v>
      </c>
      <c r="T2167" s="158">
        <f>S2167*H2167</f>
        <v>0</v>
      </c>
      <c r="AR2167" s="159" t="s">
        <v>234</v>
      </c>
      <c r="AT2167" s="159" t="s">
        <v>172</v>
      </c>
      <c r="AU2167" s="159" t="s">
        <v>177</v>
      </c>
      <c r="AY2167" s="863" t="s">
        <v>170</v>
      </c>
      <c r="BE2167" s="887">
        <f>IF(N2167="základná",J2167,0)</f>
        <v>0</v>
      </c>
      <c r="BF2167" s="887">
        <f>IF(N2167="znížená",J2167,0)</f>
        <v>0</v>
      </c>
      <c r="BG2167" s="887">
        <f>IF(N2167="zákl. prenesená",J2167,0)</f>
        <v>0</v>
      </c>
      <c r="BH2167" s="887">
        <f>IF(N2167="zníž. prenesená",J2167,0)</f>
        <v>0</v>
      </c>
      <c r="BI2167" s="887">
        <f>IF(N2167="nulová",J2167,0)</f>
        <v>0</v>
      </c>
      <c r="BJ2167" s="863" t="s">
        <v>177</v>
      </c>
      <c r="BK2167" s="887">
        <f>ROUND(I2167*H2167,2)</f>
        <v>0</v>
      </c>
      <c r="BL2167" s="863" t="s">
        <v>234</v>
      </c>
      <c r="BM2167" s="159" t="s">
        <v>1432</v>
      </c>
    </row>
    <row r="2168" spans="2:65" s="888" customFormat="1">
      <c r="B2168" s="889"/>
      <c r="D2168" s="890" t="s">
        <v>3027</v>
      </c>
      <c r="E2168" s="891" t="s">
        <v>1</v>
      </c>
      <c r="F2168" s="892" t="s">
        <v>3707</v>
      </c>
      <c r="H2168" s="891" t="s">
        <v>1</v>
      </c>
      <c r="L2168" s="889"/>
      <c r="M2168" s="893"/>
      <c r="T2168" s="894"/>
      <c r="AT2168" s="891" t="s">
        <v>3027</v>
      </c>
      <c r="AU2168" s="891" t="s">
        <v>177</v>
      </c>
      <c r="AV2168" s="888" t="s">
        <v>78</v>
      </c>
      <c r="AW2168" s="888" t="s">
        <v>27</v>
      </c>
      <c r="AX2168" s="888" t="s">
        <v>70</v>
      </c>
      <c r="AY2168" s="891" t="s">
        <v>170</v>
      </c>
    </row>
    <row r="2169" spans="2:65" s="895" customFormat="1">
      <c r="B2169" s="896"/>
      <c r="D2169" s="890" t="s">
        <v>3027</v>
      </c>
      <c r="E2169" s="897" t="s">
        <v>1</v>
      </c>
      <c r="F2169" s="898" t="s">
        <v>3708</v>
      </c>
      <c r="H2169" s="899">
        <v>4.9000000000000004</v>
      </c>
      <c r="L2169" s="896"/>
      <c r="M2169" s="900"/>
      <c r="T2169" s="901"/>
      <c r="AT2169" s="897" t="s">
        <v>3027</v>
      </c>
      <c r="AU2169" s="897" t="s">
        <v>177</v>
      </c>
      <c r="AV2169" s="895" t="s">
        <v>177</v>
      </c>
      <c r="AW2169" s="895" t="s">
        <v>27</v>
      </c>
      <c r="AX2169" s="895" t="s">
        <v>70</v>
      </c>
      <c r="AY2169" s="897" t="s">
        <v>170</v>
      </c>
    </row>
    <row r="2170" spans="2:65" s="895" customFormat="1">
      <c r="B2170" s="896"/>
      <c r="D2170" s="890" t="s">
        <v>3027</v>
      </c>
      <c r="E2170" s="897" t="s">
        <v>1</v>
      </c>
      <c r="F2170" s="898" t="s">
        <v>3709</v>
      </c>
      <c r="H2170" s="899">
        <v>5.09</v>
      </c>
      <c r="L2170" s="896"/>
      <c r="M2170" s="900"/>
      <c r="T2170" s="901"/>
      <c r="AT2170" s="897" t="s">
        <v>3027</v>
      </c>
      <c r="AU2170" s="897" t="s">
        <v>177</v>
      </c>
      <c r="AV2170" s="895" t="s">
        <v>177</v>
      </c>
      <c r="AW2170" s="895" t="s">
        <v>27</v>
      </c>
      <c r="AX2170" s="895" t="s">
        <v>70</v>
      </c>
      <c r="AY2170" s="897" t="s">
        <v>170</v>
      </c>
    </row>
    <row r="2171" spans="2:65" s="895" customFormat="1">
      <c r="B2171" s="896"/>
      <c r="D2171" s="890" t="s">
        <v>3027</v>
      </c>
      <c r="E2171" s="897" t="s">
        <v>1</v>
      </c>
      <c r="F2171" s="898" t="s">
        <v>3710</v>
      </c>
      <c r="H2171" s="899">
        <v>4.92</v>
      </c>
      <c r="L2171" s="896"/>
      <c r="M2171" s="900"/>
      <c r="T2171" s="901"/>
      <c r="AT2171" s="897" t="s">
        <v>3027</v>
      </c>
      <c r="AU2171" s="897" t="s">
        <v>177</v>
      </c>
      <c r="AV2171" s="895" t="s">
        <v>177</v>
      </c>
      <c r="AW2171" s="895" t="s">
        <v>27</v>
      </c>
      <c r="AX2171" s="895" t="s">
        <v>70</v>
      </c>
      <c r="AY2171" s="897" t="s">
        <v>170</v>
      </c>
    </row>
    <row r="2172" spans="2:65" s="895" customFormat="1">
      <c r="B2172" s="896"/>
      <c r="D2172" s="890" t="s">
        <v>3027</v>
      </c>
      <c r="E2172" s="897" t="s">
        <v>1</v>
      </c>
      <c r="F2172" s="898" t="s">
        <v>3711</v>
      </c>
      <c r="H2172" s="899">
        <v>5.1550000000000002</v>
      </c>
      <c r="L2172" s="896"/>
      <c r="M2172" s="900"/>
      <c r="T2172" s="901"/>
      <c r="AT2172" s="897" t="s">
        <v>3027</v>
      </c>
      <c r="AU2172" s="897" t="s">
        <v>177</v>
      </c>
      <c r="AV2172" s="895" t="s">
        <v>177</v>
      </c>
      <c r="AW2172" s="895" t="s">
        <v>27</v>
      </c>
      <c r="AX2172" s="895" t="s">
        <v>70</v>
      </c>
      <c r="AY2172" s="897" t="s">
        <v>170</v>
      </c>
    </row>
    <row r="2173" spans="2:65" s="895" customFormat="1">
      <c r="B2173" s="896"/>
      <c r="D2173" s="890" t="s">
        <v>3027</v>
      </c>
      <c r="E2173" s="897" t="s">
        <v>1</v>
      </c>
      <c r="F2173" s="898" t="s">
        <v>3712</v>
      </c>
      <c r="H2173" s="899">
        <v>4.9800000000000004</v>
      </c>
      <c r="L2173" s="896"/>
      <c r="M2173" s="900"/>
      <c r="T2173" s="901"/>
      <c r="AT2173" s="897" t="s">
        <v>3027</v>
      </c>
      <c r="AU2173" s="897" t="s">
        <v>177</v>
      </c>
      <c r="AV2173" s="895" t="s">
        <v>177</v>
      </c>
      <c r="AW2173" s="895" t="s">
        <v>27</v>
      </c>
      <c r="AX2173" s="895" t="s">
        <v>70</v>
      </c>
      <c r="AY2173" s="897" t="s">
        <v>170</v>
      </c>
    </row>
    <row r="2174" spans="2:65" s="895" customFormat="1">
      <c r="B2174" s="896"/>
      <c r="D2174" s="890" t="s">
        <v>3027</v>
      </c>
      <c r="E2174" s="897" t="s">
        <v>1</v>
      </c>
      <c r="F2174" s="898" t="s">
        <v>3713</v>
      </c>
      <c r="H2174" s="899">
        <v>5.1849999999999996</v>
      </c>
      <c r="L2174" s="896"/>
      <c r="M2174" s="900"/>
      <c r="T2174" s="901"/>
      <c r="AT2174" s="897" t="s">
        <v>3027</v>
      </c>
      <c r="AU2174" s="897" t="s">
        <v>177</v>
      </c>
      <c r="AV2174" s="895" t="s">
        <v>177</v>
      </c>
      <c r="AW2174" s="895" t="s">
        <v>27</v>
      </c>
      <c r="AX2174" s="895" t="s">
        <v>70</v>
      </c>
      <c r="AY2174" s="897" t="s">
        <v>170</v>
      </c>
    </row>
    <row r="2175" spans="2:65" s="895" customFormat="1">
      <c r="B2175" s="896"/>
      <c r="D2175" s="890" t="s">
        <v>3027</v>
      </c>
      <c r="E2175" s="897" t="s">
        <v>1</v>
      </c>
      <c r="F2175" s="898" t="s">
        <v>3714</v>
      </c>
      <c r="H2175" s="899">
        <v>4.9749999999999996</v>
      </c>
      <c r="L2175" s="896"/>
      <c r="M2175" s="900"/>
      <c r="T2175" s="901"/>
      <c r="AT2175" s="897" t="s">
        <v>3027</v>
      </c>
      <c r="AU2175" s="897" t="s">
        <v>177</v>
      </c>
      <c r="AV2175" s="895" t="s">
        <v>177</v>
      </c>
      <c r="AW2175" s="895" t="s">
        <v>27</v>
      </c>
      <c r="AX2175" s="895" t="s">
        <v>70</v>
      </c>
      <c r="AY2175" s="897" t="s">
        <v>170</v>
      </c>
    </row>
    <row r="2176" spans="2:65" s="895" customFormat="1">
      <c r="B2176" s="896"/>
      <c r="D2176" s="890" t="s">
        <v>3027</v>
      </c>
      <c r="E2176" s="897" t="s">
        <v>1</v>
      </c>
      <c r="F2176" s="898" t="s">
        <v>3715</v>
      </c>
      <c r="H2176" s="899">
        <v>4.9749999999999996</v>
      </c>
      <c r="L2176" s="896"/>
      <c r="M2176" s="900"/>
      <c r="T2176" s="901"/>
      <c r="AT2176" s="897" t="s">
        <v>3027</v>
      </c>
      <c r="AU2176" s="897" t="s">
        <v>177</v>
      </c>
      <c r="AV2176" s="895" t="s">
        <v>177</v>
      </c>
      <c r="AW2176" s="895" t="s">
        <v>27</v>
      </c>
      <c r="AX2176" s="895" t="s">
        <v>70</v>
      </c>
      <c r="AY2176" s="897" t="s">
        <v>170</v>
      </c>
    </row>
    <row r="2177" spans="2:65" s="888" customFormat="1">
      <c r="B2177" s="889"/>
      <c r="D2177" s="890" t="s">
        <v>3027</v>
      </c>
      <c r="E2177" s="891" t="s">
        <v>1</v>
      </c>
      <c r="F2177" s="892" t="s">
        <v>3716</v>
      </c>
      <c r="H2177" s="891" t="s">
        <v>1</v>
      </c>
      <c r="L2177" s="889"/>
      <c r="M2177" s="893"/>
      <c r="T2177" s="894"/>
      <c r="AT2177" s="891" t="s">
        <v>3027</v>
      </c>
      <c r="AU2177" s="891" t="s">
        <v>177</v>
      </c>
      <c r="AV2177" s="888" t="s">
        <v>78</v>
      </c>
      <c r="AW2177" s="888" t="s">
        <v>27</v>
      </c>
      <c r="AX2177" s="888" t="s">
        <v>70</v>
      </c>
      <c r="AY2177" s="891" t="s">
        <v>170</v>
      </c>
    </row>
    <row r="2178" spans="2:65" s="895" customFormat="1">
      <c r="B2178" s="896"/>
      <c r="D2178" s="890" t="s">
        <v>3027</v>
      </c>
      <c r="E2178" s="897" t="s">
        <v>1</v>
      </c>
      <c r="F2178" s="898" t="s">
        <v>3717</v>
      </c>
      <c r="H2178" s="899">
        <v>6.4249999999999998</v>
      </c>
      <c r="L2178" s="896"/>
      <c r="M2178" s="900"/>
      <c r="T2178" s="901"/>
      <c r="AT2178" s="897" t="s">
        <v>3027</v>
      </c>
      <c r="AU2178" s="897" t="s">
        <v>177</v>
      </c>
      <c r="AV2178" s="895" t="s">
        <v>177</v>
      </c>
      <c r="AW2178" s="895" t="s">
        <v>27</v>
      </c>
      <c r="AX2178" s="895" t="s">
        <v>70</v>
      </c>
      <c r="AY2178" s="897" t="s">
        <v>170</v>
      </c>
    </row>
    <row r="2179" spans="2:65" s="895" customFormat="1">
      <c r="B2179" s="896"/>
      <c r="D2179" s="890" t="s">
        <v>3027</v>
      </c>
      <c r="E2179" s="897" t="s">
        <v>1</v>
      </c>
      <c r="F2179" s="898" t="s">
        <v>3718</v>
      </c>
      <c r="H2179" s="899">
        <v>6.12</v>
      </c>
      <c r="L2179" s="896"/>
      <c r="M2179" s="900"/>
      <c r="T2179" s="901"/>
      <c r="AT2179" s="897" t="s">
        <v>3027</v>
      </c>
      <c r="AU2179" s="897" t="s">
        <v>177</v>
      </c>
      <c r="AV2179" s="895" t="s">
        <v>177</v>
      </c>
      <c r="AW2179" s="895" t="s">
        <v>27</v>
      </c>
      <c r="AX2179" s="895" t="s">
        <v>70</v>
      </c>
      <c r="AY2179" s="897" t="s">
        <v>170</v>
      </c>
    </row>
    <row r="2180" spans="2:65" s="902" customFormat="1">
      <c r="B2180" s="903"/>
      <c r="D2180" s="890" t="s">
        <v>3027</v>
      </c>
      <c r="E2180" s="904" t="s">
        <v>1</v>
      </c>
      <c r="F2180" s="905" t="s">
        <v>3030</v>
      </c>
      <c r="H2180" s="906">
        <v>52.724999999999994</v>
      </c>
      <c r="L2180" s="903"/>
      <c r="M2180" s="907"/>
      <c r="T2180" s="908"/>
      <c r="AT2180" s="904" t="s">
        <v>3027</v>
      </c>
      <c r="AU2180" s="904" t="s">
        <v>177</v>
      </c>
      <c r="AV2180" s="902" t="s">
        <v>176</v>
      </c>
      <c r="AW2180" s="902" t="s">
        <v>27</v>
      </c>
      <c r="AX2180" s="902" t="s">
        <v>78</v>
      </c>
      <c r="AY2180" s="904" t="s">
        <v>170</v>
      </c>
    </row>
    <row r="2181" spans="2:65" s="2" customFormat="1" ht="21.75" customHeight="1">
      <c r="B2181" s="883"/>
      <c r="C2181" s="161" t="s">
        <v>1433</v>
      </c>
      <c r="D2181" s="161" t="s">
        <v>391</v>
      </c>
      <c r="E2181" s="162" t="s">
        <v>1434</v>
      </c>
      <c r="F2181" s="163" t="s">
        <v>1435</v>
      </c>
      <c r="G2181" s="164" t="s">
        <v>364</v>
      </c>
      <c r="H2181" s="165">
        <v>52.725000000000001</v>
      </c>
      <c r="I2181" s="1091"/>
      <c r="J2181" s="166">
        <f>ROUND(I2181*H2181,2)</f>
        <v>0</v>
      </c>
      <c r="K2181" s="167"/>
      <c r="L2181" s="168"/>
      <c r="M2181" s="169" t="s">
        <v>1</v>
      </c>
      <c r="N2181" s="922" t="s">
        <v>38</v>
      </c>
      <c r="O2181" s="886">
        <v>0</v>
      </c>
      <c r="P2181" s="886">
        <f>O2181*H2181</f>
        <v>0</v>
      </c>
      <c r="Q2181" s="886">
        <v>1.5E-3</v>
      </c>
      <c r="R2181" s="886">
        <f>Q2181*H2181</f>
        <v>7.9087500000000005E-2</v>
      </c>
      <c r="S2181" s="886">
        <v>0</v>
      </c>
      <c r="T2181" s="158">
        <f>S2181*H2181</f>
        <v>0</v>
      </c>
      <c r="AR2181" s="159" t="s">
        <v>299</v>
      </c>
      <c r="AT2181" s="159" t="s">
        <v>391</v>
      </c>
      <c r="AU2181" s="159" t="s">
        <v>177</v>
      </c>
      <c r="AY2181" s="863" t="s">
        <v>170</v>
      </c>
      <c r="BE2181" s="887">
        <f>IF(N2181="základná",J2181,0)</f>
        <v>0</v>
      </c>
      <c r="BF2181" s="887">
        <f>IF(N2181="znížená",J2181,0)</f>
        <v>0</v>
      </c>
      <c r="BG2181" s="887">
        <f>IF(N2181="zákl. prenesená",J2181,0)</f>
        <v>0</v>
      </c>
      <c r="BH2181" s="887">
        <f>IF(N2181="zníž. prenesená",J2181,0)</f>
        <v>0</v>
      </c>
      <c r="BI2181" s="887">
        <f>IF(N2181="nulová",J2181,0)</f>
        <v>0</v>
      </c>
      <c r="BJ2181" s="863" t="s">
        <v>177</v>
      </c>
      <c r="BK2181" s="887">
        <f>ROUND(I2181*H2181,2)</f>
        <v>0</v>
      </c>
      <c r="BL2181" s="863" t="s">
        <v>234</v>
      </c>
      <c r="BM2181" s="159" t="s">
        <v>1436</v>
      </c>
    </row>
    <row r="2182" spans="2:65" s="888" customFormat="1">
      <c r="B2182" s="889"/>
      <c r="D2182" s="890" t="s">
        <v>3027</v>
      </c>
      <c r="E2182" s="891" t="s">
        <v>1</v>
      </c>
      <c r="F2182" s="892" t="s">
        <v>3707</v>
      </c>
      <c r="H2182" s="891" t="s">
        <v>1</v>
      </c>
      <c r="L2182" s="889"/>
      <c r="M2182" s="893"/>
      <c r="T2182" s="894"/>
      <c r="AT2182" s="891" t="s">
        <v>3027</v>
      </c>
      <c r="AU2182" s="891" t="s">
        <v>177</v>
      </c>
      <c r="AV2182" s="888" t="s">
        <v>78</v>
      </c>
      <c r="AW2182" s="888" t="s">
        <v>27</v>
      </c>
      <c r="AX2182" s="888" t="s">
        <v>70</v>
      </c>
      <c r="AY2182" s="891" t="s">
        <v>170</v>
      </c>
    </row>
    <row r="2183" spans="2:65" s="895" customFormat="1">
      <c r="B2183" s="896"/>
      <c r="D2183" s="890" t="s">
        <v>3027</v>
      </c>
      <c r="E2183" s="897" t="s">
        <v>1</v>
      </c>
      <c r="F2183" s="898" t="s">
        <v>3708</v>
      </c>
      <c r="H2183" s="899">
        <v>4.9000000000000004</v>
      </c>
      <c r="L2183" s="896"/>
      <c r="M2183" s="900"/>
      <c r="T2183" s="901"/>
      <c r="AT2183" s="897" t="s">
        <v>3027</v>
      </c>
      <c r="AU2183" s="897" t="s">
        <v>177</v>
      </c>
      <c r="AV2183" s="895" t="s">
        <v>177</v>
      </c>
      <c r="AW2183" s="895" t="s">
        <v>27</v>
      </c>
      <c r="AX2183" s="895" t="s">
        <v>70</v>
      </c>
      <c r="AY2183" s="897" t="s">
        <v>170</v>
      </c>
    </row>
    <row r="2184" spans="2:65" s="895" customFormat="1">
      <c r="B2184" s="896"/>
      <c r="D2184" s="890" t="s">
        <v>3027</v>
      </c>
      <c r="E2184" s="897" t="s">
        <v>1</v>
      </c>
      <c r="F2184" s="898" t="s">
        <v>3709</v>
      </c>
      <c r="H2184" s="899">
        <v>5.09</v>
      </c>
      <c r="L2184" s="896"/>
      <c r="M2184" s="900"/>
      <c r="T2184" s="901"/>
      <c r="AT2184" s="897" t="s">
        <v>3027</v>
      </c>
      <c r="AU2184" s="897" t="s">
        <v>177</v>
      </c>
      <c r="AV2184" s="895" t="s">
        <v>177</v>
      </c>
      <c r="AW2184" s="895" t="s">
        <v>27</v>
      </c>
      <c r="AX2184" s="895" t="s">
        <v>70</v>
      </c>
      <c r="AY2184" s="897" t="s">
        <v>170</v>
      </c>
    </row>
    <row r="2185" spans="2:65" s="895" customFormat="1">
      <c r="B2185" s="896"/>
      <c r="D2185" s="890" t="s">
        <v>3027</v>
      </c>
      <c r="E2185" s="897" t="s">
        <v>1</v>
      </c>
      <c r="F2185" s="898" t="s">
        <v>3710</v>
      </c>
      <c r="H2185" s="899">
        <v>4.92</v>
      </c>
      <c r="L2185" s="896"/>
      <c r="M2185" s="900"/>
      <c r="T2185" s="901"/>
      <c r="AT2185" s="897" t="s">
        <v>3027</v>
      </c>
      <c r="AU2185" s="897" t="s">
        <v>177</v>
      </c>
      <c r="AV2185" s="895" t="s">
        <v>177</v>
      </c>
      <c r="AW2185" s="895" t="s">
        <v>27</v>
      </c>
      <c r="AX2185" s="895" t="s">
        <v>70</v>
      </c>
      <c r="AY2185" s="897" t="s">
        <v>170</v>
      </c>
    </row>
    <row r="2186" spans="2:65" s="895" customFormat="1">
      <c r="B2186" s="896"/>
      <c r="D2186" s="890" t="s">
        <v>3027</v>
      </c>
      <c r="E2186" s="897" t="s">
        <v>1</v>
      </c>
      <c r="F2186" s="898" t="s">
        <v>3711</v>
      </c>
      <c r="H2186" s="899">
        <v>5.1550000000000002</v>
      </c>
      <c r="L2186" s="896"/>
      <c r="M2186" s="900"/>
      <c r="T2186" s="901"/>
      <c r="AT2186" s="897" t="s">
        <v>3027</v>
      </c>
      <c r="AU2186" s="897" t="s">
        <v>177</v>
      </c>
      <c r="AV2186" s="895" t="s">
        <v>177</v>
      </c>
      <c r="AW2186" s="895" t="s">
        <v>27</v>
      </c>
      <c r="AX2186" s="895" t="s">
        <v>70</v>
      </c>
      <c r="AY2186" s="897" t="s">
        <v>170</v>
      </c>
    </row>
    <row r="2187" spans="2:65" s="895" customFormat="1">
      <c r="B2187" s="896"/>
      <c r="D2187" s="890" t="s">
        <v>3027</v>
      </c>
      <c r="E2187" s="897" t="s">
        <v>1</v>
      </c>
      <c r="F2187" s="898" t="s">
        <v>3712</v>
      </c>
      <c r="H2187" s="899">
        <v>4.9800000000000004</v>
      </c>
      <c r="L2187" s="896"/>
      <c r="M2187" s="900"/>
      <c r="T2187" s="901"/>
      <c r="AT2187" s="897" t="s">
        <v>3027</v>
      </c>
      <c r="AU2187" s="897" t="s">
        <v>177</v>
      </c>
      <c r="AV2187" s="895" t="s">
        <v>177</v>
      </c>
      <c r="AW2187" s="895" t="s">
        <v>27</v>
      </c>
      <c r="AX2187" s="895" t="s">
        <v>70</v>
      </c>
      <c r="AY2187" s="897" t="s">
        <v>170</v>
      </c>
    </row>
    <row r="2188" spans="2:65" s="895" customFormat="1">
      <c r="B2188" s="896"/>
      <c r="D2188" s="890" t="s">
        <v>3027</v>
      </c>
      <c r="E2188" s="897" t="s">
        <v>1</v>
      </c>
      <c r="F2188" s="898" t="s">
        <v>3713</v>
      </c>
      <c r="H2188" s="899">
        <v>5.1849999999999996</v>
      </c>
      <c r="L2188" s="896"/>
      <c r="M2188" s="900"/>
      <c r="T2188" s="901"/>
      <c r="AT2188" s="897" t="s">
        <v>3027</v>
      </c>
      <c r="AU2188" s="897" t="s">
        <v>177</v>
      </c>
      <c r="AV2188" s="895" t="s">
        <v>177</v>
      </c>
      <c r="AW2188" s="895" t="s">
        <v>27</v>
      </c>
      <c r="AX2188" s="895" t="s">
        <v>70</v>
      </c>
      <c r="AY2188" s="897" t="s">
        <v>170</v>
      </c>
    </row>
    <row r="2189" spans="2:65" s="895" customFormat="1">
      <c r="B2189" s="896"/>
      <c r="D2189" s="890" t="s">
        <v>3027</v>
      </c>
      <c r="E2189" s="897" t="s">
        <v>1</v>
      </c>
      <c r="F2189" s="898" t="s">
        <v>3714</v>
      </c>
      <c r="H2189" s="899">
        <v>4.9749999999999996</v>
      </c>
      <c r="L2189" s="896"/>
      <c r="M2189" s="900"/>
      <c r="T2189" s="901"/>
      <c r="AT2189" s="897" t="s">
        <v>3027</v>
      </c>
      <c r="AU2189" s="897" t="s">
        <v>177</v>
      </c>
      <c r="AV2189" s="895" t="s">
        <v>177</v>
      </c>
      <c r="AW2189" s="895" t="s">
        <v>27</v>
      </c>
      <c r="AX2189" s="895" t="s">
        <v>70</v>
      </c>
      <c r="AY2189" s="897" t="s">
        <v>170</v>
      </c>
    </row>
    <row r="2190" spans="2:65" s="895" customFormat="1">
      <c r="B2190" s="896"/>
      <c r="D2190" s="890" t="s">
        <v>3027</v>
      </c>
      <c r="E2190" s="897" t="s">
        <v>1</v>
      </c>
      <c r="F2190" s="898" t="s">
        <v>3715</v>
      </c>
      <c r="H2190" s="899">
        <v>4.9749999999999996</v>
      </c>
      <c r="L2190" s="896"/>
      <c r="M2190" s="900"/>
      <c r="T2190" s="901"/>
      <c r="AT2190" s="897" t="s">
        <v>3027</v>
      </c>
      <c r="AU2190" s="897" t="s">
        <v>177</v>
      </c>
      <c r="AV2190" s="895" t="s">
        <v>177</v>
      </c>
      <c r="AW2190" s="895" t="s">
        <v>27</v>
      </c>
      <c r="AX2190" s="895" t="s">
        <v>70</v>
      </c>
      <c r="AY2190" s="897" t="s">
        <v>170</v>
      </c>
    </row>
    <row r="2191" spans="2:65" s="888" customFormat="1">
      <c r="B2191" s="889"/>
      <c r="D2191" s="890" t="s">
        <v>3027</v>
      </c>
      <c r="E2191" s="891" t="s">
        <v>1</v>
      </c>
      <c r="F2191" s="892" t="s">
        <v>3716</v>
      </c>
      <c r="H2191" s="891" t="s">
        <v>1</v>
      </c>
      <c r="L2191" s="889"/>
      <c r="M2191" s="893"/>
      <c r="T2191" s="894"/>
      <c r="AT2191" s="891" t="s">
        <v>3027</v>
      </c>
      <c r="AU2191" s="891" t="s">
        <v>177</v>
      </c>
      <c r="AV2191" s="888" t="s">
        <v>78</v>
      </c>
      <c r="AW2191" s="888" t="s">
        <v>27</v>
      </c>
      <c r="AX2191" s="888" t="s">
        <v>70</v>
      </c>
      <c r="AY2191" s="891" t="s">
        <v>170</v>
      </c>
    </row>
    <row r="2192" spans="2:65" s="895" customFormat="1">
      <c r="B2192" s="896"/>
      <c r="D2192" s="890" t="s">
        <v>3027</v>
      </c>
      <c r="E2192" s="897" t="s">
        <v>1</v>
      </c>
      <c r="F2192" s="898" t="s">
        <v>3717</v>
      </c>
      <c r="H2192" s="899">
        <v>6.4249999999999998</v>
      </c>
      <c r="L2192" s="896"/>
      <c r="M2192" s="900"/>
      <c r="T2192" s="901"/>
      <c r="AT2192" s="897" t="s">
        <v>3027</v>
      </c>
      <c r="AU2192" s="897" t="s">
        <v>177</v>
      </c>
      <c r="AV2192" s="895" t="s">
        <v>177</v>
      </c>
      <c r="AW2192" s="895" t="s">
        <v>27</v>
      </c>
      <c r="AX2192" s="895" t="s">
        <v>70</v>
      </c>
      <c r="AY2192" s="897" t="s">
        <v>170</v>
      </c>
    </row>
    <row r="2193" spans="2:65" s="895" customFormat="1">
      <c r="B2193" s="896"/>
      <c r="D2193" s="890" t="s">
        <v>3027</v>
      </c>
      <c r="E2193" s="897" t="s">
        <v>1</v>
      </c>
      <c r="F2193" s="898" t="s">
        <v>3718</v>
      </c>
      <c r="H2193" s="899">
        <v>6.12</v>
      </c>
      <c r="L2193" s="896"/>
      <c r="M2193" s="900"/>
      <c r="T2193" s="901"/>
      <c r="AT2193" s="897" t="s">
        <v>3027</v>
      </c>
      <c r="AU2193" s="897" t="s">
        <v>177</v>
      </c>
      <c r="AV2193" s="895" t="s">
        <v>177</v>
      </c>
      <c r="AW2193" s="895" t="s">
        <v>27</v>
      </c>
      <c r="AX2193" s="895" t="s">
        <v>70</v>
      </c>
      <c r="AY2193" s="897" t="s">
        <v>170</v>
      </c>
    </row>
    <row r="2194" spans="2:65" s="902" customFormat="1">
      <c r="B2194" s="903"/>
      <c r="D2194" s="890" t="s">
        <v>3027</v>
      </c>
      <c r="E2194" s="904" t="s">
        <v>1</v>
      </c>
      <c r="F2194" s="905" t="s">
        <v>3030</v>
      </c>
      <c r="H2194" s="906">
        <v>52.724999999999994</v>
      </c>
      <c r="L2194" s="903"/>
      <c r="M2194" s="907"/>
      <c r="T2194" s="908"/>
      <c r="AT2194" s="904" t="s">
        <v>3027</v>
      </c>
      <c r="AU2194" s="904" t="s">
        <v>177</v>
      </c>
      <c r="AV2194" s="902" t="s">
        <v>176</v>
      </c>
      <c r="AW2194" s="902" t="s">
        <v>27</v>
      </c>
      <c r="AX2194" s="902" t="s">
        <v>78</v>
      </c>
      <c r="AY2194" s="904" t="s">
        <v>170</v>
      </c>
    </row>
    <row r="2195" spans="2:65" s="2" customFormat="1" ht="16.5" customHeight="1">
      <c r="B2195" s="883"/>
      <c r="C2195" s="148" t="s">
        <v>1437</v>
      </c>
      <c r="D2195" s="148" t="s">
        <v>172</v>
      </c>
      <c r="E2195" s="149" t="s">
        <v>1438</v>
      </c>
      <c r="F2195" s="150" t="s">
        <v>1439</v>
      </c>
      <c r="G2195" s="151" t="s">
        <v>364</v>
      </c>
      <c r="H2195" s="152">
        <v>25.09</v>
      </c>
      <c r="I2195" s="1091"/>
      <c r="J2195" s="153">
        <f>ROUND(I2195*H2195,2)</f>
        <v>0</v>
      </c>
      <c r="K2195" s="884"/>
      <c r="L2195" s="40"/>
      <c r="M2195" s="155" t="s">
        <v>1</v>
      </c>
      <c r="N2195" s="885" t="s">
        <v>38</v>
      </c>
      <c r="O2195" s="886">
        <v>0.85299999999999998</v>
      </c>
      <c r="P2195" s="886">
        <f>O2195*H2195</f>
        <v>21.401769999999999</v>
      </c>
      <c r="Q2195" s="886">
        <v>1.72E-3</v>
      </c>
      <c r="R2195" s="886">
        <f>Q2195*H2195</f>
        <v>4.31548E-2</v>
      </c>
      <c r="S2195" s="886">
        <v>0</v>
      </c>
      <c r="T2195" s="158">
        <f>S2195*H2195</f>
        <v>0</v>
      </c>
      <c r="AR2195" s="159" t="s">
        <v>234</v>
      </c>
      <c r="AT2195" s="159" t="s">
        <v>172</v>
      </c>
      <c r="AU2195" s="159" t="s">
        <v>177</v>
      </c>
      <c r="AY2195" s="863" t="s">
        <v>170</v>
      </c>
      <c r="BE2195" s="887">
        <f>IF(N2195="základná",J2195,0)</f>
        <v>0</v>
      </c>
      <c r="BF2195" s="887">
        <f>IF(N2195="znížená",J2195,0)</f>
        <v>0</v>
      </c>
      <c r="BG2195" s="887">
        <f>IF(N2195="zákl. prenesená",J2195,0)</f>
        <v>0</v>
      </c>
      <c r="BH2195" s="887">
        <f>IF(N2195="zníž. prenesená",J2195,0)</f>
        <v>0</v>
      </c>
      <c r="BI2195" s="887">
        <f>IF(N2195="nulová",J2195,0)</f>
        <v>0</v>
      </c>
      <c r="BJ2195" s="863" t="s">
        <v>177</v>
      </c>
      <c r="BK2195" s="887">
        <f>ROUND(I2195*H2195,2)</f>
        <v>0</v>
      </c>
      <c r="BL2195" s="863" t="s">
        <v>234</v>
      </c>
      <c r="BM2195" s="159" t="s">
        <v>1440</v>
      </c>
    </row>
    <row r="2196" spans="2:65" s="888" customFormat="1">
      <c r="B2196" s="889"/>
      <c r="D2196" s="890" t="s">
        <v>3027</v>
      </c>
      <c r="E2196" s="891" t="s">
        <v>1</v>
      </c>
      <c r="F2196" s="892" t="s">
        <v>3716</v>
      </c>
      <c r="H2196" s="891" t="s">
        <v>1</v>
      </c>
      <c r="L2196" s="889"/>
      <c r="M2196" s="893"/>
      <c r="T2196" s="894"/>
      <c r="AT2196" s="891" t="s">
        <v>3027</v>
      </c>
      <c r="AU2196" s="891" t="s">
        <v>177</v>
      </c>
      <c r="AV2196" s="888" t="s">
        <v>78</v>
      </c>
      <c r="AW2196" s="888" t="s">
        <v>27</v>
      </c>
      <c r="AX2196" s="888" t="s">
        <v>70</v>
      </c>
      <c r="AY2196" s="891" t="s">
        <v>170</v>
      </c>
    </row>
    <row r="2197" spans="2:65" s="895" customFormat="1">
      <c r="B2197" s="896"/>
      <c r="D2197" s="890" t="s">
        <v>3027</v>
      </c>
      <c r="E2197" s="897" t="s">
        <v>1</v>
      </c>
      <c r="F2197" s="898" t="s">
        <v>3719</v>
      </c>
      <c r="H2197" s="899">
        <v>12.85</v>
      </c>
      <c r="L2197" s="896"/>
      <c r="M2197" s="900"/>
      <c r="T2197" s="901"/>
      <c r="AT2197" s="897" t="s">
        <v>3027</v>
      </c>
      <c r="AU2197" s="897" t="s">
        <v>177</v>
      </c>
      <c r="AV2197" s="895" t="s">
        <v>177</v>
      </c>
      <c r="AW2197" s="895" t="s">
        <v>27</v>
      </c>
      <c r="AX2197" s="895" t="s">
        <v>70</v>
      </c>
      <c r="AY2197" s="897" t="s">
        <v>170</v>
      </c>
    </row>
    <row r="2198" spans="2:65" s="895" customFormat="1">
      <c r="B2198" s="896"/>
      <c r="D2198" s="890" t="s">
        <v>3027</v>
      </c>
      <c r="E2198" s="897" t="s">
        <v>1</v>
      </c>
      <c r="F2198" s="898" t="s">
        <v>3720</v>
      </c>
      <c r="H2198" s="899">
        <v>12.24</v>
      </c>
      <c r="L2198" s="896"/>
      <c r="M2198" s="900"/>
      <c r="T2198" s="901"/>
      <c r="AT2198" s="897" t="s">
        <v>3027</v>
      </c>
      <c r="AU2198" s="897" t="s">
        <v>177</v>
      </c>
      <c r="AV2198" s="895" t="s">
        <v>177</v>
      </c>
      <c r="AW2198" s="895" t="s">
        <v>27</v>
      </c>
      <c r="AX2198" s="895" t="s">
        <v>70</v>
      </c>
      <c r="AY2198" s="897" t="s">
        <v>170</v>
      </c>
    </row>
    <row r="2199" spans="2:65" s="902" customFormat="1">
      <c r="B2199" s="903"/>
      <c r="D2199" s="890" t="s">
        <v>3027</v>
      </c>
      <c r="E2199" s="904" t="s">
        <v>1</v>
      </c>
      <c r="F2199" s="905" t="s">
        <v>3030</v>
      </c>
      <c r="H2199" s="906">
        <v>25.09</v>
      </c>
      <c r="L2199" s="903"/>
      <c r="M2199" s="907"/>
      <c r="T2199" s="908"/>
      <c r="AT2199" s="904" t="s">
        <v>3027</v>
      </c>
      <c r="AU2199" s="904" t="s">
        <v>177</v>
      </c>
      <c r="AV2199" s="902" t="s">
        <v>176</v>
      </c>
      <c r="AW2199" s="902" t="s">
        <v>27</v>
      </c>
      <c r="AX2199" s="902" t="s">
        <v>78</v>
      </c>
      <c r="AY2199" s="904" t="s">
        <v>170</v>
      </c>
    </row>
    <row r="2200" spans="2:65" s="2" customFormat="1" ht="24.25" customHeight="1">
      <c r="B2200" s="883"/>
      <c r="C2200" s="161" t="s">
        <v>1441</v>
      </c>
      <c r="D2200" s="161" t="s">
        <v>391</v>
      </c>
      <c r="E2200" s="162" t="s">
        <v>1442</v>
      </c>
      <c r="F2200" s="163" t="s">
        <v>1443</v>
      </c>
      <c r="G2200" s="164" t="s">
        <v>364</v>
      </c>
      <c r="H2200" s="165">
        <v>25.09</v>
      </c>
      <c r="I2200" s="1091"/>
      <c r="J2200" s="166">
        <f>ROUND(I2200*H2200,2)</f>
        <v>0</v>
      </c>
      <c r="K2200" s="167"/>
      <c r="L2200" s="168"/>
      <c r="M2200" s="169" t="s">
        <v>1</v>
      </c>
      <c r="N2200" s="922" t="s">
        <v>38</v>
      </c>
      <c r="O2200" s="886">
        <v>0</v>
      </c>
      <c r="P2200" s="886">
        <f>O2200*H2200</f>
        <v>0</v>
      </c>
      <c r="Q2200" s="886">
        <v>1.5E-3</v>
      </c>
      <c r="R2200" s="886">
        <f>Q2200*H2200</f>
        <v>3.7635000000000002E-2</v>
      </c>
      <c r="S2200" s="886">
        <v>0</v>
      </c>
      <c r="T2200" s="158">
        <f>S2200*H2200</f>
        <v>0</v>
      </c>
      <c r="AR2200" s="159" t="s">
        <v>299</v>
      </c>
      <c r="AT2200" s="159" t="s">
        <v>391</v>
      </c>
      <c r="AU2200" s="159" t="s">
        <v>177</v>
      </c>
      <c r="AY2200" s="863" t="s">
        <v>170</v>
      </c>
      <c r="BE2200" s="887">
        <f>IF(N2200="základná",J2200,0)</f>
        <v>0</v>
      </c>
      <c r="BF2200" s="887">
        <f>IF(N2200="znížená",J2200,0)</f>
        <v>0</v>
      </c>
      <c r="BG2200" s="887">
        <f>IF(N2200="zákl. prenesená",J2200,0)</f>
        <v>0</v>
      </c>
      <c r="BH2200" s="887">
        <f>IF(N2200="zníž. prenesená",J2200,0)</f>
        <v>0</v>
      </c>
      <c r="BI2200" s="887">
        <f>IF(N2200="nulová",J2200,0)</f>
        <v>0</v>
      </c>
      <c r="BJ2200" s="863" t="s">
        <v>177</v>
      </c>
      <c r="BK2200" s="887">
        <f>ROUND(I2200*H2200,2)</f>
        <v>0</v>
      </c>
      <c r="BL2200" s="863" t="s">
        <v>234</v>
      </c>
      <c r="BM2200" s="159" t="s">
        <v>1444</v>
      </c>
    </row>
    <row r="2201" spans="2:65" s="888" customFormat="1">
      <c r="B2201" s="889"/>
      <c r="D2201" s="890" t="s">
        <v>3027</v>
      </c>
      <c r="E2201" s="891" t="s">
        <v>1</v>
      </c>
      <c r="F2201" s="892" t="s">
        <v>3716</v>
      </c>
      <c r="H2201" s="891" t="s">
        <v>1</v>
      </c>
      <c r="L2201" s="889"/>
      <c r="M2201" s="893"/>
      <c r="T2201" s="894"/>
      <c r="AT2201" s="891" t="s">
        <v>3027</v>
      </c>
      <c r="AU2201" s="891" t="s">
        <v>177</v>
      </c>
      <c r="AV2201" s="888" t="s">
        <v>78</v>
      </c>
      <c r="AW2201" s="888" t="s">
        <v>27</v>
      </c>
      <c r="AX2201" s="888" t="s">
        <v>70</v>
      </c>
      <c r="AY2201" s="891" t="s">
        <v>170</v>
      </c>
    </row>
    <row r="2202" spans="2:65" s="895" customFormat="1">
      <c r="B2202" s="896"/>
      <c r="D2202" s="890" t="s">
        <v>3027</v>
      </c>
      <c r="E2202" s="897" t="s">
        <v>1</v>
      </c>
      <c r="F2202" s="898" t="s">
        <v>3719</v>
      </c>
      <c r="H2202" s="899">
        <v>12.85</v>
      </c>
      <c r="L2202" s="896"/>
      <c r="M2202" s="900"/>
      <c r="T2202" s="901"/>
      <c r="AT2202" s="897" t="s">
        <v>3027</v>
      </c>
      <c r="AU2202" s="897" t="s">
        <v>177</v>
      </c>
      <c r="AV2202" s="895" t="s">
        <v>177</v>
      </c>
      <c r="AW2202" s="895" t="s">
        <v>27</v>
      </c>
      <c r="AX2202" s="895" t="s">
        <v>70</v>
      </c>
      <c r="AY2202" s="897" t="s">
        <v>170</v>
      </c>
    </row>
    <row r="2203" spans="2:65" s="895" customFormat="1">
      <c r="B2203" s="896"/>
      <c r="D2203" s="890" t="s">
        <v>3027</v>
      </c>
      <c r="E2203" s="897" t="s">
        <v>1</v>
      </c>
      <c r="F2203" s="898" t="s">
        <v>3721</v>
      </c>
      <c r="H2203" s="899">
        <v>12.24</v>
      </c>
      <c r="L2203" s="896"/>
      <c r="M2203" s="900"/>
      <c r="T2203" s="901"/>
      <c r="AT2203" s="897" t="s">
        <v>3027</v>
      </c>
      <c r="AU2203" s="897" t="s">
        <v>177</v>
      </c>
      <c r="AV2203" s="895" t="s">
        <v>177</v>
      </c>
      <c r="AW2203" s="895" t="s">
        <v>27</v>
      </c>
      <c r="AX2203" s="895" t="s">
        <v>70</v>
      </c>
      <c r="AY2203" s="897" t="s">
        <v>170</v>
      </c>
    </row>
    <row r="2204" spans="2:65" s="902" customFormat="1">
      <c r="B2204" s="903"/>
      <c r="D2204" s="890" t="s">
        <v>3027</v>
      </c>
      <c r="E2204" s="904" t="s">
        <v>1</v>
      </c>
      <c r="F2204" s="905" t="s">
        <v>3030</v>
      </c>
      <c r="H2204" s="906">
        <v>25.09</v>
      </c>
      <c r="L2204" s="903"/>
      <c r="M2204" s="907"/>
      <c r="T2204" s="908"/>
      <c r="AT2204" s="904" t="s">
        <v>3027</v>
      </c>
      <c r="AU2204" s="904" t="s">
        <v>177</v>
      </c>
      <c r="AV2204" s="902" t="s">
        <v>176</v>
      </c>
      <c r="AW2204" s="902" t="s">
        <v>27</v>
      </c>
      <c r="AX2204" s="902" t="s">
        <v>78</v>
      </c>
      <c r="AY2204" s="904" t="s">
        <v>170</v>
      </c>
    </row>
    <row r="2205" spans="2:65" s="2" customFormat="1" ht="24.25" customHeight="1">
      <c r="B2205" s="883"/>
      <c r="C2205" s="148" t="s">
        <v>1445</v>
      </c>
      <c r="D2205" s="148" t="s">
        <v>172</v>
      </c>
      <c r="E2205" s="149" t="s">
        <v>1446</v>
      </c>
      <c r="F2205" s="150" t="s">
        <v>1447</v>
      </c>
      <c r="G2205" s="151" t="s">
        <v>175</v>
      </c>
      <c r="H2205" s="152">
        <v>39</v>
      </c>
      <c r="I2205" s="1091"/>
      <c r="J2205" s="153">
        <f>ROUND(I2205*H2205,2)</f>
        <v>0</v>
      </c>
      <c r="K2205" s="884"/>
      <c r="L2205" s="40"/>
      <c r="M2205" s="155" t="s">
        <v>1</v>
      </c>
      <c r="N2205" s="885" t="s">
        <v>38</v>
      </c>
      <c r="O2205" s="886">
        <v>0.216</v>
      </c>
      <c r="P2205" s="886">
        <f>O2205*H2205</f>
        <v>8.4239999999999995</v>
      </c>
      <c r="Q2205" s="886">
        <v>0</v>
      </c>
      <c r="R2205" s="886">
        <f>Q2205*H2205</f>
        <v>0</v>
      </c>
      <c r="S2205" s="886">
        <v>1.9E-3</v>
      </c>
      <c r="T2205" s="158">
        <f>S2205*H2205</f>
        <v>7.4099999999999999E-2</v>
      </c>
      <c r="AR2205" s="159" t="s">
        <v>234</v>
      </c>
      <c r="AT2205" s="159" t="s">
        <v>172</v>
      </c>
      <c r="AU2205" s="159" t="s">
        <v>177</v>
      </c>
      <c r="AY2205" s="863" t="s">
        <v>170</v>
      </c>
      <c r="BE2205" s="887">
        <f>IF(N2205="základná",J2205,0)</f>
        <v>0</v>
      </c>
      <c r="BF2205" s="887">
        <f>IF(N2205="znížená",J2205,0)</f>
        <v>0</v>
      </c>
      <c r="BG2205" s="887">
        <f>IF(N2205="zákl. prenesená",J2205,0)</f>
        <v>0</v>
      </c>
      <c r="BH2205" s="887">
        <f>IF(N2205="zníž. prenesená",J2205,0)</f>
        <v>0</v>
      </c>
      <c r="BI2205" s="887">
        <f>IF(N2205="nulová",J2205,0)</f>
        <v>0</v>
      </c>
      <c r="BJ2205" s="863" t="s">
        <v>177</v>
      </c>
      <c r="BK2205" s="887">
        <f>ROUND(I2205*H2205,2)</f>
        <v>0</v>
      </c>
      <c r="BL2205" s="863" t="s">
        <v>234</v>
      </c>
      <c r="BM2205" s="159" t="s">
        <v>1448</v>
      </c>
    </row>
    <row r="2206" spans="2:65" s="888" customFormat="1">
      <c r="B2206" s="889"/>
      <c r="D2206" s="890" t="s">
        <v>3027</v>
      </c>
      <c r="E2206" s="891" t="s">
        <v>1</v>
      </c>
      <c r="F2206" s="892" t="s">
        <v>3722</v>
      </c>
      <c r="H2206" s="891" t="s">
        <v>1</v>
      </c>
      <c r="L2206" s="889"/>
      <c r="M2206" s="893"/>
      <c r="T2206" s="894"/>
      <c r="AT2206" s="891" t="s">
        <v>3027</v>
      </c>
      <c r="AU2206" s="891" t="s">
        <v>177</v>
      </c>
      <c r="AV2206" s="888" t="s">
        <v>78</v>
      </c>
      <c r="AW2206" s="888" t="s">
        <v>27</v>
      </c>
      <c r="AX2206" s="888" t="s">
        <v>70</v>
      </c>
      <c r="AY2206" s="891" t="s">
        <v>170</v>
      </c>
    </row>
    <row r="2207" spans="2:65" s="895" customFormat="1">
      <c r="B2207" s="896"/>
      <c r="D2207" s="890" t="s">
        <v>3027</v>
      </c>
      <c r="E2207" s="897" t="s">
        <v>1</v>
      </c>
      <c r="F2207" s="898" t="s">
        <v>3723</v>
      </c>
      <c r="H2207" s="899">
        <v>39</v>
      </c>
      <c r="L2207" s="896"/>
      <c r="M2207" s="900"/>
      <c r="T2207" s="901"/>
      <c r="AT2207" s="897" t="s">
        <v>3027</v>
      </c>
      <c r="AU2207" s="897" t="s">
        <v>177</v>
      </c>
      <c r="AV2207" s="895" t="s">
        <v>177</v>
      </c>
      <c r="AW2207" s="895" t="s">
        <v>27</v>
      </c>
      <c r="AX2207" s="895" t="s">
        <v>70</v>
      </c>
      <c r="AY2207" s="897" t="s">
        <v>170</v>
      </c>
    </row>
    <row r="2208" spans="2:65" s="902" customFormat="1">
      <c r="B2208" s="903"/>
      <c r="D2208" s="890" t="s">
        <v>3027</v>
      </c>
      <c r="E2208" s="904" t="s">
        <v>1</v>
      </c>
      <c r="F2208" s="905" t="s">
        <v>3030</v>
      </c>
      <c r="H2208" s="906">
        <v>39</v>
      </c>
      <c r="L2208" s="903"/>
      <c r="M2208" s="907"/>
      <c r="T2208" s="908"/>
      <c r="AT2208" s="904" t="s">
        <v>3027</v>
      </c>
      <c r="AU2208" s="904" t="s">
        <v>177</v>
      </c>
      <c r="AV2208" s="902" t="s">
        <v>176</v>
      </c>
      <c r="AW2208" s="902" t="s">
        <v>27</v>
      </c>
      <c r="AX2208" s="902" t="s">
        <v>78</v>
      </c>
      <c r="AY2208" s="904" t="s">
        <v>170</v>
      </c>
    </row>
    <row r="2209" spans="2:65" s="2" customFormat="1" ht="24.25" customHeight="1">
      <c r="B2209" s="883"/>
      <c r="C2209" s="148" t="s">
        <v>1449</v>
      </c>
      <c r="D2209" s="148" t="s">
        <v>172</v>
      </c>
      <c r="E2209" s="149" t="s">
        <v>1450</v>
      </c>
      <c r="F2209" s="150" t="s">
        <v>1451</v>
      </c>
      <c r="G2209" s="151" t="s">
        <v>175</v>
      </c>
      <c r="H2209" s="152">
        <v>39</v>
      </c>
      <c r="I2209" s="1091"/>
      <c r="J2209" s="153">
        <f>ROUND(I2209*H2209,2)</f>
        <v>0</v>
      </c>
      <c r="K2209" s="884"/>
      <c r="L2209" s="40"/>
      <c r="M2209" s="155" t="s">
        <v>1</v>
      </c>
      <c r="N2209" s="885" t="s">
        <v>38</v>
      </c>
      <c r="O2209" s="886">
        <v>0.40699999999999997</v>
      </c>
      <c r="P2209" s="886">
        <f>O2209*H2209</f>
        <v>15.872999999999999</v>
      </c>
      <c r="Q2209" s="886">
        <v>0</v>
      </c>
      <c r="R2209" s="886">
        <f>Q2209*H2209</f>
        <v>0</v>
      </c>
      <c r="S2209" s="886">
        <v>4.0000000000000001E-3</v>
      </c>
      <c r="T2209" s="158">
        <f>S2209*H2209</f>
        <v>0.156</v>
      </c>
      <c r="AR2209" s="159" t="s">
        <v>234</v>
      </c>
      <c r="AT2209" s="159" t="s">
        <v>172</v>
      </c>
      <c r="AU2209" s="159" t="s">
        <v>177</v>
      </c>
      <c r="AY2209" s="863" t="s">
        <v>170</v>
      </c>
      <c r="BE2209" s="887">
        <f>IF(N2209="základná",J2209,0)</f>
        <v>0</v>
      </c>
      <c r="BF2209" s="887">
        <f>IF(N2209="znížená",J2209,0)</f>
        <v>0</v>
      </c>
      <c r="BG2209" s="887">
        <f>IF(N2209="zákl. prenesená",J2209,0)</f>
        <v>0</v>
      </c>
      <c r="BH2209" s="887">
        <f>IF(N2209="zníž. prenesená",J2209,0)</f>
        <v>0</v>
      </c>
      <c r="BI2209" s="887">
        <f>IF(N2209="nulová",J2209,0)</f>
        <v>0</v>
      </c>
      <c r="BJ2209" s="863" t="s">
        <v>177</v>
      </c>
      <c r="BK2209" s="887">
        <f>ROUND(I2209*H2209,2)</f>
        <v>0</v>
      </c>
      <c r="BL2209" s="863" t="s">
        <v>234</v>
      </c>
      <c r="BM2209" s="159" t="s">
        <v>1452</v>
      </c>
    </row>
    <row r="2210" spans="2:65" s="888" customFormat="1">
      <c r="B2210" s="889"/>
      <c r="D2210" s="890" t="s">
        <v>3027</v>
      </c>
      <c r="E2210" s="891" t="s">
        <v>1</v>
      </c>
      <c r="F2210" s="892" t="s">
        <v>3724</v>
      </c>
      <c r="H2210" s="891" t="s">
        <v>1</v>
      </c>
      <c r="L2210" s="889"/>
      <c r="M2210" s="893"/>
      <c r="T2210" s="894"/>
      <c r="AT2210" s="891" t="s">
        <v>3027</v>
      </c>
      <c r="AU2210" s="891" t="s">
        <v>177</v>
      </c>
      <c r="AV2210" s="888" t="s">
        <v>78</v>
      </c>
      <c r="AW2210" s="888" t="s">
        <v>27</v>
      </c>
      <c r="AX2210" s="888" t="s">
        <v>70</v>
      </c>
      <c r="AY2210" s="891" t="s">
        <v>170</v>
      </c>
    </row>
    <row r="2211" spans="2:65" s="895" customFormat="1">
      <c r="B2211" s="896"/>
      <c r="D2211" s="890" t="s">
        <v>3027</v>
      </c>
      <c r="E2211" s="897" t="s">
        <v>1</v>
      </c>
      <c r="F2211" s="898" t="s">
        <v>3723</v>
      </c>
      <c r="H2211" s="899">
        <v>39</v>
      </c>
      <c r="L2211" s="896"/>
      <c r="M2211" s="900"/>
      <c r="T2211" s="901"/>
      <c r="AT2211" s="897" t="s">
        <v>3027</v>
      </c>
      <c r="AU2211" s="897" t="s">
        <v>177</v>
      </c>
      <c r="AV2211" s="895" t="s">
        <v>177</v>
      </c>
      <c r="AW2211" s="895" t="s">
        <v>27</v>
      </c>
      <c r="AX2211" s="895" t="s">
        <v>70</v>
      </c>
      <c r="AY2211" s="897" t="s">
        <v>170</v>
      </c>
    </row>
    <row r="2212" spans="2:65" s="902" customFormat="1">
      <c r="B2212" s="903"/>
      <c r="D2212" s="890" t="s">
        <v>3027</v>
      </c>
      <c r="E2212" s="904" t="s">
        <v>1</v>
      </c>
      <c r="F2212" s="905" t="s">
        <v>3030</v>
      </c>
      <c r="H2212" s="906">
        <v>39</v>
      </c>
      <c r="L2212" s="903"/>
      <c r="M2212" s="907"/>
      <c r="T2212" s="908"/>
      <c r="AT2212" s="904" t="s">
        <v>3027</v>
      </c>
      <c r="AU2212" s="904" t="s">
        <v>177</v>
      </c>
      <c r="AV2212" s="902" t="s">
        <v>176</v>
      </c>
      <c r="AW2212" s="902" t="s">
        <v>27</v>
      </c>
      <c r="AX2212" s="902" t="s">
        <v>78</v>
      </c>
      <c r="AY2212" s="904" t="s">
        <v>170</v>
      </c>
    </row>
    <row r="2213" spans="2:65" s="2" customFormat="1" ht="16.5" customHeight="1">
      <c r="B2213" s="883"/>
      <c r="C2213" s="148" t="s">
        <v>1453</v>
      </c>
      <c r="D2213" s="148" t="s">
        <v>172</v>
      </c>
      <c r="E2213" s="149" t="s">
        <v>1454</v>
      </c>
      <c r="F2213" s="150" t="s">
        <v>1455</v>
      </c>
      <c r="G2213" s="151" t="s">
        <v>175</v>
      </c>
      <c r="H2213" s="152">
        <v>2.99</v>
      </c>
      <c r="I2213" s="1091"/>
      <c r="J2213" s="153">
        <f>ROUND(I2213*H2213,2)</f>
        <v>0</v>
      </c>
      <c r="K2213" s="884"/>
      <c r="L2213" s="40"/>
      <c r="M2213" s="155" t="s">
        <v>1</v>
      </c>
      <c r="N2213" s="885" t="s">
        <v>38</v>
      </c>
      <c r="O2213" s="886">
        <v>2.9990000000000001</v>
      </c>
      <c r="P2213" s="886">
        <f>O2213*H2213</f>
        <v>8.9670100000000001</v>
      </c>
      <c r="Q2213" s="886">
        <v>0</v>
      </c>
      <c r="R2213" s="886">
        <f>Q2213*H2213</f>
        <v>0</v>
      </c>
      <c r="S2213" s="886">
        <v>0</v>
      </c>
      <c r="T2213" s="158">
        <f>S2213*H2213</f>
        <v>0</v>
      </c>
      <c r="AR2213" s="159" t="s">
        <v>234</v>
      </c>
      <c r="AT2213" s="159" t="s">
        <v>172</v>
      </c>
      <c r="AU2213" s="159" t="s">
        <v>177</v>
      </c>
      <c r="AY2213" s="863" t="s">
        <v>170</v>
      </c>
      <c r="BE2213" s="887">
        <f>IF(N2213="základná",J2213,0)</f>
        <v>0</v>
      </c>
      <c r="BF2213" s="887">
        <f>IF(N2213="znížená",J2213,0)</f>
        <v>0</v>
      </c>
      <c r="BG2213" s="887">
        <f>IF(N2213="zákl. prenesená",J2213,0)</f>
        <v>0</v>
      </c>
      <c r="BH2213" s="887">
        <f>IF(N2213="zníž. prenesená",J2213,0)</f>
        <v>0</v>
      </c>
      <c r="BI2213" s="887">
        <f>IF(N2213="nulová",J2213,0)</f>
        <v>0</v>
      </c>
      <c r="BJ2213" s="863" t="s">
        <v>177</v>
      </c>
      <c r="BK2213" s="887">
        <f>ROUND(I2213*H2213,2)</f>
        <v>0</v>
      </c>
      <c r="BL2213" s="863" t="s">
        <v>234</v>
      </c>
      <c r="BM2213" s="159" t="s">
        <v>1456</v>
      </c>
    </row>
    <row r="2214" spans="2:65" s="895" customFormat="1">
      <c r="B2214" s="896"/>
      <c r="D2214" s="890" t="s">
        <v>3027</v>
      </c>
      <c r="E2214" s="897" t="s">
        <v>1</v>
      </c>
      <c r="F2214" s="898" t="s">
        <v>3725</v>
      </c>
      <c r="H2214" s="899">
        <v>2.99</v>
      </c>
      <c r="L2214" s="896"/>
      <c r="M2214" s="900"/>
      <c r="T2214" s="901"/>
      <c r="AT2214" s="897" t="s">
        <v>3027</v>
      </c>
      <c r="AU2214" s="897" t="s">
        <v>177</v>
      </c>
      <c r="AV2214" s="895" t="s">
        <v>177</v>
      </c>
      <c r="AW2214" s="895" t="s">
        <v>27</v>
      </c>
      <c r="AX2214" s="895" t="s">
        <v>78</v>
      </c>
      <c r="AY2214" s="897" t="s">
        <v>170</v>
      </c>
    </row>
    <row r="2215" spans="2:65" s="2" customFormat="1" ht="24.25" customHeight="1">
      <c r="B2215" s="883"/>
      <c r="C2215" s="161" t="s">
        <v>1457</v>
      </c>
      <c r="D2215" s="161" t="s">
        <v>391</v>
      </c>
      <c r="E2215" s="162" t="s">
        <v>1458</v>
      </c>
      <c r="F2215" s="163" t="s">
        <v>1459</v>
      </c>
      <c r="G2215" s="164" t="s">
        <v>175</v>
      </c>
      <c r="H2215" s="165">
        <v>2.99</v>
      </c>
      <c r="I2215" s="1091"/>
      <c r="J2215" s="166">
        <f>ROUND(I2215*H2215,2)</f>
        <v>0</v>
      </c>
      <c r="K2215" s="167"/>
      <c r="L2215" s="168"/>
      <c r="M2215" s="169" t="s">
        <v>1</v>
      </c>
      <c r="N2215" s="922" t="s">
        <v>38</v>
      </c>
      <c r="O2215" s="886">
        <v>0</v>
      </c>
      <c r="P2215" s="886">
        <f>O2215*H2215</f>
        <v>0</v>
      </c>
      <c r="Q2215" s="886">
        <v>4.0000000000000001E-3</v>
      </c>
      <c r="R2215" s="886">
        <f>Q2215*H2215</f>
        <v>1.1960000000000002E-2</v>
      </c>
      <c r="S2215" s="886">
        <v>0</v>
      </c>
      <c r="T2215" s="158">
        <f>S2215*H2215</f>
        <v>0</v>
      </c>
      <c r="AR2215" s="159" t="s">
        <v>299</v>
      </c>
      <c r="AT2215" s="159" t="s">
        <v>391</v>
      </c>
      <c r="AU2215" s="159" t="s">
        <v>177</v>
      </c>
      <c r="AY2215" s="863" t="s">
        <v>170</v>
      </c>
      <c r="BE2215" s="887">
        <f>IF(N2215="základná",J2215,0)</f>
        <v>0</v>
      </c>
      <c r="BF2215" s="887">
        <f>IF(N2215="znížená",J2215,0)</f>
        <v>0</v>
      </c>
      <c r="BG2215" s="887">
        <f>IF(N2215="zákl. prenesená",J2215,0)</f>
        <v>0</v>
      </c>
      <c r="BH2215" s="887">
        <f>IF(N2215="zníž. prenesená",J2215,0)</f>
        <v>0</v>
      </c>
      <c r="BI2215" s="887">
        <f>IF(N2215="nulová",J2215,0)</f>
        <v>0</v>
      </c>
      <c r="BJ2215" s="863" t="s">
        <v>177</v>
      </c>
      <c r="BK2215" s="887">
        <f>ROUND(I2215*H2215,2)</f>
        <v>0</v>
      </c>
      <c r="BL2215" s="863" t="s">
        <v>234</v>
      </c>
      <c r="BM2215" s="159" t="s">
        <v>1460</v>
      </c>
    </row>
    <row r="2216" spans="2:65" s="895" customFormat="1">
      <c r="B2216" s="896"/>
      <c r="D2216" s="890" t="s">
        <v>3027</v>
      </c>
      <c r="E2216" s="897" t="s">
        <v>1</v>
      </c>
      <c r="F2216" s="898" t="s">
        <v>3725</v>
      </c>
      <c r="H2216" s="899">
        <v>2.99</v>
      </c>
      <c r="L2216" s="896"/>
      <c r="M2216" s="900"/>
      <c r="T2216" s="901"/>
      <c r="AT2216" s="897" t="s">
        <v>3027</v>
      </c>
      <c r="AU2216" s="897" t="s">
        <v>177</v>
      </c>
      <c r="AV2216" s="895" t="s">
        <v>177</v>
      </c>
      <c r="AW2216" s="895" t="s">
        <v>27</v>
      </c>
      <c r="AX2216" s="895" t="s">
        <v>78</v>
      </c>
      <c r="AY2216" s="897" t="s">
        <v>170</v>
      </c>
    </row>
    <row r="2217" spans="2:65" s="2" customFormat="1" ht="16.5" customHeight="1">
      <c r="B2217" s="883"/>
      <c r="C2217" s="148" t="s">
        <v>1461</v>
      </c>
      <c r="D2217" s="148" t="s">
        <v>172</v>
      </c>
      <c r="E2217" s="149" t="s">
        <v>1462</v>
      </c>
      <c r="F2217" s="150" t="s">
        <v>1463</v>
      </c>
      <c r="G2217" s="151" t="s">
        <v>364</v>
      </c>
      <c r="H2217" s="152">
        <v>446.94</v>
      </c>
      <c r="I2217" s="1091"/>
      <c r="J2217" s="153">
        <f>ROUND(I2217*H2217,2)</f>
        <v>0</v>
      </c>
      <c r="K2217" s="884"/>
      <c r="L2217" s="40"/>
      <c r="M2217" s="155" t="s">
        <v>1</v>
      </c>
      <c r="N2217" s="885" t="s">
        <v>38</v>
      </c>
      <c r="O2217" s="886">
        <v>0.372</v>
      </c>
      <c r="P2217" s="886">
        <f>O2217*H2217</f>
        <v>166.26167999999998</v>
      </c>
      <c r="Q2217" s="886">
        <v>3.0000000000000001E-5</v>
      </c>
      <c r="R2217" s="886">
        <f>Q2217*H2217</f>
        <v>1.34082E-2</v>
      </c>
      <c r="S2217" s="886">
        <v>0</v>
      </c>
      <c r="T2217" s="158">
        <f>S2217*H2217</f>
        <v>0</v>
      </c>
      <c r="AR2217" s="159" t="s">
        <v>234</v>
      </c>
      <c r="AT2217" s="159" t="s">
        <v>172</v>
      </c>
      <c r="AU2217" s="159" t="s">
        <v>177</v>
      </c>
      <c r="AY2217" s="863" t="s">
        <v>170</v>
      </c>
      <c r="BE2217" s="887">
        <f>IF(N2217="základná",J2217,0)</f>
        <v>0</v>
      </c>
      <c r="BF2217" s="887">
        <f>IF(N2217="znížená",J2217,0)</f>
        <v>0</v>
      </c>
      <c r="BG2217" s="887">
        <f>IF(N2217="zákl. prenesená",J2217,0)</f>
        <v>0</v>
      </c>
      <c r="BH2217" s="887">
        <f>IF(N2217="zníž. prenesená",J2217,0)</f>
        <v>0</v>
      </c>
      <c r="BI2217" s="887">
        <f>IF(N2217="nulová",J2217,0)</f>
        <v>0</v>
      </c>
      <c r="BJ2217" s="863" t="s">
        <v>177</v>
      </c>
      <c r="BK2217" s="887">
        <f>ROUND(I2217*H2217,2)</f>
        <v>0</v>
      </c>
      <c r="BL2217" s="863" t="s">
        <v>234</v>
      </c>
      <c r="BM2217" s="159" t="s">
        <v>1464</v>
      </c>
    </row>
    <row r="2218" spans="2:65" s="888" customFormat="1">
      <c r="B2218" s="889"/>
      <c r="D2218" s="890" t="s">
        <v>3027</v>
      </c>
      <c r="E2218" s="891" t="s">
        <v>1</v>
      </c>
      <c r="F2218" s="892" t="s">
        <v>3726</v>
      </c>
      <c r="H2218" s="891" t="s">
        <v>1</v>
      </c>
      <c r="L2218" s="889"/>
      <c r="M2218" s="893"/>
      <c r="T2218" s="894"/>
      <c r="AT2218" s="891" t="s">
        <v>3027</v>
      </c>
      <c r="AU2218" s="891" t="s">
        <v>177</v>
      </c>
      <c r="AV2218" s="888" t="s">
        <v>78</v>
      </c>
      <c r="AW2218" s="888" t="s">
        <v>27</v>
      </c>
      <c r="AX2218" s="888" t="s">
        <v>70</v>
      </c>
      <c r="AY2218" s="891" t="s">
        <v>170</v>
      </c>
    </row>
    <row r="2219" spans="2:65" s="888" customFormat="1">
      <c r="B2219" s="889"/>
      <c r="D2219" s="890" t="s">
        <v>3027</v>
      </c>
      <c r="E2219" s="891" t="s">
        <v>1</v>
      </c>
      <c r="F2219" s="892" t="s">
        <v>3727</v>
      </c>
      <c r="H2219" s="891" t="s">
        <v>1</v>
      </c>
      <c r="L2219" s="889"/>
      <c r="M2219" s="893"/>
      <c r="T2219" s="894"/>
      <c r="AT2219" s="891" t="s">
        <v>3027</v>
      </c>
      <c r="AU2219" s="891" t="s">
        <v>177</v>
      </c>
      <c r="AV2219" s="888" t="s">
        <v>78</v>
      </c>
      <c r="AW2219" s="888" t="s">
        <v>27</v>
      </c>
      <c r="AX2219" s="888" t="s">
        <v>70</v>
      </c>
      <c r="AY2219" s="891" t="s">
        <v>170</v>
      </c>
    </row>
    <row r="2220" spans="2:65" s="895" customFormat="1">
      <c r="B2220" s="896"/>
      <c r="D2220" s="890" t="s">
        <v>3027</v>
      </c>
      <c r="E2220" s="897" t="s">
        <v>1</v>
      </c>
      <c r="F2220" s="898" t="s">
        <v>3728</v>
      </c>
      <c r="H2220" s="899">
        <v>104.95</v>
      </c>
      <c r="L2220" s="896"/>
      <c r="M2220" s="900"/>
      <c r="T2220" s="901"/>
      <c r="AT2220" s="897" t="s">
        <v>3027</v>
      </c>
      <c r="AU2220" s="897" t="s">
        <v>177</v>
      </c>
      <c r="AV2220" s="895" t="s">
        <v>177</v>
      </c>
      <c r="AW2220" s="895" t="s">
        <v>27</v>
      </c>
      <c r="AX2220" s="895" t="s">
        <v>70</v>
      </c>
      <c r="AY2220" s="897" t="s">
        <v>170</v>
      </c>
    </row>
    <row r="2221" spans="2:65" s="895" customFormat="1">
      <c r="B2221" s="896"/>
      <c r="D2221" s="890" t="s">
        <v>3027</v>
      </c>
      <c r="E2221" s="897" t="s">
        <v>1</v>
      </c>
      <c r="F2221" s="898" t="s">
        <v>3729</v>
      </c>
      <c r="H2221" s="899">
        <v>131.6</v>
      </c>
      <c r="L2221" s="896"/>
      <c r="M2221" s="900"/>
      <c r="T2221" s="901"/>
      <c r="AT2221" s="897" t="s">
        <v>3027</v>
      </c>
      <c r="AU2221" s="897" t="s">
        <v>177</v>
      </c>
      <c r="AV2221" s="895" t="s">
        <v>177</v>
      </c>
      <c r="AW2221" s="895" t="s">
        <v>27</v>
      </c>
      <c r="AX2221" s="895" t="s">
        <v>70</v>
      </c>
      <c r="AY2221" s="897" t="s">
        <v>170</v>
      </c>
    </row>
    <row r="2222" spans="2:65" s="895" customFormat="1">
      <c r="B2222" s="896"/>
      <c r="D2222" s="890" t="s">
        <v>3027</v>
      </c>
      <c r="E2222" s="897" t="s">
        <v>1</v>
      </c>
      <c r="F2222" s="898" t="s">
        <v>3730</v>
      </c>
      <c r="H2222" s="899">
        <v>154.46</v>
      </c>
      <c r="L2222" s="896"/>
      <c r="M2222" s="900"/>
      <c r="T2222" s="901"/>
      <c r="AT2222" s="897" t="s">
        <v>3027</v>
      </c>
      <c r="AU2222" s="897" t="s">
        <v>177</v>
      </c>
      <c r="AV2222" s="895" t="s">
        <v>177</v>
      </c>
      <c r="AW2222" s="895" t="s">
        <v>27</v>
      </c>
      <c r="AX2222" s="895" t="s">
        <v>70</v>
      </c>
      <c r="AY2222" s="897" t="s">
        <v>170</v>
      </c>
    </row>
    <row r="2223" spans="2:65" s="895" customFormat="1">
      <c r="B2223" s="896"/>
      <c r="D2223" s="890" t="s">
        <v>3027</v>
      </c>
      <c r="E2223" s="897" t="s">
        <v>1</v>
      </c>
      <c r="F2223" s="898" t="s">
        <v>3731</v>
      </c>
      <c r="H2223" s="899">
        <v>55.93</v>
      </c>
      <c r="L2223" s="896"/>
      <c r="M2223" s="900"/>
      <c r="T2223" s="901"/>
      <c r="AT2223" s="897" t="s">
        <v>3027</v>
      </c>
      <c r="AU2223" s="897" t="s">
        <v>177</v>
      </c>
      <c r="AV2223" s="895" t="s">
        <v>177</v>
      </c>
      <c r="AW2223" s="895" t="s">
        <v>27</v>
      </c>
      <c r="AX2223" s="895" t="s">
        <v>70</v>
      </c>
      <c r="AY2223" s="897" t="s">
        <v>170</v>
      </c>
    </row>
    <row r="2224" spans="2:65" s="902" customFormat="1">
      <c r="B2224" s="903"/>
      <c r="D2224" s="890" t="s">
        <v>3027</v>
      </c>
      <c r="E2224" s="904" t="s">
        <v>1</v>
      </c>
      <c r="F2224" s="905" t="s">
        <v>3030</v>
      </c>
      <c r="H2224" s="906">
        <v>446.94</v>
      </c>
      <c r="L2224" s="903"/>
      <c r="M2224" s="907"/>
      <c r="T2224" s="908"/>
      <c r="AT2224" s="904" t="s">
        <v>3027</v>
      </c>
      <c r="AU2224" s="904" t="s">
        <v>177</v>
      </c>
      <c r="AV2224" s="902" t="s">
        <v>176</v>
      </c>
      <c r="AW2224" s="902" t="s">
        <v>27</v>
      </c>
      <c r="AX2224" s="902" t="s">
        <v>78</v>
      </c>
      <c r="AY2224" s="904" t="s">
        <v>170</v>
      </c>
    </row>
    <row r="2225" spans="2:65" s="2" customFormat="1" ht="21.75" customHeight="1">
      <c r="B2225" s="883"/>
      <c r="C2225" s="161" t="s">
        <v>1465</v>
      </c>
      <c r="D2225" s="161" t="s">
        <v>391</v>
      </c>
      <c r="E2225" s="162" t="s">
        <v>1466</v>
      </c>
      <c r="F2225" s="163" t="s">
        <v>1467</v>
      </c>
      <c r="G2225" s="164" t="s">
        <v>364</v>
      </c>
      <c r="H2225" s="165">
        <v>446.94</v>
      </c>
      <c r="I2225" s="1091"/>
      <c r="J2225" s="166">
        <f>ROUND(I2225*H2225,2)</f>
        <v>0</v>
      </c>
      <c r="K2225" s="167"/>
      <c r="L2225" s="168"/>
      <c r="M2225" s="169" t="s">
        <v>1</v>
      </c>
      <c r="N2225" s="922" t="s">
        <v>38</v>
      </c>
      <c r="O2225" s="886">
        <v>0</v>
      </c>
      <c r="P2225" s="886">
        <f>O2225*H2225</f>
        <v>0</v>
      </c>
      <c r="Q2225" s="886">
        <v>0</v>
      </c>
      <c r="R2225" s="886">
        <f>Q2225*H2225</f>
        <v>0</v>
      </c>
      <c r="S2225" s="886">
        <v>0</v>
      </c>
      <c r="T2225" s="158">
        <f>S2225*H2225</f>
        <v>0</v>
      </c>
      <c r="AR2225" s="159" t="s">
        <v>299</v>
      </c>
      <c r="AT2225" s="159" t="s">
        <v>391</v>
      </c>
      <c r="AU2225" s="159" t="s">
        <v>177</v>
      </c>
      <c r="AY2225" s="863" t="s">
        <v>170</v>
      </c>
      <c r="BE2225" s="887">
        <f>IF(N2225="základná",J2225,0)</f>
        <v>0</v>
      </c>
      <c r="BF2225" s="887">
        <f>IF(N2225="znížená",J2225,0)</f>
        <v>0</v>
      </c>
      <c r="BG2225" s="887">
        <f>IF(N2225="zákl. prenesená",J2225,0)</f>
        <v>0</v>
      </c>
      <c r="BH2225" s="887">
        <f>IF(N2225="zníž. prenesená",J2225,0)</f>
        <v>0</v>
      </c>
      <c r="BI2225" s="887">
        <f>IF(N2225="nulová",J2225,0)</f>
        <v>0</v>
      </c>
      <c r="BJ2225" s="863" t="s">
        <v>177</v>
      </c>
      <c r="BK2225" s="887">
        <f>ROUND(I2225*H2225,2)</f>
        <v>0</v>
      </c>
      <c r="BL2225" s="863" t="s">
        <v>234</v>
      </c>
      <c r="BM2225" s="159" t="s">
        <v>1468</v>
      </c>
    </row>
    <row r="2226" spans="2:65" s="888" customFormat="1">
      <c r="B2226" s="889"/>
      <c r="D2226" s="890" t="s">
        <v>3027</v>
      </c>
      <c r="E2226" s="891" t="s">
        <v>1</v>
      </c>
      <c r="F2226" s="892" t="s">
        <v>3732</v>
      </c>
      <c r="H2226" s="891" t="s">
        <v>1</v>
      </c>
      <c r="L2226" s="889"/>
      <c r="M2226" s="893"/>
      <c r="T2226" s="894"/>
      <c r="AT2226" s="891" t="s">
        <v>3027</v>
      </c>
      <c r="AU2226" s="891" t="s">
        <v>177</v>
      </c>
      <c r="AV2226" s="888" t="s">
        <v>78</v>
      </c>
      <c r="AW2226" s="888" t="s">
        <v>27</v>
      </c>
      <c r="AX2226" s="888" t="s">
        <v>70</v>
      </c>
      <c r="AY2226" s="891" t="s">
        <v>170</v>
      </c>
    </row>
    <row r="2227" spans="2:65" s="888" customFormat="1">
      <c r="B2227" s="889"/>
      <c r="D2227" s="890" t="s">
        <v>3027</v>
      </c>
      <c r="E2227" s="891" t="s">
        <v>1</v>
      </c>
      <c r="F2227" s="892" t="s">
        <v>3727</v>
      </c>
      <c r="H2227" s="891" t="s">
        <v>1</v>
      </c>
      <c r="L2227" s="889"/>
      <c r="M2227" s="893"/>
      <c r="T2227" s="894"/>
      <c r="AT2227" s="891" t="s">
        <v>3027</v>
      </c>
      <c r="AU2227" s="891" t="s">
        <v>177</v>
      </c>
      <c r="AV2227" s="888" t="s">
        <v>78</v>
      </c>
      <c r="AW2227" s="888" t="s">
        <v>27</v>
      </c>
      <c r="AX2227" s="888" t="s">
        <v>70</v>
      </c>
      <c r="AY2227" s="891" t="s">
        <v>170</v>
      </c>
    </row>
    <row r="2228" spans="2:65" s="895" customFormat="1">
      <c r="B2228" s="896"/>
      <c r="D2228" s="890" t="s">
        <v>3027</v>
      </c>
      <c r="E2228" s="897" t="s">
        <v>1</v>
      </c>
      <c r="F2228" s="898" t="s">
        <v>3728</v>
      </c>
      <c r="H2228" s="899">
        <v>104.95</v>
      </c>
      <c r="L2228" s="896"/>
      <c r="M2228" s="900"/>
      <c r="T2228" s="901"/>
      <c r="AT2228" s="897" t="s">
        <v>3027</v>
      </c>
      <c r="AU2228" s="897" t="s">
        <v>177</v>
      </c>
      <c r="AV2228" s="895" t="s">
        <v>177</v>
      </c>
      <c r="AW2228" s="895" t="s">
        <v>27</v>
      </c>
      <c r="AX2228" s="895" t="s">
        <v>70</v>
      </c>
      <c r="AY2228" s="897" t="s">
        <v>170</v>
      </c>
    </row>
    <row r="2229" spans="2:65" s="895" customFormat="1">
      <c r="B2229" s="896"/>
      <c r="D2229" s="890" t="s">
        <v>3027</v>
      </c>
      <c r="E2229" s="897" t="s">
        <v>1</v>
      </c>
      <c r="F2229" s="898" t="s">
        <v>3729</v>
      </c>
      <c r="H2229" s="899">
        <v>131.6</v>
      </c>
      <c r="L2229" s="896"/>
      <c r="M2229" s="900"/>
      <c r="T2229" s="901"/>
      <c r="AT2229" s="897" t="s">
        <v>3027</v>
      </c>
      <c r="AU2229" s="897" t="s">
        <v>177</v>
      </c>
      <c r="AV2229" s="895" t="s">
        <v>177</v>
      </c>
      <c r="AW2229" s="895" t="s">
        <v>27</v>
      </c>
      <c r="AX2229" s="895" t="s">
        <v>70</v>
      </c>
      <c r="AY2229" s="897" t="s">
        <v>170</v>
      </c>
    </row>
    <row r="2230" spans="2:65" s="895" customFormat="1">
      <c r="B2230" s="896"/>
      <c r="D2230" s="890" t="s">
        <v>3027</v>
      </c>
      <c r="E2230" s="897" t="s">
        <v>1</v>
      </c>
      <c r="F2230" s="898" t="s">
        <v>3730</v>
      </c>
      <c r="H2230" s="899">
        <v>154.46</v>
      </c>
      <c r="L2230" s="896"/>
      <c r="M2230" s="900"/>
      <c r="T2230" s="901"/>
      <c r="AT2230" s="897" t="s">
        <v>3027</v>
      </c>
      <c r="AU2230" s="897" t="s">
        <v>177</v>
      </c>
      <c r="AV2230" s="895" t="s">
        <v>177</v>
      </c>
      <c r="AW2230" s="895" t="s">
        <v>27</v>
      </c>
      <c r="AX2230" s="895" t="s">
        <v>70</v>
      </c>
      <c r="AY2230" s="897" t="s">
        <v>170</v>
      </c>
    </row>
    <row r="2231" spans="2:65" s="895" customFormat="1">
      <c r="B2231" s="896"/>
      <c r="D2231" s="890" t="s">
        <v>3027</v>
      </c>
      <c r="E2231" s="897" t="s">
        <v>1</v>
      </c>
      <c r="F2231" s="898" t="s">
        <v>3731</v>
      </c>
      <c r="H2231" s="899">
        <v>55.93</v>
      </c>
      <c r="L2231" s="896"/>
      <c r="M2231" s="900"/>
      <c r="T2231" s="901"/>
      <c r="AT2231" s="897" t="s">
        <v>3027</v>
      </c>
      <c r="AU2231" s="897" t="s">
        <v>177</v>
      </c>
      <c r="AV2231" s="895" t="s">
        <v>177</v>
      </c>
      <c r="AW2231" s="895" t="s">
        <v>27</v>
      </c>
      <c r="AX2231" s="895" t="s">
        <v>70</v>
      </c>
      <c r="AY2231" s="897" t="s">
        <v>170</v>
      </c>
    </row>
    <row r="2232" spans="2:65" s="902" customFormat="1">
      <c r="B2232" s="903"/>
      <c r="D2232" s="890" t="s">
        <v>3027</v>
      </c>
      <c r="E2232" s="904" t="s">
        <v>1</v>
      </c>
      <c r="F2232" s="905" t="s">
        <v>3030</v>
      </c>
      <c r="H2232" s="906">
        <v>446.94</v>
      </c>
      <c r="L2232" s="903"/>
      <c r="M2232" s="907"/>
      <c r="T2232" s="908"/>
      <c r="AT2232" s="904" t="s">
        <v>3027</v>
      </c>
      <c r="AU2232" s="904" t="s">
        <v>177</v>
      </c>
      <c r="AV2232" s="902" t="s">
        <v>176</v>
      </c>
      <c r="AW2232" s="902" t="s">
        <v>27</v>
      </c>
      <c r="AX2232" s="902" t="s">
        <v>78</v>
      </c>
      <c r="AY2232" s="904" t="s">
        <v>170</v>
      </c>
    </row>
    <row r="2233" spans="2:65" s="2" customFormat="1" ht="24.25" customHeight="1">
      <c r="B2233" s="883"/>
      <c r="C2233" s="148" t="s">
        <v>1469</v>
      </c>
      <c r="D2233" s="148" t="s">
        <v>172</v>
      </c>
      <c r="E2233" s="149" t="s">
        <v>1470</v>
      </c>
      <c r="F2233" s="150" t="s">
        <v>1471</v>
      </c>
      <c r="G2233" s="151" t="s">
        <v>175</v>
      </c>
      <c r="H2233" s="152">
        <v>31.35</v>
      </c>
      <c r="I2233" s="1091"/>
      <c r="J2233" s="153">
        <f>ROUND(I2233*H2233,2)</f>
        <v>0</v>
      </c>
      <c r="K2233" s="884"/>
      <c r="L2233" s="40"/>
      <c r="M2233" s="155" t="s">
        <v>1</v>
      </c>
      <c r="N2233" s="885" t="s">
        <v>38</v>
      </c>
      <c r="O2233" s="886">
        <v>1.2749999999999999</v>
      </c>
      <c r="P2233" s="886">
        <f>O2233*H2233</f>
        <v>39.971249999999998</v>
      </c>
      <c r="Q2233" s="886">
        <v>7.3999999999999999E-4</v>
      </c>
      <c r="R2233" s="886">
        <f>Q2233*H2233</f>
        <v>2.3199000000000001E-2</v>
      </c>
      <c r="S2233" s="886">
        <v>0</v>
      </c>
      <c r="T2233" s="158">
        <f>S2233*H2233</f>
        <v>0</v>
      </c>
      <c r="AR2233" s="159" t="s">
        <v>234</v>
      </c>
      <c r="AT2233" s="159" t="s">
        <v>172</v>
      </c>
      <c r="AU2233" s="159" t="s">
        <v>177</v>
      </c>
      <c r="AY2233" s="863" t="s">
        <v>170</v>
      </c>
      <c r="BE2233" s="887">
        <f>IF(N2233="základná",J2233,0)</f>
        <v>0</v>
      </c>
      <c r="BF2233" s="887">
        <f>IF(N2233="znížená",J2233,0)</f>
        <v>0</v>
      </c>
      <c r="BG2233" s="887">
        <f>IF(N2233="zákl. prenesená",J2233,0)</f>
        <v>0</v>
      </c>
      <c r="BH2233" s="887">
        <f>IF(N2233="zníž. prenesená",J2233,0)</f>
        <v>0</v>
      </c>
      <c r="BI2233" s="887">
        <f>IF(N2233="nulová",J2233,0)</f>
        <v>0</v>
      </c>
      <c r="BJ2233" s="863" t="s">
        <v>177</v>
      </c>
      <c r="BK2233" s="887">
        <f>ROUND(I2233*H2233,2)</f>
        <v>0</v>
      </c>
      <c r="BL2233" s="863" t="s">
        <v>234</v>
      </c>
      <c r="BM2233" s="159" t="s">
        <v>1472</v>
      </c>
    </row>
    <row r="2234" spans="2:65" s="888" customFormat="1">
      <c r="B2234" s="889"/>
      <c r="D2234" s="890" t="s">
        <v>3027</v>
      </c>
      <c r="E2234" s="891" t="s">
        <v>1</v>
      </c>
      <c r="F2234" s="892" t="s">
        <v>3733</v>
      </c>
      <c r="H2234" s="891" t="s">
        <v>1</v>
      </c>
      <c r="L2234" s="889"/>
      <c r="M2234" s="893"/>
      <c r="T2234" s="894"/>
      <c r="AT2234" s="891" t="s">
        <v>3027</v>
      </c>
      <c r="AU2234" s="891" t="s">
        <v>177</v>
      </c>
      <c r="AV2234" s="888" t="s">
        <v>78</v>
      </c>
      <c r="AW2234" s="888" t="s">
        <v>27</v>
      </c>
      <c r="AX2234" s="888" t="s">
        <v>70</v>
      </c>
      <c r="AY2234" s="891" t="s">
        <v>170</v>
      </c>
    </row>
    <row r="2235" spans="2:65" s="895" customFormat="1">
      <c r="B2235" s="896"/>
      <c r="D2235" s="890" t="s">
        <v>3027</v>
      </c>
      <c r="E2235" s="897" t="s">
        <v>1</v>
      </c>
      <c r="F2235" s="898" t="s">
        <v>3734</v>
      </c>
      <c r="H2235" s="899">
        <v>14.85</v>
      </c>
      <c r="L2235" s="896"/>
      <c r="M2235" s="900"/>
      <c r="T2235" s="901"/>
      <c r="AT2235" s="897" t="s">
        <v>3027</v>
      </c>
      <c r="AU2235" s="897" t="s">
        <v>177</v>
      </c>
      <c r="AV2235" s="895" t="s">
        <v>177</v>
      </c>
      <c r="AW2235" s="895" t="s">
        <v>27</v>
      </c>
      <c r="AX2235" s="895" t="s">
        <v>70</v>
      </c>
      <c r="AY2235" s="897" t="s">
        <v>170</v>
      </c>
    </row>
    <row r="2236" spans="2:65" s="895" customFormat="1">
      <c r="B2236" s="896"/>
      <c r="D2236" s="890" t="s">
        <v>3027</v>
      </c>
      <c r="E2236" s="897" t="s">
        <v>1</v>
      </c>
      <c r="F2236" s="898" t="s">
        <v>3735</v>
      </c>
      <c r="H2236" s="899">
        <v>12.375</v>
      </c>
      <c r="L2236" s="896"/>
      <c r="M2236" s="900"/>
      <c r="T2236" s="901"/>
      <c r="AT2236" s="897" t="s">
        <v>3027</v>
      </c>
      <c r="AU2236" s="897" t="s">
        <v>177</v>
      </c>
      <c r="AV2236" s="895" t="s">
        <v>177</v>
      </c>
      <c r="AW2236" s="895" t="s">
        <v>27</v>
      </c>
      <c r="AX2236" s="895" t="s">
        <v>70</v>
      </c>
      <c r="AY2236" s="897" t="s">
        <v>170</v>
      </c>
    </row>
    <row r="2237" spans="2:65" s="895" customFormat="1">
      <c r="B2237" s="896"/>
      <c r="D2237" s="890" t="s">
        <v>3027</v>
      </c>
      <c r="E2237" s="897" t="s">
        <v>1</v>
      </c>
      <c r="F2237" s="898" t="s">
        <v>3736</v>
      </c>
      <c r="H2237" s="899">
        <v>4.125</v>
      </c>
      <c r="L2237" s="896"/>
      <c r="M2237" s="900"/>
      <c r="T2237" s="901"/>
      <c r="AT2237" s="897" t="s">
        <v>3027</v>
      </c>
      <c r="AU2237" s="897" t="s">
        <v>177</v>
      </c>
      <c r="AV2237" s="895" t="s">
        <v>177</v>
      </c>
      <c r="AW2237" s="895" t="s">
        <v>27</v>
      </c>
      <c r="AX2237" s="895" t="s">
        <v>70</v>
      </c>
      <c r="AY2237" s="897" t="s">
        <v>170</v>
      </c>
    </row>
    <row r="2238" spans="2:65" s="902" customFormat="1">
      <c r="B2238" s="903"/>
      <c r="D2238" s="890" t="s">
        <v>3027</v>
      </c>
      <c r="E2238" s="904" t="s">
        <v>1</v>
      </c>
      <c r="F2238" s="905" t="s">
        <v>3030</v>
      </c>
      <c r="H2238" s="906">
        <v>31.35</v>
      </c>
      <c r="L2238" s="903"/>
      <c r="M2238" s="907"/>
      <c r="T2238" s="908"/>
      <c r="AT2238" s="904" t="s">
        <v>3027</v>
      </c>
      <c r="AU2238" s="904" t="s">
        <v>177</v>
      </c>
      <c r="AV2238" s="902" t="s">
        <v>176</v>
      </c>
      <c r="AW2238" s="902" t="s">
        <v>27</v>
      </c>
      <c r="AX2238" s="902" t="s">
        <v>78</v>
      </c>
      <c r="AY2238" s="904" t="s">
        <v>170</v>
      </c>
    </row>
    <row r="2239" spans="2:65" s="2" customFormat="1" ht="21.75" customHeight="1">
      <c r="B2239" s="883"/>
      <c r="C2239" s="161" t="s">
        <v>1473</v>
      </c>
      <c r="D2239" s="161" t="s">
        <v>391</v>
      </c>
      <c r="E2239" s="162" t="s">
        <v>1474</v>
      </c>
      <c r="F2239" s="163" t="s">
        <v>1475</v>
      </c>
      <c r="G2239" s="164" t="s">
        <v>175</v>
      </c>
      <c r="H2239" s="165">
        <v>31.35</v>
      </c>
      <c r="I2239" s="1091"/>
      <c r="J2239" s="166">
        <f>ROUND(I2239*H2239,2)</f>
        <v>0</v>
      </c>
      <c r="K2239" s="167"/>
      <c r="L2239" s="168"/>
      <c r="M2239" s="169" t="s">
        <v>1</v>
      </c>
      <c r="N2239" s="922" t="s">
        <v>38</v>
      </c>
      <c r="O2239" s="886">
        <v>0</v>
      </c>
      <c r="P2239" s="886">
        <f>O2239*H2239</f>
        <v>0</v>
      </c>
      <c r="Q2239" s="886">
        <v>3.2000000000000001E-2</v>
      </c>
      <c r="R2239" s="886">
        <f>Q2239*H2239</f>
        <v>1.0032000000000001</v>
      </c>
      <c r="S2239" s="886">
        <v>0</v>
      </c>
      <c r="T2239" s="158">
        <f>S2239*H2239</f>
        <v>0</v>
      </c>
      <c r="AR2239" s="159" t="s">
        <v>299</v>
      </c>
      <c r="AT2239" s="159" t="s">
        <v>391</v>
      </c>
      <c r="AU2239" s="159" t="s">
        <v>177</v>
      </c>
      <c r="AY2239" s="863" t="s">
        <v>170</v>
      </c>
      <c r="BE2239" s="887">
        <f>IF(N2239="základná",J2239,0)</f>
        <v>0</v>
      </c>
      <c r="BF2239" s="887">
        <f>IF(N2239="znížená",J2239,0)</f>
        <v>0</v>
      </c>
      <c r="BG2239" s="887">
        <f>IF(N2239="zákl. prenesená",J2239,0)</f>
        <v>0</v>
      </c>
      <c r="BH2239" s="887">
        <f>IF(N2239="zníž. prenesená",J2239,0)</f>
        <v>0</v>
      </c>
      <c r="BI2239" s="887">
        <f>IF(N2239="nulová",J2239,0)</f>
        <v>0</v>
      </c>
      <c r="BJ2239" s="863" t="s">
        <v>177</v>
      </c>
      <c r="BK2239" s="887">
        <f>ROUND(I2239*H2239,2)</f>
        <v>0</v>
      </c>
      <c r="BL2239" s="863" t="s">
        <v>234</v>
      </c>
      <c r="BM2239" s="159" t="s">
        <v>1476</v>
      </c>
    </row>
    <row r="2240" spans="2:65" s="888" customFormat="1">
      <c r="B2240" s="889"/>
      <c r="D2240" s="890" t="s">
        <v>3027</v>
      </c>
      <c r="E2240" s="891" t="s">
        <v>1</v>
      </c>
      <c r="F2240" s="892" t="s">
        <v>3733</v>
      </c>
      <c r="H2240" s="891" t="s">
        <v>1</v>
      </c>
      <c r="L2240" s="889"/>
      <c r="M2240" s="893"/>
      <c r="T2240" s="894"/>
      <c r="AT2240" s="891" t="s">
        <v>3027</v>
      </c>
      <c r="AU2240" s="891" t="s">
        <v>177</v>
      </c>
      <c r="AV2240" s="888" t="s">
        <v>78</v>
      </c>
      <c r="AW2240" s="888" t="s">
        <v>27</v>
      </c>
      <c r="AX2240" s="888" t="s">
        <v>70</v>
      </c>
      <c r="AY2240" s="891" t="s">
        <v>170</v>
      </c>
    </row>
    <row r="2241" spans="2:65" s="895" customFormat="1">
      <c r="B2241" s="896"/>
      <c r="D2241" s="890" t="s">
        <v>3027</v>
      </c>
      <c r="E2241" s="897" t="s">
        <v>1</v>
      </c>
      <c r="F2241" s="898" t="s">
        <v>3734</v>
      </c>
      <c r="H2241" s="899">
        <v>14.85</v>
      </c>
      <c r="L2241" s="896"/>
      <c r="M2241" s="900"/>
      <c r="T2241" s="901"/>
      <c r="AT2241" s="897" t="s">
        <v>3027</v>
      </c>
      <c r="AU2241" s="897" t="s">
        <v>177</v>
      </c>
      <c r="AV2241" s="895" t="s">
        <v>177</v>
      </c>
      <c r="AW2241" s="895" t="s">
        <v>27</v>
      </c>
      <c r="AX2241" s="895" t="s">
        <v>70</v>
      </c>
      <c r="AY2241" s="897" t="s">
        <v>170</v>
      </c>
    </row>
    <row r="2242" spans="2:65" s="895" customFormat="1">
      <c r="B2242" s="896"/>
      <c r="D2242" s="890" t="s">
        <v>3027</v>
      </c>
      <c r="E2242" s="897" t="s">
        <v>1</v>
      </c>
      <c r="F2242" s="898" t="s">
        <v>3735</v>
      </c>
      <c r="H2242" s="899">
        <v>12.375</v>
      </c>
      <c r="L2242" s="896"/>
      <c r="M2242" s="900"/>
      <c r="T2242" s="901"/>
      <c r="AT2242" s="897" t="s">
        <v>3027</v>
      </c>
      <c r="AU2242" s="897" t="s">
        <v>177</v>
      </c>
      <c r="AV2242" s="895" t="s">
        <v>177</v>
      </c>
      <c r="AW2242" s="895" t="s">
        <v>27</v>
      </c>
      <c r="AX2242" s="895" t="s">
        <v>70</v>
      </c>
      <c r="AY2242" s="897" t="s">
        <v>170</v>
      </c>
    </row>
    <row r="2243" spans="2:65" s="895" customFormat="1">
      <c r="B2243" s="896"/>
      <c r="D2243" s="890" t="s">
        <v>3027</v>
      </c>
      <c r="E2243" s="897" t="s">
        <v>1</v>
      </c>
      <c r="F2243" s="898" t="s">
        <v>3736</v>
      </c>
      <c r="H2243" s="899">
        <v>4.125</v>
      </c>
      <c r="L2243" s="896"/>
      <c r="M2243" s="900"/>
      <c r="T2243" s="901"/>
      <c r="AT2243" s="897" t="s">
        <v>3027</v>
      </c>
      <c r="AU2243" s="897" t="s">
        <v>177</v>
      </c>
      <c r="AV2243" s="895" t="s">
        <v>177</v>
      </c>
      <c r="AW2243" s="895" t="s">
        <v>27</v>
      </c>
      <c r="AX2243" s="895" t="s">
        <v>70</v>
      </c>
      <c r="AY2243" s="897" t="s">
        <v>170</v>
      </c>
    </row>
    <row r="2244" spans="2:65" s="902" customFormat="1">
      <c r="B2244" s="903"/>
      <c r="D2244" s="890" t="s">
        <v>3027</v>
      </c>
      <c r="E2244" s="904" t="s">
        <v>1</v>
      </c>
      <c r="F2244" s="905" t="s">
        <v>3030</v>
      </c>
      <c r="H2244" s="906">
        <v>31.35</v>
      </c>
      <c r="L2244" s="903"/>
      <c r="M2244" s="907"/>
      <c r="T2244" s="908"/>
      <c r="AT2244" s="904" t="s">
        <v>3027</v>
      </c>
      <c r="AU2244" s="904" t="s">
        <v>177</v>
      </c>
      <c r="AV2244" s="902" t="s">
        <v>176</v>
      </c>
      <c r="AW2244" s="902" t="s">
        <v>27</v>
      </c>
      <c r="AX2244" s="902" t="s">
        <v>78</v>
      </c>
      <c r="AY2244" s="904" t="s">
        <v>170</v>
      </c>
    </row>
    <row r="2245" spans="2:65" s="2" customFormat="1" ht="24.25" customHeight="1">
      <c r="B2245" s="883"/>
      <c r="C2245" s="148" t="s">
        <v>1477</v>
      </c>
      <c r="D2245" s="148" t="s">
        <v>172</v>
      </c>
      <c r="E2245" s="149" t="s">
        <v>1478</v>
      </c>
      <c r="F2245" s="150" t="s">
        <v>1479</v>
      </c>
      <c r="G2245" s="151" t="s">
        <v>339</v>
      </c>
      <c r="H2245" s="152">
        <v>2</v>
      </c>
      <c r="I2245" s="1091"/>
      <c r="J2245" s="153">
        <f>ROUND(I2245*H2245,2)</f>
        <v>0</v>
      </c>
      <c r="K2245" s="884"/>
      <c r="L2245" s="40"/>
      <c r="M2245" s="155" t="s">
        <v>1</v>
      </c>
      <c r="N2245" s="885" t="s">
        <v>38</v>
      </c>
      <c r="O2245" s="886">
        <v>4.4340000000000002</v>
      </c>
      <c r="P2245" s="886">
        <f>O2245*H2245</f>
        <v>8.8680000000000003</v>
      </c>
      <c r="Q2245" s="886">
        <v>0</v>
      </c>
      <c r="R2245" s="886">
        <f>Q2245*H2245</f>
        <v>0</v>
      </c>
      <c r="S2245" s="886">
        <v>0</v>
      </c>
      <c r="T2245" s="158">
        <f>S2245*H2245</f>
        <v>0</v>
      </c>
      <c r="AR2245" s="159" t="s">
        <v>234</v>
      </c>
      <c r="AT2245" s="159" t="s">
        <v>172</v>
      </c>
      <c r="AU2245" s="159" t="s">
        <v>177</v>
      </c>
      <c r="AY2245" s="863" t="s">
        <v>170</v>
      </c>
      <c r="BE2245" s="887">
        <f>IF(N2245="základná",J2245,0)</f>
        <v>0</v>
      </c>
      <c r="BF2245" s="887">
        <f>IF(N2245="znížená",J2245,0)</f>
        <v>0</v>
      </c>
      <c r="BG2245" s="887">
        <f>IF(N2245="zákl. prenesená",J2245,0)</f>
        <v>0</v>
      </c>
      <c r="BH2245" s="887">
        <f>IF(N2245="zníž. prenesená",J2245,0)</f>
        <v>0</v>
      </c>
      <c r="BI2245" s="887">
        <f>IF(N2245="nulová",J2245,0)</f>
        <v>0</v>
      </c>
      <c r="BJ2245" s="863" t="s">
        <v>177</v>
      </c>
      <c r="BK2245" s="887">
        <f>ROUND(I2245*H2245,2)</f>
        <v>0</v>
      </c>
      <c r="BL2245" s="863" t="s">
        <v>234</v>
      </c>
      <c r="BM2245" s="159" t="s">
        <v>1480</v>
      </c>
    </row>
    <row r="2246" spans="2:65" s="888" customFormat="1">
      <c r="B2246" s="889"/>
      <c r="D2246" s="890" t="s">
        <v>3027</v>
      </c>
      <c r="E2246" s="891" t="s">
        <v>1</v>
      </c>
      <c r="F2246" s="892" t="s">
        <v>3737</v>
      </c>
      <c r="H2246" s="891" t="s">
        <v>1</v>
      </c>
      <c r="L2246" s="889"/>
      <c r="M2246" s="893"/>
      <c r="T2246" s="894"/>
      <c r="AT2246" s="891" t="s">
        <v>3027</v>
      </c>
      <c r="AU2246" s="891" t="s">
        <v>177</v>
      </c>
      <c r="AV2246" s="888" t="s">
        <v>78</v>
      </c>
      <c r="AW2246" s="888" t="s">
        <v>27</v>
      </c>
      <c r="AX2246" s="888" t="s">
        <v>70</v>
      </c>
      <c r="AY2246" s="891" t="s">
        <v>170</v>
      </c>
    </row>
    <row r="2247" spans="2:65" s="895" customFormat="1">
      <c r="B2247" s="896"/>
      <c r="D2247" s="890" t="s">
        <v>3027</v>
      </c>
      <c r="E2247" s="897" t="s">
        <v>1</v>
      </c>
      <c r="F2247" s="898" t="s">
        <v>3388</v>
      </c>
      <c r="H2247" s="899">
        <v>1</v>
      </c>
      <c r="L2247" s="896"/>
      <c r="M2247" s="900"/>
      <c r="T2247" s="901"/>
      <c r="AT2247" s="897" t="s">
        <v>3027</v>
      </c>
      <c r="AU2247" s="897" t="s">
        <v>177</v>
      </c>
      <c r="AV2247" s="895" t="s">
        <v>177</v>
      </c>
      <c r="AW2247" s="895" t="s">
        <v>27</v>
      </c>
      <c r="AX2247" s="895" t="s">
        <v>70</v>
      </c>
      <c r="AY2247" s="897" t="s">
        <v>170</v>
      </c>
    </row>
    <row r="2248" spans="2:65" s="895" customFormat="1">
      <c r="B2248" s="896"/>
      <c r="D2248" s="890" t="s">
        <v>3027</v>
      </c>
      <c r="E2248" s="897" t="s">
        <v>1</v>
      </c>
      <c r="F2248" s="898" t="s">
        <v>3389</v>
      </c>
      <c r="H2248" s="899">
        <v>1</v>
      </c>
      <c r="L2248" s="896"/>
      <c r="M2248" s="900"/>
      <c r="T2248" s="901"/>
      <c r="AT2248" s="897" t="s">
        <v>3027</v>
      </c>
      <c r="AU2248" s="897" t="s">
        <v>177</v>
      </c>
      <c r="AV2248" s="895" t="s">
        <v>177</v>
      </c>
      <c r="AW2248" s="895" t="s">
        <v>27</v>
      </c>
      <c r="AX2248" s="895" t="s">
        <v>70</v>
      </c>
      <c r="AY2248" s="897" t="s">
        <v>170</v>
      </c>
    </row>
    <row r="2249" spans="2:65" s="902" customFormat="1">
      <c r="B2249" s="903"/>
      <c r="D2249" s="890" t="s">
        <v>3027</v>
      </c>
      <c r="E2249" s="904" t="s">
        <v>1</v>
      </c>
      <c r="F2249" s="905" t="s">
        <v>3030</v>
      </c>
      <c r="H2249" s="906">
        <v>2</v>
      </c>
      <c r="L2249" s="903"/>
      <c r="M2249" s="907"/>
      <c r="T2249" s="908"/>
      <c r="AT2249" s="904" t="s">
        <v>3027</v>
      </c>
      <c r="AU2249" s="904" t="s">
        <v>177</v>
      </c>
      <c r="AV2249" s="902" t="s">
        <v>176</v>
      </c>
      <c r="AW2249" s="902" t="s">
        <v>27</v>
      </c>
      <c r="AX2249" s="902" t="s">
        <v>78</v>
      </c>
      <c r="AY2249" s="904" t="s">
        <v>170</v>
      </c>
    </row>
    <row r="2250" spans="2:65" s="2" customFormat="1" ht="24.25" customHeight="1">
      <c r="B2250" s="883"/>
      <c r="C2250" s="161" t="s">
        <v>1481</v>
      </c>
      <c r="D2250" s="161" t="s">
        <v>391</v>
      </c>
      <c r="E2250" s="162" t="s">
        <v>1315</v>
      </c>
      <c r="F2250" s="163" t="s">
        <v>1316</v>
      </c>
      <c r="G2250" s="164" t="s">
        <v>339</v>
      </c>
      <c r="H2250" s="165">
        <v>2</v>
      </c>
      <c r="I2250" s="1091"/>
      <c r="J2250" s="166">
        <f>ROUND(I2250*H2250,2)</f>
        <v>0</v>
      </c>
      <c r="K2250" s="167"/>
      <c r="L2250" s="168"/>
      <c r="M2250" s="169" t="s">
        <v>1</v>
      </c>
      <c r="N2250" s="922" t="s">
        <v>38</v>
      </c>
      <c r="O2250" s="886">
        <v>0</v>
      </c>
      <c r="P2250" s="886">
        <f>O2250*H2250</f>
        <v>0</v>
      </c>
      <c r="Q2250" s="886">
        <v>1E-3</v>
      </c>
      <c r="R2250" s="886">
        <f>Q2250*H2250</f>
        <v>2E-3</v>
      </c>
      <c r="S2250" s="886">
        <v>0</v>
      </c>
      <c r="T2250" s="158">
        <f>S2250*H2250</f>
        <v>0</v>
      </c>
      <c r="AR2250" s="159" t="s">
        <v>299</v>
      </c>
      <c r="AT2250" s="159" t="s">
        <v>391</v>
      </c>
      <c r="AU2250" s="159" t="s">
        <v>177</v>
      </c>
      <c r="AY2250" s="863" t="s">
        <v>170</v>
      </c>
      <c r="BE2250" s="887">
        <f>IF(N2250="základná",J2250,0)</f>
        <v>0</v>
      </c>
      <c r="BF2250" s="887">
        <f>IF(N2250="znížená",J2250,0)</f>
        <v>0</v>
      </c>
      <c r="BG2250" s="887">
        <f>IF(N2250="zákl. prenesená",J2250,0)</f>
        <v>0</v>
      </c>
      <c r="BH2250" s="887">
        <f>IF(N2250="zníž. prenesená",J2250,0)</f>
        <v>0</v>
      </c>
      <c r="BI2250" s="887">
        <f>IF(N2250="nulová",J2250,0)</f>
        <v>0</v>
      </c>
      <c r="BJ2250" s="863" t="s">
        <v>177</v>
      </c>
      <c r="BK2250" s="887">
        <f>ROUND(I2250*H2250,2)</f>
        <v>0</v>
      </c>
      <c r="BL2250" s="863" t="s">
        <v>234</v>
      </c>
      <c r="BM2250" s="159" t="s">
        <v>1482</v>
      </c>
    </row>
    <row r="2251" spans="2:65" s="888" customFormat="1">
      <c r="B2251" s="889"/>
      <c r="D2251" s="890" t="s">
        <v>3027</v>
      </c>
      <c r="E2251" s="891" t="s">
        <v>1</v>
      </c>
      <c r="F2251" s="892" t="s">
        <v>3738</v>
      </c>
      <c r="H2251" s="891" t="s">
        <v>1</v>
      </c>
      <c r="L2251" s="889"/>
      <c r="M2251" s="893"/>
      <c r="T2251" s="894"/>
      <c r="AT2251" s="891" t="s">
        <v>3027</v>
      </c>
      <c r="AU2251" s="891" t="s">
        <v>177</v>
      </c>
      <c r="AV2251" s="888" t="s">
        <v>78</v>
      </c>
      <c r="AW2251" s="888" t="s">
        <v>27</v>
      </c>
      <c r="AX2251" s="888" t="s">
        <v>70</v>
      </c>
      <c r="AY2251" s="891" t="s">
        <v>170</v>
      </c>
    </row>
    <row r="2252" spans="2:65" s="895" customFormat="1">
      <c r="B2252" s="896"/>
      <c r="D2252" s="890" t="s">
        <v>3027</v>
      </c>
      <c r="E2252" s="897" t="s">
        <v>1</v>
      </c>
      <c r="F2252" s="898" t="s">
        <v>3388</v>
      </c>
      <c r="H2252" s="899">
        <v>1</v>
      </c>
      <c r="L2252" s="896"/>
      <c r="M2252" s="900"/>
      <c r="T2252" s="901"/>
      <c r="AT2252" s="897" t="s">
        <v>3027</v>
      </c>
      <c r="AU2252" s="897" t="s">
        <v>177</v>
      </c>
      <c r="AV2252" s="895" t="s">
        <v>177</v>
      </c>
      <c r="AW2252" s="895" t="s">
        <v>27</v>
      </c>
      <c r="AX2252" s="895" t="s">
        <v>70</v>
      </c>
      <c r="AY2252" s="897" t="s">
        <v>170</v>
      </c>
    </row>
    <row r="2253" spans="2:65" s="895" customFormat="1">
      <c r="B2253" s="896"/>
      <c r="D2253" s="890" t="s">
        <v>3027</v>
      </c>
      <c r="E2253" s="897" t="s">
        <v>1</v>
      </c>
      <c r="F2253" s="898" t="s">
        <v>3389</v>
      </c>
      <c r="H2253" s="899">
        <v>1</v>
      </c>
      <c r="L2253" s="896"/>
      <c r="M2253" s="900"/>
      <c r="T2253" s="901"/>
      <c r="AT2253" s="897" t="s">
        <v>3027</v>
      </c>
      <c r="AU2253" s="897" t="s">
        <v>177</v>
      </c>
      <c r="AV2253" s="895" t="s">
        <v>177</v>
      </c>
      <c r="AW2253" s="895" t="s">
        <v>27</v>
      </c>
      <c r="AX2253" s="895" t="s">
        <v>70</v>
      </c>
      <c r="AY2253" s="897" t="s">
        <v>170</v>
      </c>
    </row>
    <row r="2254" spans="2:65" s="902" customFormat="1">
      <c r="B2254" s="903"/>
      <c r="D2254" s="890" t="s">
        <v>3027</v>
      </c>
      <c r="E2254" s="904" t="s">
        <v>1</v>
      </c>
      <c r="F2254" s="905" t="s">
        <v>3030</v>
      </c>
      <c r="H2254" s="906">
        <v>2</v>
      </c>
      <c r="L2254" s="903"/>
      <c r="M2254" s="907"/>
      <c r="T2254" s="908"/>
      <c r="AT2254" s="904" t="s">
        <v>3027</v>
      </c>
      <c r="AU2254" s="904" t="s">
        <v>177</v>
      </c>
      <c r="AV2254" s="902" t="s">
        <v>176</v>
      </c>
      <c r="AW2254" s="902" t="s">
        <v>27</v>
      </c>
      <c r="AX2254" s="902" t="s">
        <v>78</v>
      </c>
      <c r="AY2254" s="904" t="s">
        <v>170</v>
      </c>
    </row>
    <row r="2255" spans="2:65" s="2" customFormat="1" ht="24.25" customHeight="1">
      <c r="B2255" s="883"/>
      <c r="C2255" s="161" t="s">
        <v>1483</v>
      </c>
      <c r="D2255" s="161" t="s">
        <v>391</v>
      </c>
      <c r="E2255" s="162" t="s">
        <v>1484</v>
      </c>
      <c r="F2255" s="163" t="s">
        <v>1485</v>
      </c>
      <c r="G2255" s="164" t="s">
        <v>339</v>
      </c>
      <c r="H2255" s="165">
        <v>1</v>
      </c>
      <c r="I2255" s="1091"/>
      <c r="J2255" s="166">
        <f>ROUND(I2255*H2255,2)</f>
        <v>0</v>
      </c>
      <c r="K2255" s="167"/>
      <c r="L2255" s="168"/>
      <c r="M2255" s="169" t="s">
        <v>1</v>
      </c>
      <c r="N2255" s="922" t="s">
        <v>38</v>
      </c>
      <c r="O2255" s="886">
        <v>0</v>
      </c>
      <c r="P2255" s="886">
        <f>O2255*H2255</f>
        <v>0</v>
      </c>
      <c r="Q2255" s="886">
        <v>0.14715</v>
      </c>
      <c r="R2255" s="886">
        <f>Q2255*H2255</f>
        <v>0.14715</v>
      </c>
      <c r="S2255" s="886">
        <v>0</v>
      </c>
      <c r="T2255" s="158">
        <f>S2255*H2255</f>
        <v>0</v>
      </c>
      <c r="AR2255" s="159" t="s">
        <v>299</v>
      </c>
      <c r="AT2255" s="159" t="s">
        <v>391</v>
      </c>
      <c r="AU2255" s="159" t="s">
        <v>177</v>
      </c>
      <c r="AY2255" s="863" t="s">
        <v>170</v>
      </c>
      <c r="BE2255" s="887">
        <f>IF(N2255="základná",J2255,0)</f>
        <v>0</v>
      </c>
      <c r="BF2255" s="887">
        <f>IF(N2255="znížená",J2255,0)</f>
        <v>0</v>
      </c>
      <c r="BG2255" s="887">
        <f>IF(N2255="zákl. prenesená",J2255,0)</f>
        <v>0</v>
      </c>
      <c r="BH2255" s="887">
        <f>IF(N2255="zníž. prenesená",J2255,0)</f>
        <v>0</v>
      </c>
      <c r="BI2255" s="887">
        <f>IF(N2255="nulová",J2255,0)</f>
        <v>0</v>
      </c>
      <c r="BJ2255" s="863" t="s">
        <v>177</v>
      </c>
      <c r="BK2255" s="887">
        <f>ROUND(I2255*H2255,2)</f>
        <v>0</v>
      </c>
      <c r="BL2255" s="863" t="s">
        <v>234</v>
      </c>
      <c r="BM2255" s="159" t="s">
        <v>1486</v>
      </c>
    </row>
    <row r="2256" spans="2:65" s="888" customFormat="1">
      <c r="B2256" s="889"/>
      <c r="D2256" s="890" t="s">
        <v>3027</v>
      </c>
      <c r="E2256" s="891" t="s">
        <v>1</v>
      </c>
      <c r="F2256" s="892" t="s">
        <v>3737</v>
      </c>
      <c r="H2256" s="891" t="s">
        <v>1</v>
      </c>
      <c r="L2256" s="889"/>
      <c r="M2256" s="893"/>
      <c r="T2256" s="894"/>
      <c r="AT2256" s="891" t="s">
        <v>3027</v>
      </c>
      <c r="AU2256" s="891" t="s">
        <v>177</v>
      </c>
      <c r="AV2256" s="888" t="s">
        <v>78</v>
      </c>
      <c r="AW2256" s="888" t="s">
        <v>27</v>
      </c>
      <c r="AX2256" s="888" t="s">
        <v>70</v>
      </c>
      <c r="AY2256" s="891" t="s">
        <v>170</v>
      </c>
    </row>
    <row r="2257" spans="2:65" s="895" customFormat="1">
      <c r="B2257" s="896"/>
      <c r="D2257" s="890" t="s">
        <v>3027</v>
      </c>
      <c r="E2257" s="897" t="s">
        <v>1</v>
      </c>
      <c r="F2257" s="898" t="s">
        <v>3388</v>
      </c>
      <c r="H2257" s="899">
        <v>1</v>
      </c>
      <c r="L2257" s="896"/>
      <c r="M2257" s="900"/>
      <c r="T2257" s="901"/>
      <c r="AT2257" s="897" t="s">
        <v>3027</v>
      </c>
      <c r="AU2257" s="897" t="s">
        <v>177</v>
      </c>
      <c r="AV2257" s="895" t="s">
        <v>177</v>
      </c>
      <c r="AW2257" s="895" t="s">
        <v>27</v>
      </c>
      <c r="AX2257" s="895" t="s">
        <v>70</v>
      </c>
      <c r="AY2257" s="897" t="s">
        <v>170</v>
      </c>
    </row>
    <row r="2258" spans="2:65" s="902" customFormat="1">
      <c r="B2258" s="903"/>
      <c r="D2258" s="890" t="s">
        <v>3027</v>
      </c>
      <c r="E2258" s="904" t="s">
        <v>1</v>
      </c>
      <c r="F2258" s="905" t="s">
        <v>3030</v>
      </c>
      <c r="H2258" s="906">
        <v>1</v>
      </c>
      <c r="L2258" s="903"/>
      <c r="M2258" s="907"/>
      <c r="T2258" s="908"/>
      <c r="AT2258" s="904" t="s">
        <v>3027</v>
      </c>
      <c r="AU2258" s="904" t="s">
        <v>177</v>
      </c>
      <c r="AV2258" s="902" t="s">
        <v>176</v>
      </c>
      <c r="AW2258" s="902" t="s">
        <v>27</v>
      </c>
      <c r="AX2258" s="902" t="s">
        <v>78</v>
      </c>
      <c r="AY2258" s="904" t="s">
        <v>170</v>
      </c>
    </row>
    <row r="2259" spans="2:65" s="2" customFormat="1" ht="24.25" customHeight="1">
      <c r="B2259" s="883"/>
      <c r="C2259" s="161" t="s">
        <v>1487</v>
      </c>
      <c r="D2259" s="161" t="s">
        <v>391</v>
      </c>
      <c r="E2259" s="162" t="s">
        <v>1488</v>
      </c>
      <c r="F2259" s="163" t="s">
        <v>1489</v>
      </c>
      <c r="G2259" s="164" t="s">
        <v>339</v>
      </c>
      <c r="H2259" s="165">
        <v>1</v>
      </c>
      <c r="I2259" s="1091"/>
      <c r="J2259" s="166">
        <f>ROUND(I2259*H2259,2)</f>
        <v>0</v>
      </c>
      <c r="K2259" s="167"/>
      <c r="L2259" s="168"/>
      <c r="M2259" s="169" t="s">
        <v>1</v>
      </c>
      <c r="N2259" s="922" t="s">
        <v>38</v>
      </c>
      <c r="O2259" s="886">
        <v>0</v>
      </c>
      <c r="P2259" s="886">
        <f>O2259*H2259</f>
        <v>0</v>
      </c>
      <c r="Q2259" s="886">
        <v>0.13619999999999999</v>
      </c>
      <c r="R2259" s="886">
        <f>Q2259*H2259</f>
        <v>0.13619999999999999</v>
      </c>
      <c r="S2259" s="886">
        <v>0</v>
      </c>
      <c r="T2259" s="158">
        <f>S2259*H2259</f>
        <v>0</v>
      </c>
      <c r="AR2259" s="159" t="s">
        <v>299</v>
      </c>
      <c r="AT2259" s="159" t="s">
        <v>391</v>
      </c>
      <c r="AU2259" s="159" t="s">
        <v>177</v>
      </c>
      <c r="AY2259" s="863" t="s">
        <v>170</v>
      </c>
      <c r="BE2259" s="887">
        <f>IF(N2259="základná",J2259,0)</f>
        <v>0</v>
      </c>
      <c r="BF2259" s="887">
        <f>IF(N2259="znížená",J2259,0)</f>
        <v>0</v>
      </c>
      <c r="BG2259" s="887">
        <f>IF(N2259="zákl. prenesená",J2259,0)</f>
        <v>0</v>
      </c>
      <c r="BH2259" s="887">
        <f>IF(N2259="zníž. prenesená",J2259,0)</f>
        <v>0</v>
      </c>
      <c r="BI2259" s="887">
        <f>IF(N2259="nulová",J2259,0)</f>
        <v>0</v>
      </c>
      <c r="BJ2259" s="863" t="s">
        <v>177</v>
      </c>
      <c r="BK2259" s="887">
        <f>ROUND(I2259*H2259,2)</f>
        <v>0</v>
      </c>
      <c r="BL2259" s="863" t="s">
        <v>234</v>
      </c>
      <c r="BM2259" s="159" t="s">
        <v>1490</v>
      </c>
    </row>
    <row r="2260" spans="2:65" s="888" customFormat="1">
      <c r="B2260" s="889"/>
      <c r="D2260" s="890" t="s">
        <v>3027</v>
      </c>
      <c r="E2260" s="891" t="s">
        <v>1</v>
      </c>
      <c r="F2260" s="892" t="s">
        <v>3737</v>
      </c>
      <c r="H2260" s="891" t="s">
        <v>1</v>
      </c>
      <c r="L2260" s="889"/>
      <c r="M2260" s="893"/>
      <c r="T2260" s="894"/>
      <c r="AT2260" s="891" t="s">
        <v>3027</v>
      </c>
      <c r="AU2260" s="891" t="s">
        <v>177</v>
      </c>
      <c r="AV2260" s="888" t="s">
        <v>78</v>
      </c>
      <c r="AW2260" s="888" t="s">
        <v>27</v>
      </c>
      <c r="AX2260" s="888" t="s">
        <v>70</v>
      </c>
      <c r="AY2260" s="891" t="s">
        <v>170</v>
      </c>
    </row>
    <row r="2261" spans="2:65" s="895" customFormat="1">
      <c r="B2261" s="896"/>
      <c r="D2261" s="890" t="s">
        <v>3027</v>
      </c>
      <c r="E2261" s="897" t="s">
        <v>1</v>
      </c>
      <c r="F2261" s="898" t="s">
        <v>3389</v>
      </c>
      <c r="H2261" s="899">
        <v>1</v>
      </c>
      <c r="L2261" s="896"/>
      <c r="M2261" s="900"/>
      <c r="T2261" s="901"/>
      <c r="AT2261" s="897" t="s">
        <v>3027</v>
      </c>
      <c r="AU2261" s="897" t="s">
        <v>177</v>
      </c>
      <c r="AV2261" s="895" t="s">
        <v>177</v>
      </c>
      <c r="AW2261" s="895" t="s">
        <v>27</v>
      </c>
      <c r="AX2261" s="895" t="s">
        <v>70</v>
      </c>
      <c r="AY2261" s="897" t="s">
        <v>170</v>
      </c>
    </row>
    <row r="2262" spans="2:65" s="902" customFormat="1">
      <c r="B2262" s="903"/>
      <c r="D2262" s="890" t="s">
        <v>3027</v>
      </c>
      <c r="E2262" s="904" t="s">
        <v>1</v>
      </c>
      <c r="F2262" s="905" t="s">
        <v>3030</v>
      </c>
      <c r="H2262" s="906">
        <v>1</v>
      </c>
      <c r="L2262" s="903"/>
      <c r="M2262" s="907"/>
      <c r="T2262" s="908"/>
      <c r="AT2262" s="904" t="s">
        <v>3027</v>
      </c>
      <c r="AU2262" s="904" t="s">
        <v>177</v>
      </c>
      <c r="AV2262" s="902" t="s">
        <v>176</v>
      </c>
      <c r="AW2262" s="902" t="s">
        <v>27</v>
      </c>
      <c r="AX2262" s="902" t="s">
        <v>78</v>
      </c>
      <c r="AY2262" s="904" t="s">
        <v>170</v>
      </c>
    </row>
    <row r="2263" spans="2:65" s="2" customFormat="1" ht="24.25" customHeight="1">
      <c r="B2263" s="883"/>
      <c r="C2263" s="148" t="s">
        <v>1491</v>
      </c>
      <c r="D2263" s="148" t="s">
        <v>172</v>
      </c>
      <c r="E2263" s="149" t="s">
        <v>1492</v>
      </c>
      <c r="F2263" s="150" t="s">
        <v>1493</v>
      </c>
      <c r="G2263" s="151" t="s">
        <v>364</v>
      </c>
      <c r="H2263" s="152">
        <v>604.81799999999998</v>
      </c>
      <c r="I2263" s="1091"/>
      <c r="J2263" s="153">
        <f>ROUND(I2263*H2263,2)</f>
        <v>0</v>
      </c>
      <c r="K2263" s="884"/>
      <c r="L2263" s="40"/>
      <c r="M2263" s="155" t="s">
        <v>1</v>
      </c>
      <c r="N2263" s="885" t="s">
        <v>38</v>
      </c>
      <c r="O2263" s="886">
        <v>1.0759099999999999</v>
      </c>
      <c r="P2263" s="886">
        <f>O2263*H2263</f>
        <v>650.72973437999997</v>
      </c>
      <c r="Q2263" s="886">
        <v>2.1499999999999999E-4</v>
      </c>
      <c r="R2263" s="886">
        <f>Q2263*H2263</f>
        <v>0.13003587</v>
      </c>
      <c r="S2263" s="886">
        <v>0</v>
      </c>
      <c r="T2263" s="158">
        <f>S2263*H2263</f>
        <v>0</v>
      </c>
      <c r="AR2263" s="159" t="s">
        <v>234</v>
      </c>
      <c r="AT2263" s="159" t="s">
        <v>172</v>
      </c>
      <c r="AU2263" s="159" t="s">
        <v>177</v>
      </c>
      <c r="AY2263" s="863" t="s">
        <v>170</v>
      </c>
      <c r="BE2263" s="887">
        <f>IF(N2263="základná",J2263,0)</f>
        <v>0</v>
      </c>
      <c r="BF2263" s="887">
        <f>IF(N2263="znížená",J2263,0)</f>
        <v>0</v>
      </c>
      <c r="BG2263" s="887">
        <f>IF(N2263="zákl. prenesená",J2263,0)</f>
        <v>0</v>
      </c>
      <c r="BH2263" s="887">
        <f>IF(N2263="zníž. prenesená",J2263,0)</f>
        <v>0</v>
      </c>
      <c r="BI2263" s="887">
        <f>IF(N2263="nulová",J2263,0)</f>
        <v>0</v>
      </c>
      <c r="BJ2263" s="863" t="s">
        <v>177</v>
      </c>
      <c r="BK2263" s="887">
        <f>ROUND(I2263*H2263,2)</f>
        <v>0</v>
      </c>
      <c r="BL2263" s="863" t="s">
        <v>234</v>
      </c>
      <c r="BM2263" s="159" t="s">
        <v>1494</v>
      </c>
    </row>
    <row r="2264" spans="2:65" s="888" customFormat="1">
      <c r="B2264" s="889"/>
      <c r="D2264" s="890" t="s">
        <v>3027</v>
      </c>
      <c r="E2264" s="891" t="s">
        <v>1</v>
      </c>
      <c r="F2264" s="892" t="s">
        <v>3739</v>
      </c>
      <c r="H2264" s="891" t="s">
        <v>1</v>
      </c>
      <c r="L2264" s="889"/>
      <c r="M2264" s="893"/>
      <c r="T2264" s="894"/>
      <c r="AT2264" s="891" t="s">
        <v>3027</v>
      </c>
      <c r="AU2264" s="891" t="s">
        <v>177</v>
      </c>
      <c r="AV2264" s="888" t="s">
        <v>78</v>
      </c>
      <c r="AW2264" s="888" t="s">
        <v>27</v>
      </c>
      <c r="AX2264" s="888" t="s">
        <v>70</v>
      </c>
      <c r="AY2264" s="891" t="s">
        <v>170</v>
      </c>
    </row>
    <row r="2265" spans="2:65" s="895" customFormat="1">
      <c r="B2265" s="896"/>
      <c r="D2265" s="890" t="s">
        <v>3027</v>
      </c>
      <c r="E2265" s="897" t="s">
        <v>1</v>
      </c>
      <c r="F2265" s="898" t="s">
        <v>3740</v>
      </c>
      <c r="H2265" s="899">
        <v>28.72</v>
      </c>
      <c r="L2265" s="896"/>
      <c r="M2265" s="900"/>
      <c r="T2265" s="901"/>
      <c r="AT2265" s="897" t="s">
        <v>3027</v>
      </c>
      <c r="AU2265" s="897" t="s">
        <v>177</v>
      </c>
      <c r="AV2265" s="895" t="s">
        <v>177</v>
      </c>
      <c r="AW2265" s="895" t="s">
        <v>27</v>
      </c>
      <c r="AX2265" s="895" t="s">
        <v>70</v>
      </c>
      <c r="AY2265" s="897" t="s">
        <v>170</v>
      </c>
    </row>
    <row r="2266" spans="2:65" s="895" customFormat="1">
      <c r="B2266" s="896"/>
      <c r="D2266" s="890" t="s">
        <v>3027</v>
      </c>
      <c r="E2266" s="897" t="s">
        <v>1</v>
      </c>
      <c r="F2266" s="898" t="s">
        <v>3741</v>
      </c>
      <c r="H2266" s="899">
        <v>16.600000000000001</v>
      </c>
      <c r="L2266" s="896"/>
      <c r="M2266" s="900"/>
      <c r="T2266" s="901"/>
      <c r="AT2266" s="897" t="s">
        <v>3027</v>
      </c>
      <c r="AU2266" s="897" t="s">
        <v>177</v>
      </c>
      <c r="AV2266" s="895" t="s">
        <v>177</v>
      </c>
      <c r="AW2266" s="895" t="s">
        <v>27</v>
      </c>
      <c r="AX2266" s="895" t="s">
        <v>70</v>
      </c>
      <c r="AY2266" s="897" t="s">
        <v>170</v>
      </c>
    </row>
    <row r="2267" spans="2:65" s="895" customFormat="1">
      <c r="B2267" s="896"/>
      <c r="D2267" s="890" t="s">
        <v>3027</v>
      </c>
      <c r="E2267" s="897" t="s">
        <v>1</v>
      </c>
      <c r="F2267" s="898" t="s">
        <v>3742</v>
      </c>
      <c r="H2267" s="899">
        <v>27.52</v>
      </c>
      <c r="L2267" s="896"/>
      <c r="M2267" s="900"/>
      <c r="T2267" s="901"/>
      <c r="AT2267" s="897" t="s">
        <v>3027</v>
      </c>
      <c r="AU2267" s="897" t="s">
        <v>177</v>
      </c>
      <c r="AV2267" s="895" t="s">
        <v>177</v>
      </c>
      <c r="AW2267" s="895" t="s">
        <v>27</v>
      </c>
      <c r="AX2267" s="895" t="s">
        <v>70</v>
      </c>
      <c r="AY2267" s="897" t="s">
        <v>170</v>
      </c>
    </row>
    <row r="2268" spans="2:65" s="895" customFormat="1">
      <c r="B2268" s="896"/>
      <c r="D2268" s="890" t="s">
        <v>3027</v>
      </c>
      <c r="E2268" s="897" t="s">
        <v>1</v>
      </c>
      <c r="F2268" s="898" t="s">
        <v>3743</v>
      </c>
      <c r="H2268" s="899">
        <v>6.88</v>
      </c>
      <c r="L2268" s="896"/>
      <c r="M2268" s="900"/>
      <c r="T2268" s="901"/>
      <c r="AT2268" s="897" t="s">
        <v>3027</v>
      </c>
      <c r="AU2268" s="897" t="s">
        <v>177</v>
      </c>
      <c r="AV2268" s="895" t="s">
        <v>177</v>
      </c>
      <c r="AW2268" s="895" t="s">
        <v>27</v>
      </c>
      <c r="AX2268" s="895" t="s">
        <v>70</v>
      </c>
      <c r="AY2268" s="897" t="s">
        <v>170</v>
      </c>
    </row>
    <row r="2269" spans="2:65" s="895" customFormat="1">
      <c r="B2269" s="896"/>
      <c r="D2269" s="890" t="s">
        <v>3027</v>
      </c>
      <c r="E2269" s="897" t="s">
        <v>1</v>
      </c>
      <c r="F2269" s="898" t="s">
        <v>3744</v>
      </c>
      <c r="H2269" s="899">
        <v>6.82</v>
      </c>
      <c r="L2269" s="896"/>
      <c r="M2269" s="900"/>
      <c r="T2269" s="901"/>
      <c r="AT2269" s="897" t="s">
        <v>3027</v>
      </c>
      <c r="AU2269" s="897" t="s">
        <v>177</v>
      </c>
      <c r="AV2269" s="895" t="s">
        <v>177</v>
      </c>
      <c r="AW2269" s="895" t="s">
        <v>27</v>
      </c>
      <c r="AX2269" s="895" t="s">
        <v>70</v>
      </c>
      <c r="AY2269" s="897" t="s">
        <v>170</v>
      </c>
    </row>
    <row r="2270" spans="2:65" s="895" customFormat="1">
      <c r="B2270" s="896"/>
      <c r="D2270" s="890" t="s">
        <v>3027</v>
      </c>
      <c r="E2270" s="897" t="s">
        <v>1</v>
      </c>
      <c r="F2270" s="898" t="s">
        <v>3745</v>
      </c>
      <c r="H2270" s="899">
        <v>6.82</v>
      </c>
      <c r="L2270" s="896"/>
      <c r="M2270" s="900"/>
      <c r="T2270" s="901"/>
      <c r="AT2270" s="897" t="s">
        <v>3027</v>
      </c>
      <c r="AU2270" s="897" t="s">
        <v>177</v>
      </c>
      <c r="AV2270" s="895" t="s">
        <v>177</v>
      </c>
      <c r="AW2270" s="895" t="s">
        <v>27</v>
      </c>
      <c r="AX2270" s="895" t="s">
        <v>70</v>
      </c>
      <c r="AY2270" s="897" t="s">
        <v>170</v>
      </c>
    </row>
    <row r="2271" spans="2:65" s="895" customFormat="1">
      <c r="B2271" s="896"/>
      <c r="D2271" s="890" t="s">
        <v>3027</v>
      </c>
      <c r="E2271" s="897" t="s">
        <v>1</v>
      </c>
      <c r="F2271" s="898" t="s">
        <v>3746</v>
      </c>
      <c r="H2271" s="899">
        <v>7.07</v>
      </c>
      <c r="L2271" s="896"/>
      <c r="M2271" s="900"/>
      <c r="T2271" s="901"/>
      <c r="AT2271" s="897" t="s">
        <v>3027</v>
      </c>
      <c r="AU2271" s="897" t="s">
        <v>177</v>
      </c>
      <c r="AV2271" s="895" t="s">
        <v>177</v>
      </c>
      <c r="AW2271" s="895" t="s">
        <v>27</v>
      </c>
      <c r="AX2271" s="895" t="s">
        <v>70</v>
      </c>
      <c r="AY2271" s="897" t="s">
        <v>170</v>
      </c>
    </row>
    <row r="2272" spans="2:65" s="895" customFormat="1">
      <c r="B2272" s="896"/>
      <c r="D2272" s="890" t="s">
        <v>3027</v>
      </c>
      <c r="E2272" s="897" t="s">
        <v>1</v>
      </c>
      <c r="F2272" s="898" t="s">
        <v>3747</v>
      </c>
      <c r="H2272" s="899">
        <v>11.78</v>
      </c>
      <c r="L2272" s="896"/>
      <c r="M2272" s="900"/>
      <c r="T2272" s="901"/>
      <c r="AT2272" s="897" t="s">
        <v>3027</v>
      </c>
      <c r="AU2272" s="897" t="s">
        <v>177</v>
      </c>
      <c r="AV2272" s="895" t="s">
        <v>177</v>
      </c>
      <c r="AW2272" s="895" t="s">
        <v>27</v>
      </c>
      <c r="AX2272" s="895" t="s">
        <v>70</v>
      </c>
      <c r="AY2272" s="897" t="s">
        <v>170</v>
      </c>
    </row>
    <row r="2273" spans="2:51" s="895" customFormat="1">
      <c r="B2273" s="896"/>
      <c r="D2273" s="890" t="s">
        <v>3027</v>
      </c>
      <c r="E2273" s="897" t="s">
        <v>1</v>
      </c>
      <c r="F2273" s="898" t="s">
        <v>3748</v>
      </c>
      <c r="H2273" s="899">
        <v>5.95</v>
      </c>
      <c r="L2273" s="896"/>
      <c r="M2273" s="900"/>
      <c r="T2273" s="901"/>
      <c r="AT2273" s="897" t="s">
        <v>3027</v>
      </c>
      <c r="AU2273" s="897" t="s">
        <v>177</v>
      </c>
      <c r="AV2273" s="895" t="s">
        <v>177</v>
      </c>
      <c r="AW2273" s="895" t="s">
        <v>27</v>
      </c>
      <c r="AX2273" s="895" t="s">
        <v>70</v>
      </c>
      <c r="AY2273" s="897" t="s">
        <v>170</v>
      </c>
    </row>
    <row r="2274" spans="2:51" s="895" customFormat="1">
      <c r="B2274" s="896"/>
      <c r="D2274" s="890" t="s">
        <v>3027</v>
      </c>
      <c r="E2274" s="897" t="s">
        <v>1</v>
      </c>
      <c r="F2274" s="898" t="s">
        <v>3749</v>
      </c>
      <c r="H2274" s="899">
        <v>6.17</v>
      </c>
      <c r="L2274" s="896"/>
      <c r="M2274" s="900"/>
      <c r="T2274" s="901"/>
      <c r="AT2274" s="897" t="s">
        <v>3027</v>
      </c>
      <c r="AU2274" s="897" t="s">
        <v>177</v>
      </c>
      <c r="AV2274" s="895" t="s">
        <v>177</v>
      </c>
      <c r="AW2274" s="895" t="s">
        <v>27</v>
      </c>
      <c r="AX2274" s="895" t="s">
        <v>70</v>
      </c>
      <c r="AY2274" s="897" t="s">
        <v>170</v>
      </c>
    </row>
    <row r="2275" spans="2:51" s="895" customFormat="1">
      <c r="B2275" s="896"/>
      <c r="D2275" s="890" t="s">
        <v>3027</v>
      </c>
      <c r="E2275" s="897" t="s">
        <v>1</v>
      </c>
      <c r="F2275" s="898" t="s">
        <v>3750</v>
      </c>
      <c r="H2275" s="899">
        <v>6.12</v>
      </c>
      <c r="L2275" s="896"/>
      <c r="M2275" s="900"/>
      <c r="T2275" s="901"/>
      <c r="AT2275" s="897" t="s">
        <v>3027</v>
      </c>
      <c r="AU2275" s="897" t="s">
        <v>177</v>
      </c>
      <c r="AV2275" s="895" t="s">
        <v>177</v>
      </c>
      <c r="AW2275" s="895" t="s">
        <v>27</v>
      </c>
      <c r="AX2275" s="895" t="s">
        <v>70</v>
      </c>
      <c r="AY2275" s="897" t="s">
        <v>170</v>
      </c>
    </row>
    <row r="2276" spans="2:51" s="895" customFormat="1">
      <c r="B2276" s="896"/>
      <c r="D2276" s="890" t="s">
        <v>3027</v>
      </c>
      <c r="E2276" s="897" t="s">
        <v>1</v>
      </c>
      <c r="F2276" s="898" t="s">
        <v>3751</v>
      </c>
      <c r="H2276" s="899">
        <v>14.4</v>
      </c>
      <c r="L2276" s="896"/>
      <c r="M2276" s="900"/>
      <c r="T2276" s="901"/>
      <c r="AT2276" s="897" t="s">
        <v>3027</v>
      </c>
      <c r="AU2276" s="897" t="s">
        <v>177</v>
      </c>
      <c r="AV2276" s="895" t="s">
        <v>177</v>
      </c>
      <c r="AW2276" s="895" t="s">
        <v>27</v>
      </c>
      <c r="AX2276" s="895" t="s">
        <v>70</v>
      </c>
      <c r="AY2276" s="897" t="s">
        <v>170</v>
      </c>
    </row>
    <row r="2277" spans="2:51" s="895" customFormat="1">
      <c r="B2277" s="896"/>
      <c r="D2277" s="890" t="s">
        <v>3027</v>
      </c>
      <c r="E2277" s="897" t="s">
        <v>1</v>
      </c>
      <c r="F2277" s="898" t="s">
        <v>3752</v>
      </c>
      <c r="H2277" s="899">
        <v>30.48</v>
      </c>
      <c r="L2277" s="896"/>
      <c r="M2277" s="900"/>
      <c r="T2277" s="901"/>
      <c r="AT2277" s="897" t="s">
        <v>3027</v>
      </c>
      <c r="AU2277" s="897" t="s">
        <v>177</v>
      </c>
      <c r="AV2277" s="895" t="s">
        <v>177</v>
      </c>
      <c r="AW2277" s="895" t="s">
        <v>27</v>
      </c>
      <c r="AX2277" s="895" t="s">
        <v>70</v>
      </c>
      <c r="AY2277" s="897" t="s">
        <v>170</v>
      </c>
    </row>
    <row r="2278" spans="2:51" s="895" customFormat="1">
      <c r="B2278" s="896"/>
      <c r="D2278" s="890" t="s">
        <v>3027</v>
      </c>
      <c r="E2278" s="897" t="s">
        <v>1</v>
      </c>
      <c r="F2278" s="898" t="s">
        <v>3753</v>
      </c>
      <c r="H2278" s="899">
        <v>55.04</v>
      </c>
      <c r="L2278" s="896"/>
      <c r="M2278" s="900"/>
      <c r="T2278" s="901"/>
      <c r="AT2278" s="897" t="s">
        <v>3027</v>
      </c>
      <c r="AU2278" s="897" t="s">
        <v>177</v>
      </c>
      <c r="AV2278" s="895" t="s">
        <v>177</v>
      </c>
      <c r="AW2278" s="895" t="s">
        <v>27</v>
      </c>
      <c r="AX2278" s="895" t="s">
        <v>70</v>
      </c>
      <c r="AY2278" s="897" t="s">
        <v>170</v>
      </c>
    </row>
    <row r="2279" spans="2:51" s="895" customFormat="1">
      <c r="B2279" s="896"/>
      <c r="D2279" s="890" t="s">
        <v>3027</v>
      </c>
      <c r="E2279" s="897" t="s">
        <v>1</v>
      </c>
      <c r="F2279" s="898" t="s">
        <v>3754</v>
      </c>
      <c r="H2279" s="899">
        <v>27.28</v>
      </c>
      <c r="L2279" s="896"/>
      <c r="M2279" s="900"/>
      <c r="T2279" s="901"/>
      <c r="AT2279" s="897" t="s">
        <v>3027</v>
      </c>
      <c r="AU2279" s="897" t="s">
        <v>177</v>
      </c>
      <c r="AV2279" s="895" t="s">
        <v>177</v>
      </c>
      <c r="AW2279" s="895" t="s">
        <v>27</v>
      </c>
      <c r="AX2279" s="895" t="s">
        <v>70</v>
      </c>
      <c r="AY2279" s="897" t="s">
        <v>170</v>
      </c>
    </row>
    <row r="2280" spans="2:51" s="895" customFormat="1">
      <c r="B2280" s="896"/>
      <c r="D2280" s="890" t="s">
        <v>3027</v>
      </c>
      <c r="E2280" s="897" t="s">
        <v>1</v>
      </c>
      <c r="F2280" s="898" t="s">
        <v>3755</v>
      </c>
      <c r="H2280" s="899">
        <v>15.02</v>
      </c>
      <c r="L2280" s="896"/>
      <c r="M2280" s="900"/>
      <c r="T2280" s="901"/>
      <c r="AT2280" s="897" t="s">
        <v>3027</v>
      </c>
      <c r="AU2280" s="897" t="s">
        <v>177</v>
      </c>
      <c r="AV2280" s="895" t="s">
        <v>177</v>
      </c>
      <c r="AW2280" s="895" t="s">
        <v>27</v>
      </c>
      <c r="AX2280" s="895" t="s">
        <v>70</v>
      </c>
      <c r="AY2280" s="897" t="s">
        <v>170</v>
      </c>
    </row>
    <row r="2281" spans="2:51" s="895" customFormat="1">
      <c r="B2281" s="896"/>
      <c r="D2281" s="890" t="s">
        <v>3027</v>
      </c>
      <c r="E2281" s="897" t="s">
        <v>1</v>
      </c>
      <c r="F2281" s="898" t="s">
        <v>3756</v>
      </c>
      <c r="H2281" s="899">
        <v>15.08</v>
      </c>
      <c r="L2281" s="896"/>
      <c r="M2281" s="900"/>
      <c r="T2281" s="901"/>
      <c r="AT2281" s="897" t="s">
        <v>3027</v>
      </c>
      <c r="AU2281" s="897" t="s">
        <v>177</v>
      </c>
      <c r="AV2281" s="895" t="s">
        <v>177</v>
      </c>
      <c r="AW2281" s="895" t="s">
        <v>27</v>
      </c>
      <c r="AX2281" s="895" t="s">
        <v>70</v>
      </c>
      <c r="AY2281" s="897" t="s">
        <v>170</v>
      </c>
    </row>
    <row r="2282" spans="2:51" s="895" customFormat="1">
      <c r="B2282" s="896"/>
      <c r="D2282" s="890" t="s">
        <v>3027</v>
      </c>
      <c r="E2282" s="897" t="s">
        <v>1</v>
      </c>
      <c r="F2282" s="898" t="s">
        <v>3757</v>
      </c>
      <c r="H2282" s="899">
        <v>8.92</v>
      </c>
      <c r="L2282" s="896"/>
      <c r="M2282" s="900"/>
      <c r="T2282" s="901"/>
      <c r="AT2282" s="897" t="s">
        <v>3027</v>
      </c>
      <c r="AU2282" s="897" t="s">
        <v>177</v>
      </c>
      <c r="AV2282" s="895" t="s">
        <v>177</v>
      </c>
      <c r="AW2282" s="895" t="s">
        <v>27</v>
      </c>
      <c r="AX2282" s="895" t="s">
        <v>70</v>
      </c>
      <c r="AY2282" s="897" t="s">
        <v>170</v>
      </c>
    </row>
    <row r="2283" spans="2:51" s="895" customFormat="1">
      <c r="B2283" s="896"/>
      <c r="D2283" s="890" t="s">
        <v>3027</v>
      </c>
      <c r="E2283" s="897" t="s">
        <v>1</v>
      </c>
      <c r="F2283" s="898" t="s">
        <v>3758</v>
      </c>
      <c r="H2283" s="899">
        <v>21.98</v>
      </c>
      <c r="L2283" s="896"/>
      <c r="M2283" s="900"/>
      <c r="T2283" s="901"/>
      <c r="AT2283" s="897" t="s">
        <v>3027</v>
      </c>
      <c r="AU2283" s="897" t="s">
        <v>177</v>
      </c>
      <c r="AV2283" s="895" t="s">
        <v>177</v>
      </c>
      <c r="AW2283" s="895" t="s">
        <v>27</v>
      </c>
      <c r="AX2283" s="895" t="s">
        <v>70</v>
      </c>
      <c r="AY2283" s="897" t="s">
        <v>170</v>
      </c>
    </row>
    <row r="2284" spans="2:51" s="895" customFormat="1">
      <c r="B2284" s="896"/>
      <c r="D2284" s="890" t="s">
        <v>3027</v>
      </c>
      <c r="E2284" s="897" t="s">
        <v>1</v>
      </c>
      <c r="F2284" s="898" t="s">
        <v>3759</v>
      </c>
      <c r="H2284" s="899">
        <v>15.48</v>
      </c>
      <c r="L2284" s="896"/>
      <c r="M2284" s="900"/>
      <c r="T2284" s="901"/>
      <c r="AT2284" s="897" t="s">
        <v>3027</v>
      </c>
      <c r="AU2284" s="897" t="s">
        <v>177</v>
      </c>
      <c r="AV2284" s="895" t="s">
        <v>177</v>
      </c>
      <c r="AW2284" s="895" t="s">
        <v>27</v>
      </c>
      <c r="AX2284" s="895" t="s">
        <v>70</v>
      </c>
      <c r="AY2284" s="897" t="s">
        <v>170</v>
      </c>
    </row>
    <row r="2285" spans="2:51" s="895" customFormat="1">
      <c r="B2285" s="896"/>
      <c r="D2285" s="890" t="s">
        <v>3027</v>
      </c>
      <c r="E2285" s="897" t="s">
        <v>1</v>
      </c>
      <c r="F2285" s="898" t="s">
        <v>3760</v>
      </c>
      <c r="H2285" s="899">
        <v>22.72</v>
      </c>
      <c r="L2285" s="896"/>
      <c r="M2285" s="900"/>
      <c r="T2285" s="901"/>
      <c r="AT2285" s="897" t="s">
        <v>3027</v>
      </c>
      <c r="AU2285" s="897" t="s">
        <v>177</v>
      </c>
      <c r="AV2285" s="895" t="s">
        <v>177</v>
      </c>
      <c r="AW2285" s="895" t="s">
        <v>27</v>
      </c>
      <c r="AX2285" s="895" t="s">
        <v>70</v>
      </c>
      <c r="AY2285" s="897" t="s">
        <v>170</v>
      </c>
    </row>
    <row r="2286" spans="2:51" s="895" customFormat="1">
      <c r="B2286" s="896"/>
      <c r="D2286" s="890" t="s">
        <v>3027</v>
      </c>
      <c r="E2286" s="897" t="s">
        <v>1</v>
      </c>
      <c r="F2286" s="898" t="s">
        <v>3761</v>
      </c>
      <c r="H2286" s="899">
        <v>22.728000000000002</v>
      </c>
      <c r="L2286" s="896"/>
      <c r="M2286" s="900"/>
      <c r="T2286" s="901"/>
      <c r="AT2286" s="897" t="s">
        <v>3027</v>
      </c>
      <c r="AU2286" s="897" t="s">
        <v>177</v>
      </c>
      <c r="AV2286" s="895" t="s">
        <v>177</v>
      </c>
      <c r="AW2286" s="895" t="s">
        <v>27</v>
      </c>
      <c r="AX2286" s="895" t="s">
        <v>70</v>
      </c>
      <c r="AY2286" s="897" t="s">
        <v>170</v>
      </c>
    </row>
    <row r="2287" spans="2:51" s="895" customFormat="1">
      <c r="B2287" s="896"/>
      <c r="D2287" s="890" t="s">
        <v>3027</v>
      </c>
      <c r="E2287" s="897" t="s">
        <v>1</v>
      </c>
      <c r="F2287" s="898" t="s">
        <v>3762</v>
      </c>
      <c r="H2287" s="899">
        <v>15.56</v>
      </c>
      <c r="L2287" s="896"/>
      <c r="M2287" s="900"/>
      <c r="T2287" s="901"/>
      <c r="AT2287" s="897" t="s">
        <v>3027</v>
      </c>
      <c r="AU2287" s="897" t="s">
        <v>177</v>
      </c>
      <c r="AV2287" s="895" t="s">
        <v>177</v>
      </c>
      <c r="AW2287" s="895" t="s">
        <v>27</v>
      </c>
      <c r="AX2287" s="895" t="s">
        <v>70</v>
      </c>
      <c r="AY2287" s="897" t="s">
        <v>170</v>
      </c>
    </row>
    <row r="2288" spans="2:51" s="895" customFormat="1">
      <c r="B2288" s="896"/>
      <c r="D2288" s="890" t="s">
        <v>3027</v>
      </c>
      <c r="E2288" s="897" t="s">
        <v>1</v>
      </c>
      <c r="F2288" s="898" t="s">
        <v>3763</v>
      </c>
      <c r="H2288" s="899">
        <v>22</v>
      </c>
      <c r="L2288" s="896"/>
      <c r="M2288" s="900"/>
      <c r="T2288" s="901"/>
      <c r="AT2288" s="897" t="s">
        <v>3027</v>
      </c>
      <c r="AU2288" s="897" t="s">
        <v>177</v>
      </c>
      <c r="AV2288" s="895" t="s">
        <v>177</v>
      </c>
      <c r="AW2288" s="895" t="s">
        <v>27</v>
      </c>
      <c r="AX2288" s="895" t="s">
        <v>70</v>
      </c>
      <c r="AY2288" s="897" t="s">
        <v>170</v>
      </c>
    </row>
    <row r="2289" spans="2:65" s="895" customFormat="1">
      <c r="B2289" s="896"/>
      <c r="D2289" s="890" t="s">
        <v>3027</v>
      </c>
      <c r="E2289" s="897" t="s">
        <v>1</v>
      </c>
      <c r="F2289" s="898" t="s">
        <v>3764</v>
      </c>
      <c r="H2289" s="899">
        <v>8.8800000000000008</v>
      </c>
      <c r="L2289" s="896"/>
      <c r="M2289" s="900"/>
      <c r="T2289" s="901"/>
      <c r="AT2289" s="897" t="s">
        <v>3027</v>
      </c>
      <c r="AU2289" s="897" t="s">
        <v>177</v>
      </c>
      <c r="AV2289" s="895" t="s">
        <v>177</v>
      </c>
      <c r="AW2289" s="895" t="s">
        <v>27</v>
      </c>
      <c r="AX2289" s="895" t="s">
        <v>70</v>
      </c>
      <c r="AY2289" s="897" t="s">
        <v>170</v>
      </c>
    </row>
    <row r="2290" spans="2:65" s="895" customFormat="1">
      <c r="B2290" s="896"/>
      <c r="D2290" s="890" t="s">
        <v>3027</v>
      </c>
      <c r="E2290" s="897" t="s">
        <v>1</v>
      </c>
      <c r="F2290" s="898" t="s">
        <v>3765</v>
      </c>
      <c r="H2290" s="899">
        <v>133.28</v>
      </c>
      <c r="L2290" s="896"/>
      <c r="M2290" s="900"/>
      <c r="T2290" s="901"/>
      <c r="AT2290" s="897" t="s">
        <v>3027</v>
      </c>
      <c r="AU2290" s="897" t="s">
        <v>177</v>
      </c>
      <c r="AV2290" s="895" t="s">
        <v>177</v>
      </c>
      <c r="AW2290" s="895" t="s">
        <v>27</v>
      </c>
      <c r="AX2290" s="895" t="s">
        <v>70</v>
      </c>
      <c r="AY2290" s="897" t="s">
        <v>170</v>
      </c>
    </row>
    <row r="2291" spans="2:65" s="895" customFormat="1">
      <c r="B2291" s="896"/>
      <c r="D2291" s="890" t="s">
        <v>3027</v>
      </c>
      <c r="E2291" s="897" t="s">
        <v>1</v>
      </c>
      <c r="F2291" s="898" t="s">
        <v>3766</v>
      </c>
      <c r="H2291" s="899">
        <v>24.48</v>
      </c>
      <c r="L2291" s="896"/>
      <c r="M2291" s="900"/>
      <c r="T2291" s="901"/>
      <c r="AT2291" s="897" t="s">
        <v>3027</v>
      </c>
      <c r="AU2291" s="897" t="s">
        <v>177</v>
      </c>
      <c r="AV2291" s="895" t="s">
        <v>177</v>
      </c>
      <c r="AW2291" s="895" t="s">
        <v>27</v>
      </c>
      <c r="AX2291" s="895" t="s">
        <v>70</v>
      </c>
      <c r="AY2291" s="897" t="s">
        <v>170</v>
      </c>
    </row>
    <row r="2292" spans="2:65" s="895" customFormat="1">
      <c r="B2292" s="896"/>
      <c r="D2292" s="890" t="s">
        <v>3027</v>
      </c>
      <c r="E2292" s="897" t="s">
        <v>1</v>
      </c>
      <c r="F2292" s="898" t="s">
        <v>3767</v>
      </c>
      <c r="H2292" s="899">
        <v>11.52</v>
      </c>
      <c r="L2292" s="896"/>
      <c r="M2292" s="900"/>
      <c r="T2292" s="901"/>
      <c r="AT2292" s="897" t="s">
        <v>3027</v>
      </c>
      <c r="AU2292" s="897" t="s">
        <v>177</v>
      </c>
      <c r="AV2292" s="895" t="s">
        <v>177</v>
      </c>
      <c r="AW2292" s="895" t="s">
        <v>27</v>
      </c>
      <c r="AX2292" s="895" t="s">
        <v>70</v>
      </c>
      <c r="AY2292" s="897" t="s">
        <v>170</v>
      </c>
    </row>
    <row r="2293" spans="2:65" s="895" customFormat="1">
      <c r="B2293" s="896"/>
      <c r="D2293" s="890" t="s">
        <v>3027</v>
      </c>
      <c r="E2293" s="897" t="s">
        <v>1</v>
      </c>
      <c r="F2293" s="898" t="s">
        <v>3768</v>
      </c>
      <c r="H2293" s="899">
        <v>9.52</v>
      </c>
      <c r="L2293" s="896"/>
      <c r="M2293" s="900"/>
      <c r="T2293" s="901"/>
      <c r="AT2293" s="897" t="s">
        <v>3027</v>
      </c>
      <c r="AU2293" s="897" t="s">
        <v>177</v>
      </c>
      <c r="AV2293" s="895" t="s">
        <v>177</v>
      </c>
      <c r="AW2293" s="895" t="s">
        <v>27</v>
      </c>
      <c r="AX2293" s="895" t="s">
        <v>70</v>
      </c>
      <c r="AY2293" s="897" t="s">
        <v>170</v>
      </c>
    </row>
    <row r="2294" spans="2:65" s="902" customFormat="1">
      <c r="B2294" s="903"/>
      <c r="D2294" s="890" t="s">
        <v>3027</v>
      </c>
      <c r="E2294" s="904" t="s">
        <v>1</v>
      </c>
      <c r="F2294" s="905" t="s">
        <v>3030</v>
      </c>
      <c r="H2294" s="906">
        <v>604.81799999999998</v>
      </c>
      <c r="L2294" s="903"/>
      <c r="M2294" s="907"/>
      <c r="T2294" s="908"/>
      <c r="AT2294" s="904" t="s">
        <v>3027</v>
      </c>
      <c r="AU2294" s="904" t="s">
        <v>177</v>
      </c>
      <c r="AV2294" s="902" t="s">
        <v>176</v>
      </c>
      <c r="AW2294" s="902" t="s">
        <v>27</v>
      </c>
      <c r="AX2294" s="902" t="s">
        <v>78</v>
      </c>
      <c r="AY2294" s="904" t="s">
        <v>170</v>
      </c>
    </row>
    <row r="2295" spans="2:65" s="2" customFormat="1" ht="37.9" customHeight="1">
      <c r="B2295" s="883"/>
      <c r="C2295" s="161" t="s">
        <v>1495</v>
      </c>
      <c r="D2295" s="161" t="s">
        <v>391</v>
      </c>
      <c r="E2295" s="162" t="s">
        <v>1496</v>
      </c>
      <c r="F2295" s="163" t="s">
        <v>1497</v>
      </c>
      <c r="G2295" s="164" t="s">
        <v>364</v>
      </c>
      <c r="H2295" s="165">
        <v>635.05899999999997</v>
      </c>
      <c r="I2295" s="1091"/>
      <c r="J2295" s="166">
        <f>ROUND(I2295*H2295,2)</f>
        <v>0</v>
      </c>
      <c r="K2295" s="167"/>
      <c r="L2295" s="168"/>
      <c r="M2295" s="169" t="s">
        <v>1</v>
      </c>
      <c r="N2295" s="922" t="s">
        <v>38</v>
      </c>
      <c r="O2295" s="886">
        <v>0</v>
      </c>
      <c r="P2295" s="886">
        <f>O2295*H2295</f>
        <v>0</v>
      </c>
      <c r="Q2295" s="886">
        <v>1E-4</v>
      </c>
      <c r="R2295" s="886">
        <f>Q2295*H2295</f>
        <v>6.3505900000000004E-2</v>
      </c>
      <c r="S2295" s="886">
        <v>0</v>
      </c>
      <c r="T2295" s="158">
        <f>S2295*H2295</f>
        <v>0</v>
      </c>
      <c r="AR2295" s="159" t="s">
        <v>299</v>
      </c>
      <c r="AT2295" s="159" t="s">
        <v>391</v>
      </c>
      <c r="AU2295" s="159" t="s">
        <v>177</v>
      </c>
      <c r="AY2295" s="863" t="s">
        <v>170</v>
      </c>
      <c r="BE2295" s="887">
        <f>IF(N2295="základná",J2295,0)</f>
        <v>0</v>
      </c>
      <c r="BF2295" s="887">
        <f>IF(N2295="znížená",J2295,0)</f>
        <v>0</v>
      </c>
      <c r="BG2295" s="887">
        <f>IF(N2295="zákl. prenesená",J2295,0)</f>
        <v>0</v>
      </c>
      <c r="BH2295" s="887">
        <f>IF(N2295="zníž. prenesená",J2295,0)</f>
        <v>0</v>
      </c>
      <c r="BI2295" s="887">
        <f>IF(N2295="nulová",J2295,0)</f>
        <v>0</v>
      </c>
      <c r="BJ2295" s="863" t="s">
        <v>177</v>
      </c>
      <c r="BK2295" s="887">
        <f>ROUND(I2295*H2295,2)</f>
        <v>0</v>
      </c>
      <c r="BL2295" s="863" t="s">
        <v>234</v>
      </c>
      <c r="BM2295" s="159" t="s">
        <v>1498</v>
      </c>
    </row>
    <row r="2296" spans="2:65" s="888" customFormat="1">
      <c r="B2296" s="889"/>
      <c r="D2296" s="890" t="s">
        <v>3027</v>
      </c>
      <c r="E2296" s="891" t="s">
        <v>1</v>
      </c>
      <c r="F2296" s="892" t="s">
        <v>3769</v>
      </c>
      <c r="H2296" s="891" t="s">
        <v>1</v>
      </c>
      <c r="L2296" s="889"/>
      <c r="M2296" s="893"/>
      <c r="T2296" s="894"/>
      <c r="AT2296" s="891" t="s">
        <v>3027</v>
      </c>
      <c r="AU2296" s="891" t="s">
        <v>177</v>
      </c>
      <c r="AV2296" s="888" t="s">
        <v>78</v>
      </c>
      <c r="AW2296" s="888" t="s">
        <v>27</v>
      </c>
      <c r="AX2296" s="888" t="s">
        <v>70</v>
      </c>
      <c r="AY2296" s="891" t="s">
        <v>170</v>
      </c>
    </row>
    <row r="2297" spans="2:65" s="895" customFormat="1">
      <c r="B2297" s="896"/>
      <c r="D2297" s="890" t="s">
        <v>3027</v>
      </c>
      <c r="E2297" s="897" t="s">
        <v>1</v>
      </c>
      <c r="F2297" s="898" t="s">
        <v>3740</v>
      </c>
      <c r="H2297" s="899">
        <v>28.72</v>
      </c>
      <c r="L2297" s="896"/>
      <c r="M2297" s="900"/>
      <c r="T2297" s="901"/>
      <c r="AT2297" s="897" t="s">
        <v>3027</v>
      </c>
      <c r="AU2297" s="897" t="s">
        <v>177</v>
      </c>
      <c r="AV2297" s="895" t="s">
        <v>177</v>
      </c>
      <c r="AW2297" s="895" t="s">
        <v>27</v>
      </c>
      <c r="AX2297" s="895" t="s">
        <v>70</v>
      </c>
      <c r="AY2297" s="897" t="s">
        <v>170</v>
      </c>
    </row>
    <row r="2298" spans="2:65" s="895" customFormat="1">
      <c r="B2298" s="896"/>
      <c r="D2298" s="890" t="s">
        <v>3027</v>
      </c>
      <c r="E2298" s="897" t="s">
        <v>1</v>
      </c>
      <c r="F2298" s="898" t="s">
        <v>3741</v>
      </c>
      <c r="H2298" s="899">
        <v>16.600000000000001</v>
      </c>
      <c r="L2298" s="896"/>
      <c r="M2298" s="900"/>
      <c r="T2298" s="901"/>
      <c r="AT2298" s="897" t="s">
        <v>3027</v>
      </c>
      <c r="AU2298" s="897" t="s">
        <v>177</v>
      </c>
      <c r="AV2298" s="895" t="s">
        <v>177</v>
      </c>
      <c r="AW2298" s="895" t="s">
        <v>27</v>
      </c>
      <c r="AX2298" s="895" t="s">
        <v>70</v>
      </c>
      <c r="AY2298" s="897" t="s">
        <v>170</v>
      </c>
    </row>
    <row r="2299" spans="2:65" s="895" customFormat="1">
      <c r="B2299" s="896"/>
      <c r="D2299" s="890" t="s">
        <v>3027</v>
      </c>
      <c r="E2299" s="897" t="s">
        <v>1</v>
      </c>
      <c r="F2299" s="898" t="s">
        <v>3742</v>
      </c>
      <c r="H2299" s="899">
        <v>27.52</v>
      </c>
      <c r="L2299" s="896"/>
      <c r="M2299" s="900"/>
      <c r="T2299" s="901"/>
      <c r="AT2299" s="897" t="s">
        <v>3027</v>
      </c>
      <c r="AU2299" s="897" t="s">
        <v>177</v>
      </c>
      <c r="AV2299" s="895" t="s">
        <v>177</v>
      </c>
      <c r="AW2299" s="895" t="s">
        <v>27</v>
      </c>
      <c r="AX2299" s="895" t="s">
        <v>70</v>
      </c>
      <c r="AY2299" s="897" t="s">
        <v>170</v>
      </c>
    </row>
    <row r="2300" spans="2:65" s="895" customFormat="1">
      <c r="B2300" s="896"/>
      <c r="D2300" s="890" t="s">
        <v>3027</v>
      </c>
      <c r="E2300" s="897" t="s">
        <v>1</v>
      </c>
      <c r="F2300" s="898" t="s">
        <v>3743</v>
      </c>
      <c r="H2300" s="899">
        <v>6.88</v>
      </c>
      <c r="L2300" s="896"/>
      <c r="M2300" s="900"/>
      <c r="T2300" s="901"/>
      <c r="AT2300" s="897" t="s">
        <v>3027</v>
      </c>
      <c r="AU2300" s="897" t="s">
        <v>177</v>
      </c>
      <c r="AV2300" s="895" t="s">
        <v>177</v>
      </c>
      <c r="AW2300" s="895" t="s">
        <v>27</v>
      </c>
      <c r="AX2300" s="895" t="s">
        <v>70</v>
      </c>
      <c r="AY2300" s="897" t="s">
        <v>170</v>
      </c>
    </row>
    <row r="2301" spans="2:65" s="895" customFormat="1">
      <c r="B2301" s="896"/>
      <c r="D2301" s="890" t="s">
        <v>3027</v>
      </c>
      <c r="E2301" s="897" t="s">
        <v>1</v>
      </c>
      <c r="F2301" s="898" t="s">
        <v>3744</v>
      </c>
      <c r="H2301" s="899">
        <v>6.82</v>
      </c>
      <c r="L2301" s="896"/>
      <c r="M2301" s="900"/>
      <c r="T2301" s="901"/>
      <c r="AT2301" s="897" t="s">
        <v>3027</v>
      </c>
      <c r="AU2301" s="897" t="s">
        <v>177</v>
      </c>
      <c r="AV2301" s="895" t="s">
        <v>177</v>
      </c>
      <c r="AW2301" s="895" t="s">
        <v>27</v>
      </c>
      <c r="AX2301" s="895" t="s">
        <v>70</v>
      </c>
      <c r="AY2301" s="897" t="s">
        <v>170</v>
      </c>
    </row>
    <row r="2302" spans="2:65" s="895" customFormat="1">
      <c r="B2302" s="896"/>
      <c r="D2302" s="890" t="s">
        <v>3027</v>
      </c>
      <c r="E2302" s="897" t="s">
        <v>1</v>
      </c>
      <c r="F2302" s="898" t="s">
        <v>3745</v>
      </c>
      <c r="H2302" s="899">
        <v>6.82</v>
      </c>
      <c r="L2302" s="896"/>
      <c r="M2302" s="900"/>
      <c r="T2302" s="901"/>
      <c r="AT2302" s="897" t="s">
        <v>3027</v>
      </c>
      <c r="AU2302" s="897" t="s">
        <v>177</v>
      </c>
      <c r="AV2302" s="895" t="s">
        <v>177</v>
      </c>
      <c r="AW2302" s="895" t="s">
        <v>27</v>
      </c>
      <c r="AX2302" s="895" t="s">
        <v>70</v>
      </c>
      <c r="AY2302" s="897" t="s">
        <v>170</v>
      </c>
    </row>
    <row r="2303" spans="2:65" s="895" customFormat="1">
      <c r="B2303" s="896"/>
      <c r="D2303" s="890" t="s">
        <v>3027</v>
      </c>
      <c r="E2303" s="897" t="s">
        <v>1</v>
      </c>
      <c r="F2303" s="898" t="s">
        <v>3746</v>
      </c>
      <c r="H2303" s="899">
        <v>7.07</v>
      </c>
      <c r="L2303" s="896"/>
      <c r="M2303" s="900"/>
      <c r="T2303" s="901"/>
      <c r="AT2303" s="897" t="s">
        <v>3027</v>
      </c>
      <c r="AU2303" s="897" t="s">
        <v>177</v>
      </c>
      <c r="AV2303" s="895" t="s">
        <v>177</v>
      </c>
      <c r="AW2303" s="895" t="s">
        <v>27</v>
      </c>
      <c r="AX2303" s="895" t="s">
        <v>70</v>
      </c>
      <c r="AY2303" s="897" t="s">
        <v>170</v>
      </c>
    </row>
    <row r="2304" spans="2:65" s="895" customFormat="1">
      <c r="B2304" s="896"/>
      <c r="D2304" s="890" t="s">
        <v>3027</v>
      </c>
      <c r="E2304" s="897" t="s">
        <v>1</v>
      </c>
      <c r="F2304" s="898" t="s">
        <v>3747</v>
      </c>
      <c r="H2304" s="899">
        <v>11.78</v>
      </c>
      <c r="L2304" s="896"/>
      <c r="M2304" s="900"/>
      <c r="T2304" s="901"/>
      <c r="AT2304" s="897" t="s">
        <v>3027</v>
      </c>
      <c r="AU2304" s="897" t="s">
        <v>177</v>
      </c>
      <c r="AV2304" s="895" t="s">
        <v>177</v>
      </c>
      <c r="AW2304" s="895" t="s">
        <v>27</v>
      </c>
      <c r="AX2304" s="895" t="s">
        <v>70</v>
      </c>
      <c r="AY2304" s="897" t="s">
        <v>170</v>
      </c>
    </row>
    <row r="2305" spans="2:51" s="895" customFormat="1">
      <c r="B2305" s="896"/>
      <c r="D2305" s="890" t="s">
        <v>3027</v>
      </c>
      <c r="E2305" s="897" t="s">
        <v>1</v>
      </c>
      <c r="F2305" s="898" t="s">
        <v>3748</v>
      </c>
      <c r="H2305" s="899">
        <v>5.95</v>
      </c>
      <c r="L2305" s="896"/>
      <c r="M2305" s="900"/>
      <c r="T2305" s="901"/>
      <c r="AT2305" s="897" t="s">
        <v>3027</v>
      </c>
      <c r="AU2305" s="897" t="s">
        <v>177</v>
      </c>
      <c r="AV2305" s="895" t="s">
        <v>177</v>
      </c>
      <c r="AW2305" s="895" t="s">
        <v>27</v>
      </c>
      <c r="AX2305" s="895" t="s">
        <v>70</v>
      </c>
      <c r="AY2305" s="897" t="s">
        <v>170</v>
      </c>
    </row>
    <row r="2306" spans="2:51" s="895" customFormat="1">
      <c r="B2306" s="896"/>
      <c r="D2306" s="890" t="s">
        <v>3027</v>
      </c>
      <c r="E2306" s="897" t="s">
        <v>1</v>
      </c>
      <c r="F2306" s="898" t="s">
        <v>3749</v>
      </c>
      <c r="H2306" s="899">
        <v>6.17</v>
      </c>
      <c r="L2306" s="896"/>
      <c r="M2306" s="900"/>
      <c r="T2306" s="901"/>
      <c r="AT2306" s="897" t="s">
        <v>3027</v>
      </c>
      <c r="AU2306" s="897" t="s">
        <v>177</v>
      </c>
      <c r="AV2306" s="895" t="s">
        <v>177</v>
      </c>
      <c r="AW2306" s="895" t="s">
        <v>27</v>
      </c>
      <c r="AX2306" s="895" t="s">
        <v>70</v>
      </c>
      <c r="AY2306" s="897" t="s">
        <v>170</v>
      </c>
    </row>
    <row r="2307" spans="2:51" s="895" customFormat="1">
      <c r="B2307" s="896"/>
      <c r="D2307" s="890" t="s">
        <v>3027</v>
      </c>
      <c r="E2307" s="897" t="s">
        <v>1</v>
      </c>
      <c r="F2307" s="898" t="s">
        <v>3750</v>
      </c>
      <c r="H2307" s="899">
        <v>6.12</v>
      </c>
      <c r="L2307" s="896"/>
      <c r="M2307" s="900"/>
      <c r="T2307" s="901"/>
      <c r="AT2307" s="897" t="s">
        <v>3027</v>
      </c>
      <c r="AU2307" s="897" t="s">
        <v>177</v>
      </c>
      <c r="AV2307" s="895" t="s">
        <v>177</v>
      </c>
      <c r="AW2307" s="895" t="s">
        <v>27</v>
      </c>
      <c r="AX2307" s="895" t="s">
        <v>70</v>
      </c>
      <c r="AY2307" s="897" t="s">
        <v>170</v>
      </c>
    </row>
    <row r="2308" spans="2:51" s="895" customFormat="1">
      <c r="B2308" s="896"/>
      <c r="D2308" s="890" t="s">
        <v>3027</v>
      </c>
      <c r="E2308" s="897" t="s">
        <v>1</v>
      </c>
      <c r="F2308" s="898" t="s">
        <v>3751</v>
      </c>
      <c r="H2308" s="899">
        <v>14.4</v>
      </c>
      <c r="L2308" s="896"/>
      <c r="M2308" s="900"/>
      <c r="T2308" s="901"/>
      <c r="AT2308" s="897" t="s">
        <v>3027</v>
      </c>
      <c r="AU2308" s="897" t="s">
        <v>177</v>
      </c>
      <c r="AV2308" s="895" t="s">
        <v>177</v>
      </c>
      <c r="AW2308" s="895" t="s">
        <v>27</v>
      </c>
      <c r="AX2308" s="895" t="s">
        <v>70</v>
      </c>
      <c r="AY2308" s="897" t="s">
        <v>170</v>
      </c>
    </row>
    <row r="2309" spans="2:51" s="895" customFormat="1">
      <c r="B2309" s="896"/>
      <c r="D2309" s="890" t="s">
        <v>3027</v>
      </c>
      <c r="E2309" s="897" t="s">
        <v>1</v>
      </c>
      <c r="F2309" s="898" t="s">
        <v>3752</v>
      </c>
      <c r="H2309" s="899">
        <v>30.48</v>
      </c>
      <c r="L2309" s="896"/>
      <c r="M2309" s="900"/>
      <c r="T2309" s="901"/>
      <c r="AT2309" s="897" t="s">
        <v>3027</v>
      </c>
      <c r="AU2309" s="897" t="s">
        <v>177</v>
      </c>
      <c r="AV2309" s="895" t="s">
        <v>177</v>
      </c>
      <c r="AW2309" s="895" t="s">
        <v>27</v>
      </c>
      <c r="AX2309" s="895" t="s">
        <v>70</v>
      </c>
      <c r="AY2309" s="897" t="s">
        <v>170</v>
      </c>
    </row>
    <row r="2310" spans="2:51" s="895" customFormat="1">
      <c r="B2310" s="896"/>
      <c r="D2310" s="890" t="s">
        <v>3027</v>
      </c>
      <c r="E2310" s="897" t="s">
        <v>1</v>
      </c>
      <c r="F2310" s="898" t="s">
        <v>3753</v>
      </c>
      <c r="H2310" s="899">
        <v>55.04</v>
      </c>
      <c r="L2310" s="896"/>
      <c r="M2310" s="900"/>
      <c r="T2310" s="901"/>
      <c r="AT2310" s="897" t="s">
        <v>3027</v>
      </c>
      <c r="AU2310" s="897" t="s">
        <v>177</v>
      </c>
      <c r="AV2310" s="895" t="s">
        <v>177</v>
      </c>
      <c r="AW2310" s="895" t="s">
        <v>27</v>
      </c>
      <c r="AX2310" s="895" t="s">
        <v>70</v>
      </c>
      <c r="AY2310" s="897" t="s">
        <v>170</v>
      </c>
    </row>
    <row r="2311" spans="2:51" s="895" customFormat="1">
      <c r="B2311" s="896"/>
      <c r="D2311" s="890" t="s">
        <v>3027</v>
      </c>
      <c r="E2311" s="897" t="s">
        <v>1</v>
      </c>
      <c r="F2311" s="898" t="s">
        <v>3754</v>
      </c>
      <c r="H2311" s="899">
        <v>27.28</v>
      </c>
      <c r="L2311" s="896"/>
      <c r="M2311" s="900"/>
      <c r="T2311" s="901"/>
      <c r="AT2311" s="897" t="s">
        <v>3027</v>
      </c>
      <c r="AU2311" s="897" t="s">
        <v>177</v>
      </c>
      <c r="AV2311" s="895" t="s">
        <v>177</v>
      </c>
      <c r="AW2311" s="895" t="s">
        <v>27</v>
      </c>
      <c r="AX2311" s="895" t="s">
        <v>70</v>
      </c>
      <c r="AY2311" s="897" t="s">
        <v>170</v>
      </c>
    </row>
    <row r="2312" spans="2:51" s="895" customFormat="1">
      <c r="B2312" s="896"/>
      <c r="D2312" s="890" t="s">
        <v>3027</v>
      </c>
      <c r="E2312" s="897" t="s">
        <v>1</v>
      </c>
      <c r="F2312" s="898" t="s">
        <v>3755</v>
      </c>
      <c r="H2312" s="899">
        <v>15.02</v>
      </c>
      <c r="L2312" s="896"/>
      <c r="M2312" s="900"/>
      <c r="T2312" s="901"/>
      <c r="AT2312" s="897" t="s">
        <v>3027</v>
      </c>
      <c r="AU2312" s="897" t="s">
        <v>177</v>
      </c>
      <c r="AV2312" s="895" t="s">
        <v>177</v>
      </c>
      <c r="AW2312" s="895" t="s">
        <v>27</v>
      </c>
      <c r="AX2312" s="895" t="s">
        <v>70</v>
      </c>
      <c r="AY2312" s="897" t="s">
        <v>170</v>
      </c>
    </row>
    <row r="2313" spans="2:51" s="895" customFormat="1">
      <c r="B2313" s="896"/>
      <c r="D2313" s="890" t="s">
        <v>3027</v>
      </c>
      <c r="E2313" s="897" t="s">
        <v>1</v>
      </c>
      <c r="F2313" s="898" t="s">
        <v>3756</v>
      </c>
      <c r="H2313" s="899">
        <v>15.08</v>
      </c>
      <c r="L2313" s="896"/>
      <c r="M2313" s="900"/>
      <c r="T2313" s="901"/>
      <c r="AT2313" s="897" t="s">
        <v>3027</v>
      </c>
      <c r="AU2313" s="897" t="s">
        <v>177</v>
      </c>
      <c r="AV2313" s="895" t="s">
        <v>177</v>
      </c>
      <c r="AW2313" s="895" t="s">
        <v>27</v>
      </c>
      <c r="AX2313" s="895" t="s">
        <v>70</v>
      </c>
      <c r="AY2313" s="897" t="s">
        <v>170</v>
      </c>
    </row>
    <row r="2314" spans="2:51" s="895" customFormat="1">
      <c r="B2314" s="896"/>
      <c r="D2314" s="890" t="s">
        <v>3027</v>
      </c>
      <c r="E2314" s="897" t="s">
        <v>1</v>
      </c>
      <c r="F2314" s="898" t="s">
        <v>3757</v>
      </c>
      <c r="H2314" s="899">
        <v>8.92</v>
      </c>
      <c r="L2314" s="896"/>
      <c r="M2314" s="900"/>
      <c r="T2314" s="901"/>
      <c r="AT2314" s="897" t="s">
        <v>3027</v>
      </c>
      <c r="AU2314" s="897" t="s">
        <v>177</v>
      </c>
      <c r="AV2314" s="895" t="s">
        <v>177</v>
      </c>
      <c r="AW2314" s="895" t="s">
        <v>27</v>
      </c>
      <c r="AX2314" s="895" t="s">
        <v>70</v>
      </c>
      <c r="AY2314" s="897" t="s">
        <v>170</v>
      </c>
    </row>
    <row r="2315" spans="2:51" s="895" customFormat="1">
      <c r="B2315" s="896"/>
      <c r="D2315" s="890" t="s">
        <v>3027</v>
      </c>
      <c r="E2315" s="897" t="s">
        <v>1</v>
      </c>
      <c r="F2315" s="898" t="s">
        <v>3758</v>
      </c>
      <c r="H2315" s="899">
        <v>21.98</v>
      </c>
      <c r="L2315" s="896"/>
      <c r="M2315" s="900"/>
      <c r="T2315" s="901"/>
      <c r="AT2315" s="897" t="s">
        <v>3027</v>
      </c>
      <c r="AU2315" s="897" t="s">
        <v>177</v>
      </c>
      <c r="AV2315" s="895" t="s">
        <v>177</v>
      </c>
      <c r="AW2315" s="895" t="s">
        <v>27</v>
      </c>
      <c r="AX2315" s="895" t="s">
        <v>70</v>
      </c>
      <c r="AY2315" s="897" t="s">
        <v>170</v>
      </c>
    </row>
    <row r="2316" spans="2:51" s="895" customFormat="1">
      <c r="B2316" s="896"/>
      <c r="D2316" s="890" t="s">
        <v>3027</v>
      </c>
      <c r="E2316" s="897" t="s">
        <v>1</v>
      </c>
      <c r="F2316" s="898" t="s">
        <v>3759</v>
      </c>
      <c r="H2316" s="899">
        <v>15.48</v>
      </c>
      <c r="L2316" s="896"/>
      <c r="M2316" s="900"/>
      <c r="T2316" s="901"/>
      <c r="AT2316" s="897" t="s">
        <v>3027</v>
      </c>
      <c r="AU2316" s="897" t="s">
        <v>177</v>
      </c>
      <c r="AV2316" s="895" t="s">
        <v>177</v>
      </c>
      <c r="AW2316" s="895" t="s">
        <v>27</v>
      </c>
      <c r="AX2316" s="895" t="s">
        <v>70</v>
      </c>
      <c r="AY2316" s="897" t="s">
        <v>170</v>
      </c>
    </row>
    <row r="2317" spans="2:51" s="895" customFormat="1">
      <c r="B2317" s="896"/>
      <c r="D2317" s="890" t="s">
        <v>3027</v>
      </c>
      <c r="E2317" s="897" t="s">
        <v>1</v>
      </c>
      <c r="F2317" s="898" t="s">
        <v>3760</v>
      </c>
      <c r="H2317" s="899">
        <v>22.72</v>
      </c>
      <c r="L2317" s="896"/>
      <c r="M2317" s="900"/>
      <c r="T2317" s="901"/>
      <c r="AT2317" s="897" t="s">
        <v>3027</v>
      </c>
      <c r="AU2317" s="897" t="s">
        <v>177</v>
      </c>
      <c r="AV2317" s="895" t="s">
        <v>177</v>
      </c>
      <c r="AW2317" s="895" t="s">
        <v>27</v>
      </c>
      <c r="AX2317" s="895" t="s">
        <v>70</v>
      </c>
      <c r="AY2317" s="897" t="s">
        <v>170</v>
      </c>
    </row>
    <row r="2318" spans="2:51" s="895" customFormat="1">
      <c r="B2318" s="896"/>
      <c r="D2318" s="890" t="s">
        <v>3027</v>
      </c>
      <c r="E2318" s="897" t="s">
        <v>1</v>
      </c>
      <c r="F2318" s="898" t="s">
        <v>3761</v>
      </c>
      <c r="H2318" s="899">
        <v>22.728000000000002</v>
      </c>
      <c r="L2318" s="896"/>
      <c r="M2318" s="900"/>
      <c r="T2318" s="901"/>
      <c r="AT2318" s="897" t="s">
        <v>3027</v>
      </c>
      <c r="AU2318" s="897" t="s">
        <v>177</v>
      </c>
      <c r="AV2318" s="895" t="s">
        <v>177</v>
      </c>
      <c r="AW2318" s="895" t="s">
        <v>27</v>
      </c>
      <c r="AX2318" s="895" t="s">
        <v>70</v>
      </c>
      <c r="AY2318" s="897" t="s">
        <v>170</v>
      </c>
    </row>
    <row r="2319" spans="2:51" s="895" customFormat="1">
      <c r="B2319" s="896"/>
      <c r="D2319" s="890" t="s">
        <v>3027</v>
      </c>
      <c r="E2319" s="897" t="s">
        <v>1</v>
      </c>
      <c r="F2319" s="898" t="s">
        <v>3762</v>
      </c>
      <c r="H2319" s="899">
        <v>15.56</v>
      </c>
      <c r="L2319" s="896"/>
      <c r="M2319" s="900"/>
      <c r="T2319" s="901"/>
      <c r="AT2319" s="897" t="s">
        <v>3027</v>
      </c>
      <c r="AU2319" s="897" t="s">
        <v>177</v>
      </c>
      <c r="AV2319" s="895" t="s">
        <v>177</v>
      </c>
      <c r="AW2319" s="895" t="s">
        <v>27</v>
      </c>
      <c r="AX2319" s="895" t="s">
        <v>70</v>
      </c>
      <c r="AY2319" s="897" t="s">
        <v>170</v>
      </c>
    </row>
    <row r="2320" spans="2:51" s="895" customFormat="1">
      <c r="B2320" s="896"/>
      <c r="D2320" s="890" t="s">
        <v>3027</v>
      </c>
      <c r="E2320" s="897" t="s">
        <v>1</v>
      </c>
      <c r="F2320" s="898" t="s">
        <v>3763</v>
      </c>
      <c r="H2320" s="899">
        <v>22</v>
      </c>
      <c r="L2320" s="896"/>
      <c r="M2320" s="900"/>
      <c r="T2320" s="901"/>
      <c r="AT2320" s="897" t="s">
        <v>3027</v>
      </c>
      <c r="AU2320" s="897" t="s">
        <v>177</v>
      </c>
      <c r="AV2320" s="895" t="s">
        <v>177</v>
      </c>
      <c r="AW2320" s="895" t="s">
        <v>27</v>
      </c>
      <c r="AX2320" s="895" t="s">
        <v>70</v>
      </c>
      <c r="AY2320" s="897" t="s">
        <v>170</v>
      </c>
    </row>
    <row r="2321" spans="2:65" s="895" customFormat="1">
      <c r="B2321" s="896"/>
      <c r="D2321" s="890" t="s">
        <v>3027</v>
      </c>
      <c r="E2321" s="897" t="s">
        <v>1</v>
      </c>
      <c r="F2321" s="898" t="s">
        <v>3764</v>
      </c>
      <c r="H2321" s="899">
        <v>8.8800000000000008</v>
      </c>
      <c r="L2321" s="896"/>
      <c r="M2321" s="900"/>
      <c r="T2321" s="901"/>
      <c r="AT2321" s="897" t="s">
        <v>3027</v>
      </c>
      <c r="AU2321" s="897" t="s">
        <v>177</v>
      </c>
      <c r="AV2321" s="895" t="s">
        <v>177</v>
      </c>
      <c r="AW2321" s="895" t="s">
        <v>27</v>
      </c>
      <c r="AX2321" s="895" t="s">
        <v>70</v>
      </c>
      <c r="AY2321" s="897" t="s">
        <v>170</v>
      </c>
    </row>
    <row r="2322" spans="2:65" s="895" customFormat="1">
      <c r="B2322" s="896"/>
      <c r="D2322" s="890" t="s">
        <v>3027</v>
      </c>
      <c r="E2322" s="897" t="s">
        <v>1</v>
      </c>
      <c r="F2322" s="898" t="s">
        <v>3765</v>
      </c>
      <c r="H2322" s="899">
        <v>133.28</v>
      </c>
      <c r="L2322" s="896"/>
      <c r="M2322" s="900"/>
      <c r="T2322" s="901"/>
      <c r="AT2322" s="897" t="s">
        <v>3027</v>
      </c>
      <c r="AU2322" s="897" t="s">
        <v>177</v>
      </c>
      <c r="AV2322" s="895" t="s">
        <v>177</v>
      </c>
      <c r="AW2322" s="895" t="s">
        <v>27</v>
      </c>
      <c r="AX2322" s="895" t="s">
        <v>70</v>
      </c>
      <c r="AY2322" s="897" t="s">
        <v>170</v>
      </c>
    </row>
    <row r="2323" spans="2:65" s="895" customFormat="1">
      <c r="B2323" s="896"/>
      <c r="D2323" s="890" t="s">
        <v>3027</v>
      </c>
      <c r="E2323" s="897" t="s">
        <v>1</v>
      </c>
      <c r="F2323" s="898" t="s">
        <v>3766</v>
      </c>
      <c r="H2323" s="899">
        <v>24.48</v>
      </c>
      <c r="L2323" s="896"/>
      <c r="M2323" s="900"/>
      <c r="T2323" s="901"/>
      <c r="AT2323" s="897" t="s">
        <v>3027</v>
      </c>
      <c r="AU2323" s="897" t="s">
        <v>177</v>
      </c>
      <c r="AV2323" s="895" t="s">
        <v>177</v>
      </c>
      <c r="AW2323" s="895" t="s">
        <v>27</v>
      </c>
      <c r="AX2323" s="895" t="s">
        <v>70</v>
      </c>
      <c r="AY2323" s="897" t="s">
        <v>170</v>
      </c>
    </row>
    <row r="2324" spans="2:65" s="895" customFormat="1">
      <c r="B2324" s="896"/>
      <c r="D2324" s="890" t="s">
        <v>3027</v>
      </c>
      <c r="E2324" s="897" t="s">
        <v>1</v>
      </c>
      <c r="F2324" s="898" t="s">
        <v>3767</v>
      </c>
      <c r="H2324" s="899">
        <v>11.52</v>
      </c>
      <c r="L2324" s="896"/>
      <c r="M2324" s="900"/>
      <c r="T2324" s="901"/>
      <c r="AT2324" s="897" t="s">
        <v>3027</v>
      </c>
      <c r="AU2324" s="897" t="s">
        <v>177</v>
      </c>
      <c r="AV2324" s="895" t="s">
        <v>177</v>
      </c>
      <c r="AW2324" s="895" t="s">
        <v>27</v>
      </c>
      <c r="AX2324" s="895" t="s">
        <v>70</v>
      </c>
      <c r="AY2324" s="897" t="s">
        <v>170</v>
      </c>
    </row>
    <row r="2325" spans="2:65" s="895" customFormat="1">
      <c r="B2325" s="896"/>
      <c r="D2325" s="890" t="s">
        <v>3027</v>
      </c>
      <c r="E2325" s="897" t="s">
        <v>1</v>
      </c>
      <c r="F2325" s="898" t="s">
        <v>3768</v>
      </c>
      <c r="H2325" s="899">
        <v>9.52</v>
      </c>
      <c r="L2325" s="896"/>
      <c r="M2325" s="900"/>
      <c r="T2325" s="901"/>
      <c r="AT2325" s="897" t="s">
        <v>3027</v>
      </c>
      <c r="AU2325" s="897" t="s">
        <v>177</v>
      </c>
      <c r="AV2325" s="895" t="s">
        <v>177</v>
      </c>
      <c r="AW2325" s="895" t="s">
        <v>27</v>
      </c>
      <c r="AX2325" s="895" t="s">
        <v>70</v>
      </c>
      <c r="AY2325" s="897" t="s">
        <v>170</v>
      </c>
    </row>
    <row r="2326" spans="2:65" s="902" customFormat="1">
      <c r="B2326" s="903"/>
      <c r="D2326" s="890" t="s">
        <v>3027</v>
      </c>
      <c r="E2326" s="904" t="s">
        <v>1</v>
      </c>
      <c r="F2326" s="905" t="s">
        <v>3030</v>
      </c>
      <c r="H2326" s="906">
        <v>604.81799999999998</v>
      </c>
      <c r="L2326" s="903"/>
      <c r="M2326" s="907"/>
      <c r="T2326" s="908"/>
      <c r="AT2326" s="904" t="s">
        <v>3027</v>
      </c>
      <c r="AU2326" s="904" t="s">
        <v>177</v>
      </c>
      <c r="AV2326" s="902" t="s">
        <v>176</v>
      </c>
      <c r="AW2326" s="902" t="s">
        <v>27</v>
      </c>
      <c r="AX2326" s="902" t="s">
        <v>78</v>
      </c>
      <c r="AY2326" s="904" t="s">
        <v>170</v>
      </c>
    </row>
    <row r="2327" spans="2:65" s="895" customFormat="1">
      <c r="B2327" s="896"/>
      <c r="D2327" s="890" t="s">
        <v>3027</v>
      </c>
      <c r="F2327" s="898" t="s">
        <v>3770</v>
      </c>
      <c r="H2327" s="899">
        <v>635.05899999999997</v>
      </c>
      <c r="L2327" s="896"/>
      <c r="M2327" s="900"/>
      <c r="T2327" s="901"/>
      <c r="AT2327" s="897" t="s">
        <v>3027</v>
      </c>
      <c r="AU2327" s="897" t="s">
        <v>177</v>
      </c>
      <c r="AV2327" s="895" t="s">
        <v>177</v>
      </c>
      <c r="AW2327" s="895" t="s">
        <v>3</v>
      </c>
      <c r="AX2327" s="895" t="s">
        <v>78</v>
      </c>
      <c r="AY2327" s="897" t="s">
        <v>170</v>
      </c>
    </row>
    <row r="2328" spans="2:65" s="2" customFormat="1" ht="37.9" customHeight="1">
      <c r="B2328" s="883"/>
      <c r="C2328" s="161" t="s">
        <v>1499</v>
      </c>
      <c r="D2328" s="161" t="s">
        <v>391</v>
      </c>
      <c r="E2328" s="162" t="s">
        <v>1500</v>
      </c>
      <c r="F2328" s="163" t="s">
        <v>1501</v>
      </c>
      <c r="G2328" s="164" t="s">
        <v>364</v>
      </c>
      <c r="H2328" s="165">
        <v>635.05899999999997</v>
      </c>
      <c r="I2328" s="1091"/>
      <c r="J2328" s="166">
        <f>ROUND(I2328*H2328,2)</f>
        <v>0</v>
      </c>
      <c r="K2328" s="167"/>
      <c r="L2328" s="168"/>
      <c r="M2328" s="169" t="s">
        <v>1</v>
      </c>
      <c r="N2328" s="922" t="s">
        <v>38</v>
      </c>
      <c r="O2328" s="886">
        <v>0</v>
      </c>
      <c r="P2328" s="886">
        <f>O2328*H2328</f>
        <v>0</v>
      </c>
      <c r="Q2328" s="886">
        <v>1E-4</v>
      </c>
      <c r="R2328" s="886">
        <f>Q2328*H2328</f>
        <v>6.3505900000000004E-2</v>
      </c>
      <c r="S2328" s="886">
        <v>0</v>
      </c>
      <c r="T2328" s="158">
        <f>S2328*H2328</f>
        <v>0</v>
      </c>
      <c r="AR2328" s="159" t="s">
        <v>299</v>
      </c>
      <c r="AT2328" s="159" t="s">
        <v>391</v>
      </c>
      <c r="AU2328" s="159" t="s">
        <v>177</v>
      </c>
      <c r="AY2328" s="863" t="s">
        <v>170</v>
      </c>
      <c r="BE2328" s="887">
        <f>IF(N2328="základná",J2328,0)</f>
        <v>0</v>
      </c>
      <c r="BF2328" s="887">
        <f>IF(N2328="znížená",J2328,0)</f>
        <v>0</v>
      </c>
      <c r="BG2328" s="887">
        <f>IF(N2328="zákl. prenesená",J2328,0)</f>
        <v>0</v>
      </c>
      <c r="BH2328" s="887">
        <f>IF(N2328="zníž. prenesená",J2328,0)</f>
        <v>0</v>
      </c>
      <c r="BI2328" s="887">
        <f>IF(N2328="nulová",J2328,0)</f>
        <v>0</v>
      </c>
      <c r="BJ2328" s="863" t="s">
        <v>177</v>
      </c>
      <c r="BK2328" s="887">
        <f>ROUND(I2328*H2328,2)</f>
        <v>0</v>
      </c>
      <c r="BL2328" s="863" t="s">
        <v>234</v>
      </c>
      <c r="BM2328" s="159" t="s">
        <v>1502</v>
      </c>
    </row>
    <row r="2329" spans="2:65" s="888" customFormat="1">
      <c r="B2329" s="889"/>
      <c r="D2329" s="890" t="s">
        <v>3027</v>
      </c>
      <c r="E2329" s="891" t="s">
        <v>1</v>
      </c>
      <c r="F2329" s="892" t="s">
        <v>3771</v>
      </c>
      <c r="H2329" s="891" t="s">
        <v>1</v>
      </c>
      <c r="L2329" s="889"/>
      <c r="M2329" s="893"/>
      <c r="T2329" s="894"/>
      <c r="AT2329" s="891" t="s">
        <v>3027</v>
      </c>
      <c r="AU2329" s="891" t="s">
        <v>177</v>
      </c>
      <c r="AV2329" s="888" t="s">
        <v>78</v>
      </c>
      <c r="AW2329" s="888" t="s">
        <v>27</v>
      </c>
      <c r="AX2329" s="888" t="s">
        <v>70</v>
      </c>
      <c r="AY2329" s="891" t="s">
        <v>170</v>
      </c>
    </row>
    <row r="2330" spans="2:65" s="895" customFormat="1">
      <c r="B2330" s="896"/>
      <c r="D2330" s="890" t="s">
        <v>3027</v>
      </c>
      <c r="E2330" s="897" t="s">
        <v>1</v>
      </c>
      <c r="F2330" s="898" t="s">
        <v>3740</v>
      </c>
      <c r="H2330" s="899">
        <v>28.72</v>
      </c>
      <c r="L2330" s="896"/>
      <c r="M2330" s="900"/>
      <c r="T2330" s="901"/>
      <c r="AT2330" s="897" t="s">
        <v>3027</v>
      </c>
      <c r="AU2330" s="897" t="s">
        <v>177</v>
      </c>
      <c r="AV2330" s="895" t="s">
        <v>177</v>
      </c>
      <c r="AW2330" s="895" t="s">
        <v>27</v>
      </c>
      <c r="AX2330" s="895" t="s">
        <v>70</v>
      </c>
      <c r="AY2330" s="897" t="s">
        <v>170</v>
      </c>
    </row>
    <row r="2331" spans="2:65" s="895" customFormat="1">
      <c r="B2331" s="896"/>
      <c r="D2331" s="890" t="s">
        <v>3027</v>
      </c>
      <c r="E2331" s="897" t="s">
        <v>1</v>
      </c>
      <c r="F2331" s="898" t="s">
        <v>3741</v>
      </c>
      <c r="H2331" s="899">
        <v>16.600000000000001</v>
      </c>
      <c r="L2331" s="896"/>
      <c r="M2331" s="900"/>
      <c r="T2331" s="901"/>
      <c r="AT2331" s="897" t="s">
        <v>3027</v>
      </c>
      <c r="AU2331" s="897" t="s">
        <v>177</v>
      </c>
      <c r="AV2331" s="895" t="s">
        <v>177</v>
      </c>
      <c r="AW2331" s="895" t="s">
        <v>27</v>
      </c>
      <c r="AX2331" s="895" t="s">
        <v>70</v>
      </c>
      <c r="AY2331" s="897" t="s">
        <v>170</v>
      </c>
    </row>
    <row r="2332" spans="2:65" s="895" customFormat="1">
      <c r="B2332" s="896"/>
      <c r="D2332" s="890" t="s">
        <v>3027</v>
      </c>
      <c r="E2332" s="897" t="s">
        <v>1</v>
      </c>
      <c r="F2332" s="898" t="s">
        <v>3742</v>
      </c>
      <c r="H2332" s="899">
        <v>27.52</v>
      </c>
      <c r="L2332" s="896"/>
      <c r="M2332" s="900"/>
      <c r="T2332" s="901"/>
      <c r="AT2332" s="897" t="s">
        <v>3027</v>
      </c>
      <c r="AU2332" s="897" t="s">
        <v>177</v>
      </c>
      <c r="AV2332" s="895" t="s">
        <v>177</v>
      </c>
      <c r="AW2332" s="895" t="s">
        <v>27</v>
      </c>
      <c r="AX2332" s="895" t="s">
        <v>70</v>
      </c>
      <c r="AY2332" s="897" t="s">
        <v>170</v>
      </c>
    </row>
    <row r="2333" spans="2:65" s="895" customFormat="1">
      <c r="B2333" s="896"/>
      <c r="D2333" s="890" t="s">
        <v>3027</v>
      </c>
      <c r="E2333" s="897" t="s">
        <v>1</v>
      </c>
      <c r="F2333" s="898" t="s">
        <v>3743</v>
      </c>
      <c r="H2333" s="899">
        <v>6.88</v>
      </c>
      <c r="L2333" s="896"/>
      <c r="M2333" s="900"/>
      <c r="T2333" s="901"/>
      <c r="AT2333" s="897" t="s">
        <v>3027</v>
      </c>
      <c r="AU2333" s="897" t="s">
        <v>177</v>
      </c>
      <c r="AV2333" s="895" t="s">
        <v>177</v>
      </c>
      <c r="AW2333" s="895" t="s">
        <v>27</v>
      </c>
      <c r="AX2333" s="895" t="s">
        <v>70</v>
      </c>
      <c r="AY2333" s="897" t="s">
        <v>170</v>
      </c>
    </row>
    <row r="2334" spans="2:65" s="895" customFormat="1">
      <c r="B2334" s="896"/>
      <c r="D2334" s="890" t="s">
        <v>3027</v>
      </c>
      <c r="E2334" s="897" t="s">
        <v>1</v>
      </c>
      <c r="F2334" s="898" t="s">
        <v>3744</v>
      </c>
      <c r="H2334" s="899">
        <v>6.82</v>
      </c>
      <c r="L2334" s="896"/>
      <c r="M2334" s="900"/>
      <c r="T2334" s="901"/>
      <c r="AT2334" s="897" t="s">
        <v>3027</v>
      </c>
      <c r="AU2334" s="897" t="s">
        <v>177</v>
      </c>
      <c r="AV2334" s="895" t="s">
        <v>177</v>
      </c>
      <c r="AW2334" s="895" t="s">
        <v>27</v>
      </c>
      <c r="AX2334" s="895" t="s">
        <v>70</v>
      </c>
      <c r="AY2334" s="897" t="s">
        <v>170</v>
      </c>
    </row>
    <row r="2335" spans="2:65" s="895" customFormat="1">
      <c r="B2335" s="896"/>
      <c r="D2335" s="890" t="s">
        <v>3027</v>
      </c>
      <c r="E2335" s="897" t="s">
        <v>1</v>
      </c>
      <c r="F2335" s="898" t="s">
        <v>3745</v>
      </c>
      <c r="H2335" s="899">
        <v>6.82</v>
      </c>
      <c r="L2335" s="896"/>
      <c r="M2335" s="900"/>
      <c r="T2335" s="901"/>
      <c r="AT2335" s="897" t="s">
        <v>3027</v>
      </c>
      <c r="AU2335" s="897" t="s">
        <v>177</v>
      </c>
      <c r="AV2335" s="895" t="s">
        <v>177</v>
      </c>
      <c r="AW2335" s="895" t="s">
        <v>27</v>
      </c>
      <c r="AX2335" s="895" t="s">
        <v>70</v>
      </c>
      <c r="AY2335" s="897" t="s">
        <v>170</v>
      </c>
    </row>
    <row r="2336" spans="2:65" s="895" customFormat="1">
      <c r="B2336" s="896"/>
      <c r="D2336" s="890" t="s">
        <v>3027</v>
      </c>
      <c r="E2336" s="897" t="s">
        <v>1</v>
      </c>
      <c r="F2336" s="898" t="s">
        <v>3746</v>
      </c>
      <c r="H2336" s="899">
        <v>7.07</v>
      </c>
      <c r="L2336" s="896"/>
      <c r="M2336" s="900"/>
      <c r="T2336" s="901"/>
      <c r="AT2336" s="897" t="s">
        <v>3027</v>
      </c>
      <c r="AU2336" s="897" t="s">
        <v>177</v>
      </c>
      <c r="AV2336" s="895" t="s">
        <v>177</v>
      </c>
      <c r="AW2336" s="895" t="s">
        <v>27</v>
      </c>
      <c r="AX2336" s="895" t="s">
        <v>70</v>
      </c>
      <c r="AY2336" s="897" t="s">
        <v>170</v>
      </c>
    </row>
    <row r="2337" spans="2:51" s="895" customFormat="1">
      <c r="B2337" s="896"/>
      <c r="D2337" s="890" t="s">
        <v>3027</v>
      </c>
      <c r="E2337" s="897" t="s">
        <v>1</v>
      </c>
      <c r="F2337" s="898" t="s">
        <v>3747</v>
      </c>
      <c r="H2337" s="899">
        <v>11.78</v>
      </c>
      <c r="L2337" s="896"/>
      <c r="M2337" s="900"/>
      <c r="T2337" s="901"/>
      <c r="AT2337" s="897" t="s">
        <v>3027</v>
      </c>
      <c r="AU2337" s="897" t="s">
        <v>177</v>
      </c>
      <c r="AV2337" s="895" t="s">
        <v>177</v>
      </c>
      <c r="AW2337" s="895" t="s">
        <v>27</v>
      </c>
      <c r="AX2337" s="895" t="s">
        <v>70</v>
      </c>
      <c r="AY2337" s="897" t="s">
        <v>170</v>
      </c>
    </row>
    <row r="2338" spans="2:51" s="895" customFormat="1">
      <c r="B2338" s="896"/>
      <c r="D2338" s="890" t="s">
        <v>3027</v>
      </c>
      <c r="E2338" s="897" t="s">
        <v>1</v>
      </c>
      <c r="F2338" s="898" t="s">
        <v>3748</v>
      </c>
      <c r="H2338" s="899">
        <v>5.95</v>
      </c>
      <c r="L2338" s="896"/>
      <c r="M2338" s="900"/>
      <c r="T2338" s="901"/>
      <c r="AT2338" s="897" t="s">
        <v>3027</v>
      </c>
      <c r="AU2338" s="897" t="s">
        <v>177</v>
      </c>
      <c r="AV2338" s="895" t="s">
        <v>177</v>
      </c>
      <c r="AW2338" s="895" t="s">
        <v>27</v>
      </c>
      <c r="AX2338" s="895" t="s">
        <v>70</v>
      </c>
      <c r="AY2338" s="897" t="s">
        <v>170</v>
      </c>
    </row>
    <row r="2339" spans="2:51" s="895" customFormat="1">
      <c r="B2339" s="896"/>
      <c r="D2339" s="890" t="s">
        <v>3027</v>
      </c>
      <c r="E2339" s="897" t="s">
        <v>1</v>
      </c>
      <c r="F2339" s="898" t="s">
        <v>3749</v>
      </c>
      <c r="H2339" s="899">
        <v>6.17</v>
      </c>
      <c r="L2339" s="896"/>
      <c r="M2339" s="900"/>
      <c r="T2339" s="901"/>
      <c r="AT2339" s="897" t="s">
        <v>3027</v>
      </c>
      <c r="AU2339" s="897" t="s">
        <v>177</v>
      </c>
      <c r="AV2339" s="895" t="s">
        <v>177</v>
      </c>
      <c r="AW2339" s="895" t="s">
        <v>27</v>
      </c>
      <c r="AX2339" s="895" t="s">
        <v>70</v>
      </c>
      <c r="AY2339" s="897" t="s">
        <v>170</v>
      </c>
    </row>
    <row r="2340" spans="2:51" s="895" customFormat="1">
      <c r="B2340" s="896"/>
      <c r="D2340" s="890" t="s">
        <v>3027</v>
      </c>
      <c r="E2340" s="897" t="s">
        <v>1</v>
      </c>
      <c r="F2340" s="898" t="s">
        <v>3750</v>
      </c>
      <c r="H2340" s="899">
        <v>6.12</v>
      </c>
      <c r="L2340" s="896"/>
      <c r="M2340" s="900"/>
      <c r="T2340" s="901"/>
      <c r="AT2340" s="897" t="s">
        <v>3027</v>
      </c>
      <c r="AU2340" s="897" t="s">
        <v>177</v>
      </c>
      <c r="AV2340" s="895" t="s">
        <v>177</v>
      </c>
      <c r="AW2340" s="895" t="s">
        <v>27</v>
      </c>
      <c r="AX2340" s="895" t="s">
        <v>70</v>
      </c>
      <c r="AY2340" s="897" t="s">
        <v>170</v>
      </c>
    </row>
    <row r="2341" spans="2:51" s="895" customFormat="1">
      <c r="B2341" s="896"/>
      <c r="D2341" s="890" t="s">
        <v>3027</v>
      </c>
      <c r="E2341" s="897" t="s">
        <v>1</v>
      </c>
      <c r="F2341" s="898" t="s">
        <v>3751</v>
      </c>
      <c r="H2341" s="899">
        <v>14.4</v>
      </c>
      <c r="L2341" s="896"/>
      <c r="M2341" s="900"/>
      <c r="T2341" s="901"/>
      <c r="AT2341" s="897" t="s">
        <v>3027</v>
      </c>
      <c r="AU2341" s="897" t="s">
        <v>177</v>
      </c>
      <c r="AV2341" s="895" t="s">
        <v>177</v>
      </c>
      <c r="AW2341" s="895" t="s">
        <v>27</v>
      </c>
      <c r="AX2341" s="895" t="s">
        <v>70</v>
      </c>
      <c r="AY2341" s="897" t="s">
        <v>170</v>
      </c>
    </row>
    <row r="2342" spans="2:51" s="895" customFormat="1">
      <c r="B2342" s="896"/>
      <c r="D2342" s="890" t="s">
        <v>3027</v>
      </c>
      <c r="E2342" s="897" t="s">
        <v>1</v>
      </c>
      <c r="F2342" s="898" t="s">
        <v>3752</v>
      </c>
      <c r="H2342" s="899">
        <v>30.48</v>
      </c>
      <c r="L2342" s="896"/>
      <c r="M2342" s="900"/>
      <c r="T2342" s="901"/>
      <c r="AT2342" s="897" t="s">
        <v>3027</v>
      </c>
      <c r="AU2342" s="897" t="s">
        <v>177</v>
      </c>
      <c r="AV2342" s="895" t="s">
        <v>177</v>
      </c>
      <c r="AW2342" s="895" t="s">
        <v>27</v>
      </c>
      <c r="AX2342" s="895" t="s">
        <v>70</v>
      </c>
      <c r="AY2342" s="897" t="s">
        <v>170</v>
      </c>
    </row>
    <row r="2343" spans="2:51" s="895" customFormat="1">
      <c r="B2343" s="896"/>
      <c r="D2343" s="890" t="s">
        <v>3027</v>
      </c>
      <c r="E2343" s="897" t="s">
        <v>1</v>
      </c>
      <c r="F2343" s="898" t="s">
        <v>3753</v>
      </c>
      <c r="H2343" s="899">
        <v>55.04</v>
      </c>
      <c r="L2343" s="896"/>
      <c r="M2343" s="900"/>
      <c r="T2343" s="901"/>
      <c r="AT2343" s="897" t="s">
        <v>3027</v>
      </c>
      <c r="AU2343" s="897" t="s">
        <v>177</v>
      </c>
      <c r="AV2343" s="895" t="s">
        <v>177</v>
      </c>
      <c r="AW2343" s="895" t="s">
        <v>27</v>
      </c>
      <c r="AX2343" s="895" t="s">
        <v>70</v>
      </c>
      <c r="AY2343" s="897" t="s">
        <v>170</v>
      </c>
    </row>
    <row r="2344" spans="2:51" s="895" customFormat="1">
      <c r="B2344" s="896"/>
      <c r="D2344" s="890" t="s">
        <v>3027</v>
      </c>
      <c r="E2344" s="897" t="s">
        <v>1</v>
      </c>
      <c r="F2344" s="898" t="s">
        <v>3754</v>
      </c>
      <c r="H2344" s="899">
        <v>27.28</v>
      </c>
      <c r="L2344" s="896"/>
      <c r="M2344" s="900"/>
      <c r="T2344" s="901"/>
      <c r="AT2344" s="897" t="s">
        <v>3027</v>
      </c>
      <c r="AU2344" s="897" t="s">
        <v>177</v>
      </c>
      <c r="AV2344" s="895" t="s">
        <v>177</v>
      </c>
      <c r="AW2344" s="895" t="s">
        <v>27</v>
      </c>
      <c r="AX2344" s="895" t="s">
        <v>70</v>
      </c>
      <c r="AY2344" s="897" t="s">
        <v>170</v>
      </c>
    </row>
    <row r="2345" spans="2:51" s="895" customFormat="1">
      <c r="B2345" s="896"/>
      <c r="D2345" s="890" t="s">
        <v>3027</v>
      </c>
      <c r="E2345" s="897" t="s">
        <v>1</v>
      </c>
      <c r="F2345" s="898" t="s">
        <v>3755</v>
      </c>
      <c r="H2345" s="899">
        <v>15.02</v>
      </c>
      <c r="L2345" s="896"/>
      <c r="M2345" s="900"/>
      <c r="T2345" s="901"/>
      <c r="AT2345" s="897" t="s">
        <v>3027</v>
      </c>
      <c r="AU2345" s="897" t="s">
        <v>177</v>
      </c>
      <c r="AV2345" s="895" t="s">
        <v>177</v>
      </c>
      <c r="AW2345" s="895" t="s">
        <v>27</v>
      </c>
      <c r="AX2345" s="895" t="s">
        <v>70</v>
      </c>
      <c r="AY2345" s="897" t="s">
        <v>170</v>
      </c>
    </row>
    <row r="2346" spans="2:51" s="895" customFormat="1">
      <c r="B2346" s="896"/>
      <c r="D2346" s="890" t="s">
        <v>3027</v>
      </c>
      <c r="E2346" s="897" t="s">
        <v>1</v>
      </c>
      <c r="F2346" s="898" t="s">
        <v>3756</v>
      </c>
      <c r="H2346" s="899">
        <v>15.08</v>
      </c>
      <c r="L2346" s="896"/>
      <c r="M2346" s="900"/>
      <c r="T2346" s="901"/>
      <c r="AT2346" s="897" t="s">
        <v>3027</v>
      </c>
      <c r="AU2346" s="897" t="s">
        <v>177</v>
      </c>
      <c r="AV2346" s="895" t="s">
        <v>177</v>
      </c>
      <c r="AW2346" s="895" t="s">
        <v>27</v>
      </c>
      <c r="AX2346" s="895" t="s">
        <v>70</v>
      </c>
      <c r="AY2346" s="897" t="s">
        <v>170</v>
      </c>
    </row>
    <row r="2347" spans="2:51" s="895" customFormat="1">
      <c r="B2347" s="896"/>
      <c r="D2347" s="890" t="s">
        <v>3027</v>
      </c>
      <c r="E2347" s="897" t="s">
        <v>1</v>
      </c>
      <c r="F2347" s="898" t="s">
        <v>3757</v>
      </c>
      <c r="H2347" s="899">
        <v>8.92</v>
      </c>
      <c r="L2347" s="896"/>
      <c r="M2347" s="900"/>
      <c r="T2347" s="901"/>
      <c r="AT2347" s="897" t="s">
        <v>3027</v>
      </c>
      <c r="AU2347" s="897" t="s">
        <v>177</v>
      </c>
      <c r="AV2347" s="895" t="s">
        <v>177</v>
      </c>
      <c r="AW2347" s="895" t="s">
        <v>27</v>
      </c>
      <c r="AX2347" s="895" t="s">
        <v>70</v>
      </c>
      <c r="AY2347" s="897" t="s">
        <v>170</v>
      </c>
    </row>
    <row r="2348" spans="2:51" s="895" customFormat="1">
      <c r="B2348" s="896"/>
      <c r="D2348" s="890" t="s">
        <v>3027</v>
      </c>
      <c r="E2348" s="897" t="s">
        <v>1</v>
      </c>
      <c r="F2348" s="898" t="s">
        <v>3758</v>
      </c>
      <c r="H2348" s="899">
        <v>21.98</v>
      </c>
      <c r="L2348" s="896"/>
      <c r="M2348" s="900"/>
      <c r="T2348" s="901"/>
      <c r="AT2348" s="897" t="s">
        <v>3027</v>
      </c>
      <c r="AU2348" s="897" t="s">
        <v>177</v>
      </c>
      <c r="AV2348" s="895" t="s">
        <v>177</v>
      </c>
      <c r="AW2348" s="895" t="s">
        <v>27</v>
      </c>
      <c r="AX2348" s="895" t="s">
        <v>70</v>
      </c>
      <c r="AY2348" s="897" t="s">
        <v>170</v>
      </c>
    </row>
    <row r="2349" spans="2:51" s="895" customFormat="1">
      <c r="B2349" s="896"/>
      <c r="D2349" s="890" t="s">
        <v>3027</v>
      </c>
      <c r="E2349" s="897" t="s">
        <v>1</v>
      </c>
      <c r="F2349" s="898" t="s">
        <v>3759</v>
      </c>
      <c r="H2349" s="899">
        <v>15.48</v>
      </c>
      <c r="L2349" s="896"/>
      <c r="M2349" s="900"/>
      <c r="T2349" s="901"/>
      <c r="AT2349" s="897" t="s">
        <v>3027</v>
      </c>
      <c r="AU2349" s="897" t="s">
        <v>177</v>
      </c>
      <c r="AV2349" s="895" t="s">
        <v>177</v>
      </c>
      <c r="AW2349" s="895" t="s">
        <v>27</v>
      </c>
      <c r="AX2349" s="895" t="s">
        <v>70</v>
      </c>
      <c r="AY2349" s="897" t="s">
        <v>170</v>
      </c>
    </row>
    <row r="2350" spans="2:51" s="895" customFormat="1">
      <c r="B2350" s="896"/>
      <c r="D2350" s="890" t="s">
        <v>3027</v>
      </c>
      <c r="E2350" s="897" t="s">
        <v>1</v>
      </c>
      <c r="F2350" s="898" t="s">
        <v>3760</v>
      </c>
      <c r="H2350" s="899">
        <v>22.72</v>
      </c>
      <c r="L2350" s="896"/>
      <c r="M2350" s="900"/>
      <c r="T2350" s="901"/>
      <c r="AT2350" s="897" t="s">
        <v>3027</v>
      </c>
      <c r="AU2350" s="897" t="s">
        <v>177</v>
      </c>
      <c r="AV2350" s="895" t="s">
        <v>177</v>
      </c>
      <c r="AW2350" s="895" t="s">
        <v>27</v>
      </c>
      <c r="AX2350" s="895" t="s">
        <v>70</v>
      </c>
      <c r="AY2350" s="897" t="s">
        <v>170</v>
      </c>
    </row>
    <row r="2351" spans="2:51" s="895" customFormat="1">
      <c r="B2351" s="896"/>
      <c r="D2351" s="890" t="s">
        <v>3027</v>
      </c>
      <c r="E2351" s="897" t="s">
        <v>1</v>
      </c>
      <c r="F2351" s="898" t="s">
        <v>3761</v>
      </c>
      <c r="H2351" s="899">
        <v>22.728000000000002</v>
      </c>
      <c r="L2351" s="896"/>
      <c r="M2351" s="900"/>
      <c r="T2351" s="901"/>
      <c r="AT2351" s="897" t="s">
        <v>3027</v>
      </c>
      <c r="AU2351" s="897" t="s">
        <v>177</v>
      </c>
      <c r="AV2351" s="895" t="s">
        <v>177</v>
      </c>
      <c r="AW2351" s="895" t="s">
        <v>27</v>
      </c>
      <c r="AX2351" s="895" t="s">
        <v>70</v>
      </c>
      <c r="AY2351" s="897" t="s">
        <v>170</v>
      </c>
    </row>
    <row r="2352" spans="2:51" s="895" customFormat="1">
      <c r="B2352" s="896"/>
      <c r="D2352" s="890" t="s">
        <v>3027</v>
      </c>
      <c r="E2352" s="897" t="s">
        <v>1</v>
      </c>
      <c r="F2352" s="898" t="s">
        <v>3762</v>
      </c>
      <c r="H2352" s="899">
        <v>15.56</v>
      </c>
      <c r="L2352" s="896"/>
      <c r="M2352" s="900"/>
      <c r="T2352" s="901"/>
      <c r="AT2352" s="897" t="s">
        <v>3027</v>
      </c>
      <c r="AU2352" s="897" t="s">
        <v>177</v>
      </c>
      <c r="AV2352" s="895" t="s">
        <v>177</v>
      </c>
      <c r="AW2352" s="895" t="s">
        <v>27</v>
      </c>
      <c r="AX2352" s="895" t="s">
        <v>70</v>
      </c>
      <c r="AY2352" s="897" t="s">
        <v>170</v>
      </c>
    </row>
    <row r="2353" spans="2:65" s="895" customFormat="1">
      <c r="B2353" s="896"/>
      <c r="D2353" s="890" t="s">
        <v>3027</v>
      </c>
      <c r="E2353" s="897" t="s">
        <v>1</v>
      </c>
      <c r="F2353" s="898" t="s">
        <v>3763</v>
      </c>
      <c r="H2353" s="899">
        <v>22</v>
      </c>
      <c r="L2353" s="896"/>
      <c r="M2353" s="900"/>
      <c r="T2353" s="901"/>
      <c r="AT2353" s="897" t="s">
        <v>3027</v>
      </c>
      <c r="AU2353" s="897" t="s">
        <v>177</v>
      </c>
      <c r="AV2353" s="895" t="s">
        <v>177</v>
      </c>
      <c r="AW2353" s="895" t="s">
        <v>27</v>
      </c>
      <c r="AX2353" s="895" t="s">
        <v>70</v>
      </c>
      <c r="AY2353" s="897" t="s">
        <v>170</v>
      </c>
    </row>
    <row r="2354" spans="2:65" s="895" customFormat="1">
      <c r="B2354" s="896"/>
      <c r="D2354" s="890" t="s">
        <v>3027</v>
      </c>
      <c r="E2354" s="897" t="s">
        <v>1</v>
      </c>
      <c r="F2354" s="898" t="s">
        <v>3764</v>
      </c>
      <c r="H2354" s="899">
        <v>8.8800000000000008</v>
      </c>
      <c r="L2354" s="896"/>
      <c r="M2354" s="900"/>
      <c r="T2354" s="901"/>
      <c r="AT2354" s="897" t="s">
        <v>3027</v>
      </c>
      <c r="AU2354" s="897" t="s">
        <v>177</v>
      </c>
      <c r="AV2354" s="895" t="s">
        <v>177</v>
      </c>
      <c r="AW2354" s="895" t="s">
        <v>27</v>
      </c>
      <c r="AX2354" s="895" t="s">
        <v>70</v>
      </c>
      <c r="AY2354" s="897" t="s">
        <v>170</v>
      </c>
    </row>
    <row r="2355" spans="2:65" s="895" customFormat="1">
      <c r="B2355" s="896"/>
      <c r="D2355" s="890" t="s">
        <v>3027</v>
      </c>
      <c r="E2355" s="897" t="s">
        <v>1</v>
      </c>
      <c r="F2355" s="898" t="s">
        <v>3765</v>
      </c>
      <c r="H2355" s="899">
        <v>133.28</v>
      </c>
      <c r="L2355" s="896"/>
      <c r="M2355" s="900"/>
      <c r="T2355" s="901"/>
      <c r="AT2355" s="897" t="s">
        <v>3027</v>
      </c>
      <c r="AU2355" s="897" t="s">
        <v>177</v>
      </c>
      <c r="AV2355" s="895" t="s">
        <v>177</v>
      </c>
      <c r="AW2355" s="895" t="s">
        <v>27</v>
      </c>
      <c r="AX2355" s="895" t="s">
        <v>70</v>
      </c>
      <c r="AY2355" s="897" t="s">
        <v>170</v>
      </c>
    </row>
    <row r="2356" spans="2:65" s="895" customFormat="1">
      <c r="B2356" s="896"/>
      <c r="D2356" s="890" t="s">
        <v>3027</v>
      </c>
      <c r="E2356" s="897" t="s">
        <v>1</v>
      </c>
      <c r="F2356" s="898" t="s">
        <v>3766</v>
      </c>
      <c r="H2356" s="899">
        <v>24.48</v>
      </c>
      <c r="L2356" s="896"/>
      <c r="M2356" s="900"/>
      <c r="T2356" s="901"/>
      <c r="AT2356" s="897" t="s">
        <v>3027</v>
      </c>
      <c r="AU2356" s="897" t="s">
        <v>177</v>
      </c>
      <c r="AV2356" s="895" t="s">
        <v>177</v>
      </c>
      <c r="AW2356" s="895" t="s">
        <v>27</v>
      </c>
      <c r="AX2356" s="895" t="s">
        <v>70</v>
      </c>
      <c r="AY2356" s="897" t="s">
        <v>170</v>
      </c>
    </row>
    <row r="2357" spans="2:65" s="895" customFormat="1">
      <c r="B2357" s="896"/>
      <c r="D2357" s="890" t="s">
        <v>3027</v>
      </c>
      <c r="E2357" s="897" t="s">
        <v>1</v>
      </c>
      <c r="F2357" s="898" t="s">
        <v>3767</v>
      </c>
      <c r="H2357" s="899">
        <v>11.52</v>
      </c>
      <c r="L2357" s="896"/>
      <c r="M2357" s="900"/>
      <c r="T2357" s="901"/>
      <c r="AT2357" s="897" t="s">
        <v>3027</v>
      </c>
      <c r="AU2357" s="897" t="s">
        <v>177</v>
      </c>
      <c r="AV2357" s="895" t="s">
        <v>177</v>
      </c>
      <c r="AW2357" s="895" t="s">
        <v>27</v>
      </c>
      <c r="AX2357" s="895" t="s">
        <v>70</v>
      </c>
      <c r="AY2357" s="897" t="s">
        <v>170</v>
      </c>
    </row>
    <row r="2358" spans="2:65" s="895" customFormat="1">
      <c r="B2358" s="896"/>
      <c r="D2358" s="890" t="s">
        <v>3027</v>
      </c>
      <c r="E2358" s="897" t="s">
        <v>1</v>
      </c>
      <c r="F2358" s="898" t="s">
        <v>3768</v>
      </c>
      <c r="H2358" s="899">
        <v>9.52</v>
      </c>
      <c r="L2358" s="896"/>
      <c r="M2358" s="900"/>
      <c r="T2358" s="901"/>
      <c r="AT2358" s="897" t="s">
        <v>3027</v>
      </c>
      <c r="AU2358" s="897" t="s">
        <v>177</v>
      </c>
      <c r="AV2358" s="895" t="s">
        <v>177</v>
      </c>
      <c r="AW2358" s="895" t="s">
        <v>27</v>
      </c>
      <c r="AX2358" s="895" t="s">
        <v>70</v>
      </c>
      <c r="AY2358" s="897" t="s">
        <v>170</v>
      </c>
    </row>
    <row r="2359" spans="2:65" s="902" customFormat="1">
      <c r="B2359" s="903"/>
      <c r="D2359" s="890" t="s">
        <v>3027</v>
      </c>
      <c r="E2359" s="904" t="s">
        <v>1</v>
      </c>
      <c r="F2359" s="905" t="s">
        <v>3030</v>
      </c>
      <c r="H2359" s="906">
        <v>604.81799999999998</v>
      </c>
      <c r="L2359" s="903"/>
      <c r="M2359" s="907"/>
      <c r="T2359" s="908"/>
      <c r="AT2359" s="904" t="s">
        <v>3027</v>
      </c>
      <c r="AU2359" s="904" t="s">
        <v>177</v>
      </c>
      <c r="AV2359" s="902" t="s">
        <v>176</v>
      </c>
      <c r="AW2359" s="902" t="s">
        <v>27</v>
      </c>
      <c r="AX2359" s="902" t="s">
        <v>78</v>
      </c>
      <c r="AY2359" s="904" t="s">
        <v>170</v>
      </c>
    </row>
    <row r="2360" spans="2:65" s="895" customFormat="1">
      <c r="B2360" s="896"/>
      <c r="D2360" s="890" t="s">
        <v>3027</v>
      </c>
      <c r="F2360" s="898" t="s">
        <v>3770</v>
      </c>
      <c r="H2360" s="899">
        <v>635.05899999999997</v>
      </c>
      <c r="L2360" s="896"/>
      <c r="M2360" s="900"/>
      <c r="T2360" s="901"/>
      <c r="AT2360" s="897" t="s">
        <v>3027</v>
      </c>
      <c r="AU2360" s="897" t="s">
        <v>177</v>
      </c>
      <c r="AV2360" s="895" t="s">
        <v>177</v>
      </c>
      <c r="AW2360" s="895" t="s">
        <v>3</v>
      </c>
      <c r="AX2360" s="895" t="s">
        <v>78</v>
      </c>
      <c r="AY2360" s="897" t="s">
        <v>170</v>
      </c>
    </row>
    <row r="2361" spans="2:65" s="2" customFormat="1" ht="24.25" customHeight="1">
      <c r="B2361" s="883"/>
      <c r="C2361" s="161" t="s">
        <v>1503</v>
      </c>
      <c r="D2361" s="161" t="s">
        <v>391</v>
      </c>
      <c r="E2361" s="162" t="s">
        <v>1504</v>
      </c>
      <c r="F2361" s="163" t="s">
        <v>1505</v>
      </c>
      <c r="G2361" s="164" t="s">
        <v>339</v>
      </c>
      <c r="H2361" s="1082">
        <v>292.01</v>
      </c>
      <c r="I2361" s="1091"/>
      <c r="J2361" s="166">
        <f>ROUND(I2361*H2361,2)</f>
        <v>0</v>
      </c>
      <c r="K2361" s="167"/>
      <c r="L2361" s="168"/>
      <c r="M2361" s="169" t="s">
        <v>1</v>
      </c>
      <c r="N2361" s="922" t="s">
        <v>38</v>
      </c>
      <c r="O2361" s="886">
        <v>0</v>
      </c>
      <c r="P2361" s="886">
        <f>O2361*H2361</f>
        <v>0</v>
      </c>
      <c r="Q2361" s="886">
        <v>5.1999999999999998E-2</v>
      </c>
      <c r="R2361" s="886">
        <f>Q2361*H2361</f>
        <v>15.184519999999999</v>
      </c>
      <c r="S2361" s="886">
        <v>0</v>
      </c>
      <c r="T2361" s="158">
        <f>S2361*H2361</f>
        <v>0</v>
      </c>
      <c r="AR2361" s="159" t="s">
        <v>299</v>
      </c>
      <c r="AT2361" s="159" t="s">
        <v>391</v>
      </c>
      <c r="AU2361" s="159" t="s">
        <v>177</v>
      </c>
      <c r="AY2361" s="863" t="s">
        <v>170</v>
      </c>
      <c r="BE2361" s="887">
        <f>IF(N2361="základná",J2361,0)</f>
        <v>0</v>
      </c>
      <c r="BF2361" s="887">
        <f>IF(N2361="znížená",J2361,0)</f>
        <v>0</v>
      </c>
      <c r="BG2361" s="887">
        <f>IF(N2361="zákl. prenesená",J2361,0)</f>
        <v>0</v>
      </c>
      <c r="BH2361" s="887">
        <f>IF(N2361="zníž. prenesená",J2361,0)</f>
        <v>0</v>
      </c>
      <c r="BI2361" s="887">
        <f>IF(N2361="nulová",J2361,0)</f>
        <v>0</v>
      </c>
      <c r="BJ2361" s="863" t="s">
        <v>177</v>
      </c>
      <c r="BK2361" s="887">
        <f>ROUND(I2361*H2361,2)</f>
        <v>0</v>
      </c>
      <c r="BL2361" s="863" t="s">
        <v>234</v>
      </c>
      <c r="BM2361" s="159" t="s">
        <v>1506</v>
      </c>
    </row>
    <row r="2362" spans="2:65" s="888" customFormat="1">
      <c r="B2362" s="889"/>
      <c r="D2362" s="890" t="s">
        <v>3027</v>
      </c>
      <c r="E2362" s="891" t="s">
        <v>1</v>
      </c>
      <c r="F2362" s="892" t="s">
        <v>3772</v>
      </c>
      <c r="H2362" s="891" t="s">
        <v>1</v>
      </c>
      <c r="L2362" s="889"/>
      <c r="M2362" s="893"/>
      <c r="T2362" s="894"/>
      <c r="AT2362" s="891" t="s">
        <v>3027</v>
      </c>
      <c r="AU2362" s="891" t="s">
        <v>177</v>
      </c>
      <c r="AV2362" s="888" t="s">
        <v>78</v>
      </c>
      <c r="AW2362" s="888" t="s">
        <v>27</v>
      </c>
      <c r="AX2362" s="888" t="s">
        <v>70</v>
      </c>
      <c r="AY2362" s="891" t="s">
        <v>170</v>
      </c>
    </row>
    <row r="2363" spans="2:65" s="888" customFormat="1">
      <c r="B2363" s="889"/>
      <c r="D2363" s="890" t="s">
        <v>3027</v>
      </c>
      <c r="E2363" s="891" t="s">
        <v>1</v>
      </c>
      <c r="F2363" s="892" t="s">
        <v>3773</v>
      </c>
      <c r="H2363" s="891" t="s">
        <v>1</v>
      </c>
      <c r="L2363" s="889"/>
      <c r="M2363" s="893"/>
      <c r="T2363" s="894"/>
      <c r="AT2363" s="891" t="s">
        <v>3027</v>
      </c>
      <c r="AU2363" s="891" t="s">
        <v>177</v>
      </c>
      <c r="AV2363" s="888" t="s">
        <v>78</v>
      </c>
      <c r="AW2363" s="888" t="s">
        <v>27</v>
      </c>
      <c r="AX2363" s="888" t="s">
        <v>70</v>
      </c>
      <c r="AY2363" s="891" t="s">
        <v>170</v>
      </c>
    </row>
    <row r="2364" spans="2:65" s="888" customFormat="1" ht="20.399999999999999">
      <c r="B2364" s="889"/>
      <c r="D2364" s="890" t="s">
        <v>3027</v>
      </c>
      <c r="E2364" s="891" t="s">
        <v>1</v>
      </c>
      <c r="F2364" s="892" t="s">
        <v>3774</v>
      </c>
      <c r="H2364" s="891" t="s">
        <v>1</v>
      </c>
      <c r="L2364" s="889"/>
      <c r="M2364" s="893"/>
      <c r="T2364" s="894"/>
      <c r="AT2364" s="891" t="s">
        <v>3027</v>
      </c>
      <c r="AU2364" s="891" t="s">
        <v>177</v>
      </c>
      <c r="AV2364" s="888" t="s">
        <v>78</v>
      </c>
      <c r="AW2364" s="888" t="s">
        <v>27</v>
      </c>
      <c r="AX2364" s="888" t="s">
        <v>70</v>
      </c>
      <c r="AY2364" s="891" t="s">
        <v>170</v>
      </c>
    </row>
    <row r="2365" spans="2:65" s="888" customFormat="1">
      <c r="B2365" s="889"/>
      <c r="D2365" s="890" t="s">
        <v>3027</v>
      </c>
      <c r="E2365" s="891" t="s">
        <v>1</v>
      </c>
      <c r="F2365" s="892" t="s">
        <v>3775</v>
      </c>
      <c r="H2365" s="891" t="s">
        <v>1</v>
      </c>
      <c r="L2365" s="889"/>
      <c r="M2365" s="893"/>
      <c r="T2365" s="894"/>
      <c r="AT2365" s="891" t="s">
        <v>3027</v>
      </c>
      <c r="AU2365" s="891" t="s">
        <v>177</v>
      </c>
      <c r="AV2365" s="888" t="s">
        <v>78</v>
      </c>
      <c r="AW2365" s="888" t="s">
        <v>27</v>
      </c>
      <c r="AX2365" s="888" t="s">
        <v>70</v>
      </c>
      <c r="AY2365" s="891" t="s">
        <v>170</v>
      </c>
    </row>
    <row r="2366" spans="2:65" s="895" customFormat="1">
      <c r="B2366" s="896"/>
      <c r="D2366" s="890" t="s">
        <v>3027</v>
      </c>
      <c r="E2366" s="897" t="s">
        <v>1</v>
      </c>
      <c r="F2366" s="898" t="s">
        <v>3776</v>
      </c>
      <c r="H2366" s="899">
        <v>12.54</v>
      </c>
      <c r="L2366" s="896"/>
      <c r="M2366" s="900"/>
      <c r="T2366" s="901"/>
      <c r="AT2366" s="897" t="s">
        <v>3027</v>
      </c>
      <c r="AU2366" s="897" t="s">
        <v>177</v>
      </c>
      <c r="AV2366" s="895" t="s">
        <v>177</v>
      </c>
      <c r="AW2366" s="895" t="s">
        <v>27</v>
      </c>
      <c r="AX2366" s="895" t="s">
        <v>70</v>
      </c>
      <c r="AY2366" s="897" t="s">
        <v>170</v>
      </c>
    </row>
    <row r="2367" spans="2:65" s="895" customFormat="1">
      <c r="B2367" s="896"/>
      <c r="D2367" s="890" t="s">
        <v>3027</v>
      </c>
      <c r="E2367" s="897" t="s">
        <v>1</v>
      </c>
      <c r="F2367" s="898" t="s">
        <v>3777</v>
      </c>
      <c r="H2367" s="899">
        <v>7.56</v>
      </c>
      <c r="L2367" s="896"/>
      <c r="M2367" s="900"/>
      <c r="T2367" s="901"/>
      <c r="AT2367" s="897" t="s">
        <v>3027</v>
      </c>
      <c r="AU2367" s="897" t="s">
        <v>177</v>
      </c>
      <c r="AV2367" s="895" t="s">
        <v>177</v>
      </c>
      <c r="AW2367" s="895" t="s">
        <v>27</v>
      </c>
      <c r="AX2367" s="895" t="s">
        <v>70</v>
      </c>
      <c r="AY2367" s="897" t="s">
        <v>170</v>
      </c>
    </row>
    <row r="2368" spans="2:65" s="895" customFormat="1">
      <c r="B2368" s="896"/>
      <c r="D2368" s="890" t="s">
        <v>3027</v>
      </c>
      <c r="E2368" s="897" t="s">
        <v>1</v>
      </c>
      <c r="F2368" s="898" t="s">
        <v>3778</v>
      </c>
      <c r="H2368" s="899">
        <v>11.286</v>
      </c>
      <c r="L2368" s="896"/>
      <c r="M2368" s="900"/>
      <c r="T2368" s="901"/>
      <c r="AT2368" s="897" t="s">
        <v>3027</v>
      </c>
      <c r="AU2368" s="897" t="s">
        <v>177</v>
      </c>
      <c r="AV2368" s="895" t="s">
        <v>177</v>
      </c>
      <c r="AW2368" s="895" t="s">
        <v>27</v>
      </c>
      <c r="AX2368" s="895" t="s">
        <v>70</v>
      </c>
      <c r="AY2368" s="897" t="s">
        <v>170</v>
      </c>
    </row>
    <row r="2369" spans="2:51" s="895" customFormat="1">
      <c r="B2369" s="896"/>
      <c r="D2369" s="890" t="s">
        <v>3027</v>
      </c>
      <c r="E2369" s="897" t="s">
        <v>1</v>
      </c>
      <c r="F2369" s="898" t="s">
        <v>3779</v>
      </c>
      <c r="H2369" s="899">
        <v>2.7589999999999999</v>
      </c>
      <c r="L2369" s="896"/>
      <c r="M2369" s="900"/>
      <c r="T2369" s="901"/>
      <c r="AT2369" s="897" t="s">
        <v>3027</v>
      </c>
      <c r="AU2369" s="897" t="s">
        <v>177</v>
      </c>
      <c r="AV2369" s="895" t="s">
        <v>177</v>
      </c>
      <c r="AW2369" s="895" t="s">
        <v>27</v>
      </c>
      <c r="AX2369" s="895" t="s">
        <v>70</v>
      </c>
      <c r="AY2369" s="897" t="s">
        <v>170</v>
      </c>
    </row>
    <row r="2370" spans="2:51" s="895" customFormat="1">
      <c r="B2370" s="896"/>
      <c r="D2370" s="890" t="s">
        <v>3027</v>
      </c>
      <c r="E2370" s="897" t="s">
        <v>1</v>
      </c>
      <c r="F2370" s="898" t="s">
        <v>3780</v>
      </c>
      <c r="H2370" s="899">
        <v>3.02</v>
      </c>
      <c r="L2370" s="896"/>
      <c r="M2370" s="900"/>
      <c r="T2370" s="901"/>
      <c r="AT2370" s="897" t="s">
        <v>3027</v>
      </c>
      <c r="AU2370" s="897" t="s">
        <v>177</v>
      </c>
      <c r="AV2370" s="895" t="s">
        <v>177</v>
      </c>
      <c r="AW2370" s="895" t="s">
        <v>27</v>
      </c>
      <c r="AX2370" s="895" t="s">
        <v>70</v>
      </c>
      <c r="AY2370" s="897" t="s">
        <v>170</v>
      </c>
    </row>
    <row r="2371" spans="2:51" s="895" customFormat="1">
      <c r="B2371" s="896"/>
      <c r="D2371" s="890" t="s">
        <v>3027</v>
      </c>
      <c r="E2371" s="897" t="s">
        <v>1</v>
      </c>
      <c r="F2371" s="898" t="s">
        <v>3781</v>
      </c>
      <c r="H2371" s="899">
        <v>4.29</v>
      </c>
      <c r="L2371" s="896"/>
      <c r="M2371" s="900"/>
      <c r="T2371" s="901"/>
      <c r="AT2371" s="897" t="s">
        <v>3027</v>
      </c>
      <c r="AU2371" s="897" t="s">
        <v>177</v>
      </c>
      <c r="AV2371" s="895" t="s">
        <v>177</v>
      </c>
      <c r="AW2371" s="895" t="s">
        <v>27</v>
      </c>
      <c r="AX2371" s="895" t="s">
        <v>70</v>
      </c>
      <c r="AY2371" s="897" t="s">
        <v>170</v>
      </c>
    </row>
    <row r="2372" spans="2:51" s="895" customFormat="1">
      <c r="B2372" s="896"/>
      <c r="D2372" s="890" t="s">
        <v>3027</v>
      </c>
      <c r="E2372" s="897" t="s">
        <v>1</v>
      </c>
      <c r="F2372" s="898" t="s">
        <v>3782</v>
      </c>
      <c r="H2372" s="899">
        <v>2.194</v>
      </c>
      <c r="L2372" s="896"/>
      <c r="M2372" s="900"/>
      <c r="T2372" s="901"/>
      <c r="AT2372" s="897" t="s">
        <v>3027</v>
      </c>
      <c r="AU2372" s="897" t="s">
        <v>177</v>
      </c>
      <c r="AV2372" s="895" t="s">
        <v>177</v>
      </c>
      <c r="AW2372" s="895" t="s">
        <v>27</v>
      </c>
      <c r="AX2372" s="895" t="s">
        <v>70</v>
      </c>
      <c r="AY2372" s="897" t="s">
        <v>170</v>
      </c>
    </row>
    <row r="2373" spans="2:51" s="895" customFormat="1">
      <c r="B2373" s="896"/>
      <c r="D2373" s="890" t="s">
        <v>3027</v>
      </c>
      <c r="E2373" s="897" t="s">
        <v>1</v>
      </c>
      <c r="F2373" s="898" t="s">
        <v>3783</v>
      </c>
      <c r="H2373" s="899">
        <v>2.3730000000000002</v>
      </c>
      <c r="L2373" s="896"/>
      <c r="M2373" s="900"/>
      <c r="T2373" s="901"/>
      <c r="AT2373" s="897" t="s">
        <v>3027</v>
      </c>
      <c r="AU2373" s="897" t="s">
        <v>177</v>
      </c>
      <c r="AV2373" s="895" t="s">
        <v>177</v>
      </c>
      <c r="AW2373" s="895" t="s">
        <v>27</v>
      </c>
      <c r="AX2373" s="895" t="s">
        <v>70</v>
      </c>
      <c r="AY2373" s="897" t="s">
        <v>170</v>
      </c>
    </row>
    <row r="2374" spans="2:51" s="895" customFormat="1">
      <c r="B2374" s="896"/>
      <c r="D2374" s="890" t="s">
        <v>3027</v>
      </c>
      <c r="E2374" s="897" t="s">
        <v>1</v>
      </c>
      <c r="F2374" s="898" t="s">
        <v>3784</v>
      </c>
      <c r="H2374" s="899">
        <v>6.48</v>
      </c>
      <c r="L2374" s="896"/>
      <c r="M2374" s="900"/>
      <c r="T2374" s="901"/>
      <c r="AT2374" s="897" t="s">
        <v>3027</v>
      </c>
      <c r="AU2374" s="897" t="s">
        <v>177</v>
      </c>
      <c r="AV2374" s="895" t="s">
        <v>177</v>
      </c>
      <c r="AW2374" s="895" t="s">
        <v>27</v>
      </c>
      <c r="AX2374" s="895" t="s">
        <v>70</v>
      </c>
      <c r="AY2374" s="897" t="s">
        <v>170</v>
      </c>
    </row>
    <row r="2375" spans="2:51" s="895" customFormat="1">
      <c r="B2375" s="896"/>
      <c r="D2375" s="890" t="s">
        <v>3027</v>
      </c>
      <c r="E2375" s="897" t="s">
        <v>1</v>
      </c>
      <c r="F2375" s="898" t="s">
        <v>3785</v>
      </c>
      <c r="H2375" s="899">
        <v>13.86</v>
      </c>
      <c r="L2375" s="896"/>
      <c r="M2375" s="900"/>
      <c r="T2375" s="901"/>
      <c r="AT2375" s="897" t="s">
        <v>3027</v>
      </c>
      <c r="AU2375" s="897" t="s">
        <v>177</v>
      </c>
      <c r="AV2375" s="895" t="s">
        <v>177</v>
      </c>
      <c r="AW2375" s="895" t="s">
        <v>27</v>
      </c>
      <c r="AX2375" s="895" t="s">
        <v>70</v>
      </c>
      <c r="AY2375" s="897" t="s">
        <v>170</v>
      </c>
    </row>
    <row r="2376" spans="2:51" s="895" customFormat="1">
      <c r="B2376" s="896"/>
      <c r="D2376" s="890" t="s">
        <v>3027</v>
      </c>
      <c r="E2376" s="897" t="s">
        <v>1</v>
      </c>
      <c r="F2376" s="898" t="s">
        <v>3786</v>
      </c>
      <c r="H2376" s="899">
        <v>22.571999999999999</v>
      </c>
      <c r="L2376" s="896"/>
      <c r="M2376" s="900"/>
      <c r="T2376" s="901"/>
      <c r="AT2376" s="897" t="s">
        <v>3027</v>
      </c>
      <c r="AU2376" s="897" t="s">
        <v>177</v>
      </c>
      <c r="AV2376" s="895" t="s">
        <v>177</v>
      </c>
      <c r="AW2376" s="895" t="s">
        <v>27</v>
      </c>
      <c r="AX2376" s="895" t="s">
        <v>70</v>
      </c>
      <c r="AY2376" s="897" t="s">
        <v>170</v>
      </c>
    </row>
    <row r="2377" spans="2:51" s="895" customFormat="1">
      <c r="B2377" s="896"/>
      <c r="D2377" s="890" t="s">
        <v>3027</v>
      </c>
      <c r="E2377" s="897" t="s">
        <v>1</v>
      </c>
      <c r="F2377" s="898" t="s">
        <v>3787</v>
      </c>
      <c r="H2377" s="899">
        <v>11.035</v>
      </c>
      <c r="L2377" s="896"/>
      <c r="M2377" s="900"/>
      <c r="T2377" s="901"/>
      <c r="AT2377" s="897" t="s">
        <v>3027</v>
      </c>
      <c r="AU2377" s="897" t="s">
        <v>177</v>
      </c>
      <c r="AV2377" s="895" t="s">
        <v>177</v>
      </c>
      <c r="AW2377" s="895" t="s">
        <v>27</v>
      </c>
      <c r="AX2377" s="895" t="s">
        <v>70</v>
      </c>
      <c r="AY2377" s="897" t="s">
        <v>170</v>
      </c>
    </row>
    <row r="2378" spans="2:51" s="895" customFormat="1">
      <c r="B2378" s="896"/>
      <c r="D2378" s="890" t="s">
        <v>3027</v>
      </c>
      <c r="E2378" s="897" t="s">
        <v>1</v>
      </c>
      <c r="F2378" s="898" t="s">
        <v>3788</v>
      </c>
      <c r="H2378" s="899">
        <v>6.6760000000000002</v>
      </c>
      <c r="L2378" s="896"/>
      <c r="M2378" s="900"/>
      <c r="T2378" s="901"/>
      <c r="AT2378" s="897" t="s">
        <v>3027</v>
      </c>
      <c r="AU2378" s="897" t="s">
        <v>177</v>
      </c>
      <c r="AV2378" s="895" t="s">
        <v>177</v>
      </c>
      <c r="AW2378" s="895" t="s">
        <v>27</v>
      </c>
      <c r="AX2378" s="895" t="s">
        <v>70</v>
      </c>
      <c r="AY2378" s="897" t="s">
        <v>170</v>
      </c>
    </row>
    <row r="2379" spans="2:51" s="895" customFormat="1">
      <c r="B2379" s="896"/>
      <c r="D2379" s="890" t="s">
        <v>3027</v>
      </c>
      <c r="E2379" s="897" t="s">
        <v>1</v>
      </c>
      <c r="F2379" s="898" t="s">
        <v>3789</v>
      </c>
      <c r="H2379" s="899">
        <v>6.7450000000000001</v>
      </c>
      <c r="L2379" s="896"/>
      <c r="M2379" s="900"/>
      <c r="T2379" s="901"/>
      <c r="AT2379" s="897" t="s">
        <v>3027</v>
      </c>
      <c r="AU2379" s="897" t="s">
        <v>177</v>
      </c>
      <c r="AV2379" s="895" t="s">
        <v>177</v>
      </c>
      <c r="AW2379" s="895" t="s">
        <v>27</v>
      </c>
      <c r="AX2379" s="895" t="s">
        <v>70</v>
      </c>
      <c r="AY2379" s="897" t="s">
        <v>170</v>
      </c>
    </row>
    <row r="2380" spans="2:51" s="895" customFormat="1">
      <c r="B2380" s="896"/>
      <c r="D2380" s="890" t="s">
        <v>3027</v>
      </c>
      <c r="E2380" s="897" t="s">
        <v>1</v>
      </c>
      <c r="F2380" s="898" t="s">
        <v>3790</v>
      </c>
      <c r="H2380" s="899">
        <v>4.9669999999999996</v>
      </c>
      <c r="L2380" s="896"/>
      <c r="M2380" s="900"/>
      <c r="T2380" s="901"/>
      <c r="AT2380" s="897" t="s">
        <v>3027</v>
      </c>
      <c r="AU2380" s="897" t="s">
        <v>177</v>
      </c>
      <c r="AV2380" s="895" t="s">
        <v>177</v>
      </c>
      <c r="AW2380" s="895" t="s">
        <v>27</v>
      </c>
      <c r="AX2380" s="895" t="s">
        <v>70</v>
      </c>
      <c r="AY2380" s="897" t="s">
        <v>170</v>
      </c>
    </row>
    <row r="2381" spans="2:51" s="895" customFormat="1">
      <c r="B2381" s="896"/>
      <c r="D2381" s="890" t="s">
        <v>3027</v>
      </c>
      <c r="E2381" s="897" t="s">
        <v>1</v>
      </c>
      <c r="F2381" s="898" t="s">
        <v>3791</v>
      </c>
      <c r="H2381" s="899">
        <v>14.882999999999999</v>
      </c>
      <c r="L2381" s="896"/>
      <c r="M2381" s="900"/>
      <c r="T2381" s="901"/>
      <c r="AT2381" s="897" t="s">
        <v>3027</v>
      </c>
      <c r="AU2381" s="897" t="s">
        <v>177</v>
      </c>
      <c r="AV2381" s="895" t="s">
        <v>177</v>
      </c>
      <c r="AW2381" s="895" t="s">
        <v>27</v>
      </c>
      <c r="AX2381" s="895" t="s">
        <v>70</v>
      </c>
      <c r="AY2381" s="897" t="s">
        <v>170</v>
      </c>
    </row>
    <row r="2382" spans="2:51" s="895" customFormat="1">
      <c r="B2382" s="896"/>
      <c r="D2382" s="890" t="s">
        <v>3027</v>
      </c>
      <c r="E2382" s="897" t="s">
        <v>1</v>
      </c>
      <c r="F2382" s="898" t="s">
        <v>3792</v>
      </c>
      <c r="H2382" s="899">
        <v>7.0179999999999998</v>
      </c>
      <c r="L2382" s="896"/>
      <c r="M2382" s="900"/>
      <c r="T2382" s="901"/>
      <c r="AT2382" s="897" t="s">
        <v>3027</v>
      </c>
      <c r="AU2382" s="897" t="s">
        <v>177</v>
      </c>
      <c r="AV2382" s="895" t="s">
        <v>177</v>
      </c>
      <c r="AW2382" s="895" t="s">
        <v>27</v>
      </c>
      <c r="AX2382" s="895" t="s">
        <v>70</v>
      </c>
      <c r="AY2382" s="897" t="s">
        <v>170</v>
      </c>
    </row>
    <row r="2383" spans="2:51" s="895" customFormat="1">
      <c r="B2383" s="896"/>
      <c r="D2383" s="890" t="s">
        <v>3027</v>
      </c>
      <c r="E2383" s="897" t="s">
        <v>1</v>
      </c>
      <c r="F2383" s="898" t="s">
        <v>3793</v>
      </c>
      <c r="H2383" s="899">
        <v>15.778</v>
      </c>
      <c r="L2383" s="896"/>
      <c r="M2383" s="900"/>
      <c r="T2383" s="901"/>
      <c r="AT2383" s="897" t="s">
        <v>3027</v>
      </c>
      <c r="AU2383" s="897" t="s">
        <v>177</v>
      </c>
      <c r="AV2383" s="895" t="s">
        <v>177</v>
      </c>
      <c r="AW2383" s="895" t="s">
        <v>27</v>
      </c>
      <c r="AX2383" s="895" t="s">
        <v>70</v>
      </c>
      <c r="AY2383" s="897" t="s">
        <v>170</v>
      </c>
    </row>
    <row r="2384" spans="2:51" s="895" customFormat="1">
      <c r="B2384" s="896"/>
      <c r="D2384" s="890" t="s">
        <v>3027</v>
      </c>
      <c r="E2384" s="897" t="s">
        <v>1</v>
      </c>
      <c r="F2384" s="898" t="s">
        <v>3794</v>
      </c>
      <c r="H2384" s="899">
        <v>15.788</v>
      </c>
      <c r="L2384" s="896"/>
      <c r="M2384" s="900"/>
      <c r="T2384" s="901"/>
      <c r="AT2384" s="897" t="s">
        <v>3027</v>
      </c>
      <c r="AU2384" s="897" t="s">
        <v>177</v>
      </c>
      <c r="AV2384" s="895" t="s">
        <v>177</v>
      </c>
      <c r="AW2384" s="895" t="s">
        <v>27</v>
      </c>
      <c r="AX2384" s="895" t="s">
        <v>70</v>
      </c>
      <c r="AY2384" s="897" t="s">
        <v>170</v>
      </c>
    </row>
    <row r="2385" spans="2:65" s="895" customFormat="1">
      <c r="B2385" s="896"/>
      <c r="D2385" s="890" t="s">
        <v>3027</v>
      </c>
      <c r="E2385" s="897" t="s">
        <v>1</v>
      </c>
      <c r="F2385" s="898" t="s">
        <v>3795</v>
      </c>
      <c r="H2385" s="899">
        <v>7.0759999999999996</v>
      </c>
      <c r="L2385" s="896"/>
      <c r="M2385" s="900"/>
      <c r="T2385" s="901"/>
      <c r="AT2385" s="897" t="s">
        <v>3027</v>
      </c>
      <c r="AU2385" s="897" t="s">
        <v>177</v>
      </c>
      <c r="AV2385" s="895" t="s">
        <v>177</v>
      </c>
      <c r="AW2385" s="895" t="s">
        <v>27</v>
      </c>
      <c r="AX2385" s="895" t="s">
        <v>70</v>
      </c>
      <c r="AY2385" s="897" t="s">
        <v>170</v>
      </c>
    </row>
    <row r="2386" spans="2:65" s="895" customFormat="1">
      <c r="B2386" s="896"/>
      <c r="D2386" s="890" t="s">
        <v>3027</v>
      </c>
      <c r="E2386" s="897" t="s">
        <v>1</v>
      </c>
      <c r="F2386" s="898" t="s">
        <v>3796</v>
      </c>
      <c r="H2386" s="899">
        <v>14.933</v>
      </c>
      <c r="L2386" s="896"/>
      <c r="M2386" s="900"/>
      <c r="T2386" s="901"/>
      <c r="AT2386" s="897" t="s">
        <v>3027</v>
      </c>
      <c r="AU2386" s="897" t="s">
        <v>177</v>
      </c>
      <c r="AV2386" s="895" t="s">
        <v>177</v>
      </c>
      <c r="AW2386" s="895" t="s">
        <v>27</v>
      </c>
      <c r="AX2386" s="895" t="s">
        <v>70</v>
      </c>
      <c r="AY2386" s="897" t="s">
        <v>170</v>
      </c>
    </row>
    <row r="2387" spans="2:65" s="895" customFormat="1">
      <c r="B2387" s="896"/>
      <c r="D2387" s="890" t="s">
        <v>3027</v>
      </c>
      <c r="E2387" s="897" t="s">
        <v>1</v>
      </c>
      <c r="F2387" s="898" t="s">
        <v>3797</v>
      </c>
      <c r="H2387" s="899">
        <v>4.9240000000000004</v>
      </c>
      <c r="L2387" s="896"/>
      <c r="M2387" s="900"/>
      <c r="T2387" s="901"/>
      <c r="AT2387" s="897" t="s">
        <v>3027</v>
      </c>
      <c r="AU2387" s="897" t="s">
        <v>177</v>
      </c>
      <c r="AV2387" s="895" t="s">
        <v>177</v>
      </c>
      <c r="AW2387" s="895" t="s">
        <v>27</v>
      </c>
      <c r="AX2387" s="895" t="s">
        <v>70</v>
      </c>
      <c r="AY2387" s="897" t="s">
        <v>170</v>
      </c>
    </row>
    <row r="2388" spans="2:65" s="895" customFormat="1">
      <c r="B2388" s="896"/>
      <c r="D2388" s="890" t="s">
        <v>3027</v>
      </c>
      <c r="E2388" s="897" t="s">
        <v>1</v>
      </c>
      <c r="F2388" s="898" t="s">
        <v>3798</v>
      </c>
      <c r="H2388" s="899">
        <v>79.289000000000001</v>
      </c>
      <c r="L2388" s="896"/>
      <c r="M2388" s="900"/>
      <c r="T2388" s="901"/>
      <c r="AT2388" s="897" t="s">
        <v>3027</v>
      </c>
      <c r="AU2388" s="897" t="s">
        <v>177</v>
      </c>
      <c r="AV2388" s="895" t="s">
        <v>177</v>
      </c>
      <c r="AW2388" s="895" t="s">
        <v>27</v>
      </c>
      <c r="AX2388" s="895" t="s">
        <v>70</v>
      </c>
      <c r="AY2388" s="897" t="s">
        <v>170</v>
      </c>
    </row>
    <row r="2389" spans="2:65" s="895" customFormat="1">
      <c r="B2389" s="896"/>
      <c r="D2389" s="890" t="s">
        <v>3027</v>
      </c>
      <c r="E2389" s="897" t="s">
        <v>1</v>
      </c>
      <c r="F2389" s="898" t="s">
        <v>3799</v>
      </c>
      <c r="H2389" s="899">
        <v>6.2329999999999997</v>
      </c>
      <c r="L2389" s="896"/>
      <c r="M2389" s="900"/>
      <c r="T2389" s="901"/>
      <c r="AT2389" s="897" t="s">
        <v>3027</v>
      </c>
      <c r="AU2389" s="897" t="s">
        <v>177</v>
      </c>
      <c r="AV2389" s="895" t="s">
        <v>177</v>
      </c>
      <c r="AW2389" s="895" t="s">
        <v>27</v>
      </c>
      <c r="AX2389" s="895" t="s">
        <v>70</v>
      </c>
      <c r="AY2389" s="897" t="s">
        <v>170</v>
      </c>
    </row>
    <row r="2390" spans="2:65" s="895" customFormat="1">
      <c r="B2390" s="896"/>
      <c r="D2390" s="890" t="s">
        <v>3027</v>
      </c>
      <c r="E2390" s="897" t="s">
        <v>1</v>
      </c>
      <c r="F2390" s="898" t="s">
        <v>3800</v>
      </c>
      <c r="H2390" s="899">
        <v>2.0670000000000002</v>
      </c>
      <c r="L2390" s="896"/>
      <c r="M2390" s="900"/>
      <c r="T2390" s="901"/>
      <c r="AT2390" s="897" t="s">
        <v>3027</v>
      </c>
      <c r="AU2390" s="897" t="s">
        <v>177</v>
      </c>
      <c r="AV2390" s="895" t="s">
        <v>177</v>
      </c>
      <c r="AW2390" s="895" t="s">
        <v>27</v>
      </c>
      <c r="AX2390" s="895" t="s">
        <v>70</v>
      </c>
      <c r="AY2390" s="897" t="s">
        <v>170</v>
      </c>
    </row>
    <row r="2391" spans="2:65" s="895" customFormat="1">
      <c r="B2391" s="896"/>
      <c r="D2391" s="890" t="s">
        <v>3027</v>
      </c>
      <c r="E2391" s="897" t="s">
        <v>1</v>
      </c>
      <c r="F2391" s="898" t="s">
        <v>3801</v>
      </c>
      <c r="H2391" s="899">
        <v>5.6639999999999997</v>
      </c>
      <c r="L2391" s="896"/>
      <c r="M2391" s="900"/>
      <c r="T2391" s="901"/>
      <c r="AT2391" s="897" t="s">
        <v>3027</v>
      </c>
      <c r="AU2391" s="897" t="s">
        <v>177</v>
      </c>
      <c r="AV2391" s="895" t="s">
        <v>177</v>
      </c>
      <c r="AW2391" s="895" t="s">
        <v>27</v>
      </c>
      <c r="AX2391" s="895" t="s">
        <v>70</v>
      </c>
      <c r="AY2391" s="897" t="s">
        <v>170</v>
      </c>
    </row>
    <row r="2392" spans="2:65" s="902" customFormat="1">
      <c r="B2392" s="903"/>
      <c r="D2392" s="890" t="s">
        <v>3027</v>
      </c>
      <c r="E2392" s="904" t="s">
        <v>1</v>
      </c>
      <c r="F2392" s="905" t="s">
        <v>3030</v>
      </c>
      <c r="H2392" s="906">
        <v>292.01</v>
      </c>
      <c r="L2392" s="903"/>
      <c r="M2392" s="907"/>
      <c r="T2392" s="908"/>
      <c r="AT2392" s="904" t="s">
        <v>3027</v>
      </c>
      <c r="AU2392" s="904" t="s">
        <v>177</v>
      </c>
      <c r="AV2392" s="902" t="s">
        <v>176</v>
      </c>
      <c r="AW2392" s="902" t="s">
        <v>27</v>
      </c>
      <c r="AX2392" s="902" t="s">
        <v>78</v>
      </c>
      <c r="AY2392" s="904" t="s">
        <v>170</v>
      </c>
    </row>
    <row r="2393" spans="2:65" s="2" customFormat="1" ht="24.25" customHeight="1">
      <c r="B2393" s="883"/>
      <c r="C2393" s="161" t="s">
        <v>1507</v>
      </c>
      <c r="D2393" s="161" t="s">
        <v>391</v>
      </c>
      <c r="E2393" s="162" t="s">
        <v>1508</v>
      </c>
      <c r="F2393" s="163" t="s">
        <v>1509</v>
      </c>
      <c r="G2393" s="164" t="s">
        <v>339</v>
      </c>
      <c r="H2393" s="1082">
        <v>5.5810000000000004</v>
      </c>
      <c r="I2393" s="1091"/>
      <c r="J2393" s="166">
        <f>ROUND(I2393*H2393,2)</f>
        <v>0</v>
      </c>
      <c r="K2393" s="167"/>
      <c r="L2393" s="168"/>
      <c r="M2393" s="169" t="s">
        <v>1</v>
      </c>
      <c r="N2393" s="922" t="s">
        <v>38</v>
      </c>
      <c r="O2393" s="886">
        <v>0</v>
      </c>
      <c r="P2393" s="886">
        <f>O2393*H2393</f>
        <v>0</v>
      </c>
      <c r="Q2393" s="886">
        <v>5.1999999999999998E-2</v>
      </c>
      <c r="R2393" s="886">
        <f>Q2393*H2393</f>
        <v>0.29021200000000003</v>
      </c>
      <c r="S2393" s="886">
        <v>0</v>
      </c>
      <c r="T2393" s="158">
        <f>S2393*H2393</f>
        <v>0</v>
      </c>
      <c r="AR2393" s="159" t="s">
        <v>299</v>
      </c>
      <c r="AT2393" s="159" t="s">
        <v>391</v>
      </c>
      <c r="AU2393" s="159" t="s">
        <v>177</v>
      </c>
      <c r="AY2393" s="863" t="s">
        <v>170</v>
      </c>
      <c r="BE2393" s="887">
        <f>IF(N2393="základná",J2393,0)</f>
        <v>0</v>
      </c>
      <c r="BF2393" s="887">
        <f>IF(N2393="znížená",J2393,0)</f>
        <v>0</v>
      </c>
      <c r="BG2393" s="887">
        <f>IF(N2393="zákl. prenesená",J2393,0)</f>
        <v>0</v>
      </c>
      <c r="BH2393" s="887">
        <f>IF(N2393="zníž. prenesená",J2393,0)</f>
        <v>0</v>
      </c>
      <c r="BI2393" s="887">
        <f>IF(N2393="nulová",J2393,0)</f>
        <v>0</v>
      </c>
      <c r="BJ2393" s="863" t="s">
        <v>177</v>
      </c>
      <c r="BK2393" s="887">
        <f>ROUND(I2393*H2393,2)</f>
        <v>0</v>
      </c>
      <c r="BL2393" s="863" t="s">
        <v>234</v>
      </c>
      <c r="BM2393" s="159" t="s">
        <v>1510</v>
      </c>
    </row>
    <row r="2394" spans="2:65" s="888" customFormat="1">
      <c r="B2394" s="889"/>
      <c r="D2394" s="890" t="s">
        <v>3027</v>
      </c>
      <c r="E2394" s="891" t="s">
        <v>1</v>
      </c>
      <c r="F2394" s="892" t="s">
        <v>3772</v>
      </c>
      <c r="H2394" s="891" t="s">
        <v>1</v>
      </c>
      <c r="L2394" s="889"/>
      <c r="M2394" s="893"/>
      <c r="T2394" s="894"/>
      <c r="AT2394" s="891" t="s">
        <v>3027</v>
      </c>
      <c r="AU2394" s="891" t="s">
        <v>177</v>
      </c>
      <c r="AV2394" s="888" t="s">
        <v>78</v>
      </c>
      <c r="AW2394" s="888" t="s">
        <v>27</v>
      </c>
      <c r="AX2394" s="888" t="s">
        <v>70</v>
      </c>
      <c r="AY2394" s="891" t="s">
        <v>170</v>
      </c>
    </row>
    <row r="2395" spans="2:65" s="888" customFormat="1">
      <c r="B2395" s="889"/>
      <c r="D2395" s="890" t="s">
        <v>3027</v>
      </c>
      <c r="E2395" s="891" t="s">
        <v>1</v>
      </c>
      <c r="F2395" s="892" t="s">
        <v>3802</v>
      </c>
      <c r="H2395" s="891" t="s">
        <v>1</v>
      </c>
      <c r="L2395" s="889"/>
      <c r="M2395" s="893"/>
      <c r="T2395" s="894"/>
      <c r="AT2395" s="891" t="s">
        <v>3027</v>
      </c>
      <c r="AU2395" s="891" t="s">
        <v>177</v>
      </c>
      <c r="AV2395" s="888" t="s">
        <v>78</v>
      </c>
      <c r="AW2395" s="888" t="s">
        <v>27</v>
      </c>
      <c r="AX2395" s="888" t="s">
        <v>70</v>
      </c>
      <c r="AY2395" s="891" t="s">
        <v>170</v>
      </c>
    </row>
    <row r="2396" spans="2:65" s="888" customFormat="1" ht="20.399999999999999">
      <c r="B2396" s="889"/>
      <c r="D2396" s="890" t="s">
        <v>3027</v>
      </c>
      <c r="E2396" s="891" t="s">
        <v>1</v>
      </c>
      <c r="F2396" s="892" t="s">
        <v>3774</v>
      </c>
      <c r="H2396" s="891" t="s">
        <v>1</v>
      </c>
      <c r="L2396" s="889"/>
      <c r="M2396" s="893"/>
      <c r="T2396" s="894"/>
      <c r="AT2396" s="891" t="s">
        <v>3027</v>
      </c>
      <c r="AU2396" s="891" t="s">
        <v>177</v>
      </c>
      <c r="AV2396" s="888" t="s">
        <v>78</v>
      </c>
      <c r="AW2396" s="888" t="s">
        <v>27</v>
      </c>
      <c r="AX2396" s="888" t="s">
        <v>70</v>
      </c>
      <c r="AY2396" s="891" t="s">
        <v>170</v>
      </c>
    </row>
    <row r="2397" spans="2:65" s="888" customFormat="1">
      <c r="B2397" s="889"/>
      <c r="D2397" s="890" t="s">
        <v>3027</v>
      </c>
      <c r="E2397" s="891" t="s">
        <v>1</v>
      </c>
      <c r="F2397" s="892" t="s">
        <v>3775</v>
      </c>
      <c r="H2397" s="891" t="s">
        <v>1</v>
      </c>
      <c r="L2397" s="889"/>
      <c r="M2397" s="893"/>
      <c r="T2397" s="894"/>
      <c r="AT2397" s="891" t="s">
        <v>3027</v>
      </c>
      <c r="AU2397" s="891" t="s">
        <v>177</v>
      </c>
      <c r="AV2397" s="888" t="s">
        <v>78</v>
      </c>
      <c r="AW2397" s="888" t="s">
        <v>27</v>
      </c>
      <c r="AX2397" s="888" t="s">
        <v>70</v>
      </c>
      <c r="AY2397" s="891" t="s">
        <v>170</v>
      </c>
    </row>
    <row r="2398" spans="2:65" s="895" customFormat="1">
      <c r="B2398" s="896"/>
      <c r="D2398" s="890" t="s">
        <v>3027</v>
      </c>
      <c r="E2398" s="897" t="s">
        <v>1</v>
      </c>
      <c r="F2398" s="898" t="s">
        <v>3803</v>
      </c>
      <c r="H2398" s="899">
        <v>2.8220000000000001</v>
      </c>
      <c r="L2398" s="896"/>
      <c r="M2398" s="900"/>
      <c r="T2398" s="901"/>
      <c r="AT2398" s="897" t="s">
        <v>3027</v>
      </c>
      <c r="AU2398" s="897" t="s">
        <v>177</v>
      </c>
      <c r="AV2398" s="895" t="s">
        <v>177</v>
      </c>
      <c r="AW2398" s="895" t="s">
        <v>27</v>
      </c>
      <c r="AX2398" s="895" t="s">
        <v>70</v>
      </c>
      <c r="AY2398" s="897" t="s">
        <v>170</v>
      </c>
    </row>
    <row r="2399" spans="2:65" s="895" customFormat="1">
      <c r="B2399" s="896"/>
      <c r="D2399" s="890" t="s">
        <v>3027</v>
      </c>
      <c r="E2399" s="897" t="s">
        <v>1</v>
      </c>
      <c r="F2399" s="898" t="s">
        <v>3804</v>
      </c>
      <c r="H2399" s="899">
        <v>2.7589999999999999</v>
      </c>
      <c r="L2399" s="896"/>
      <c r="M2399" s="900"/>
      <c r="T2399" s="901"/>
      <c r="AT2399" s="897" t="s">
        <v>3027</v>
      </c>
      <c r="AU2399" s="897" t="s">
        <v>177</v>
      </c>
      <c r="AV2399" s="895" t="s">
        <v>177</v>
      </c>
      <c r="AW2399" s="895" t="s">
        <v>27</v>
      </c>
      <c r="AX2399" s="895" t="s">
        <v>70</v>
      </c>
      <c r="AY2399" s="897" t="s">
        <v>170</v>
      </c>
    </row>
    <row r="2400" spans="2:65" s="902" customFormat="1">
      <c r="B2400" s="903"/>
      <c r="D2400" s="890" t="s">
        <v>3027</v>
      </c>
      <c r="E2400" s="904" t="s">
        <v>1</v>
      </c>
      <c r="F2400" s="905" t="s">
        <v>3030</v>
      </c>
      <c r="H2400" s="906">
        <v>5.5809999999999995</v>
      </c>
      <c r="L2400" s="903"/>
      <c r="M2400" s="907"/>
      <c r="T2400" s="908"/>
      <c r="AT2400" s="904" t="s">
        <v>3027</v>
      </c>
      <c r="AU2400" s="904" t="s">
        <v>177</v>
      </c>
      <c r="AV2400" s="902" t="s">
        <v>176</v>
      </c>
      <c r="AW2400" s="902" t="s">
        <v>27</v>
      </c>
      <c r="AX2400" s="902" t="s">
        <v>78</v>
      </c>
      <c r="AY2400" s="904" t="s">
        <v>170</v>
      </c>
    </row>
    <row r="2401" spans="2:65" s="2" customFormat="1" ht="24.25" customHeight="1">
      <c r="B2401" s="883"/>
      <c r="C2401" s="161" t="s">
        <v>1511</v>
      </c>
      <c r="D2401" s="161" t="s">
        <v>391</v>
      </c>
      <c r="E2401" s="162" t="s">
        <v>1512</v>
      </c>
      <c r="F2401" s="163" t="s">
        <v>1513</v>
      </c>
      <c r="G2401" s="164" t="s">
        <v>339</v>
      </c>
      <c r="H2401" s="1082">
        <v>1.944</v>
      </c>
      <c r="I2401" s="1091"/>
      <c r="J2401" s="166">
        <f>ROUND(I2401*H2401,2)</f>
        <v>0</v>
      </c>
      <c r="K2401" s="167"/>
      <c r="L2401" s="168"/>
      <c r="M2401" s="169" t="s">
        <v>1</v>
      </c>
      <c r="N2401" s="922" t="s">
        <v>38</v>
      </c>
      <c r="O2401" s="886">
        <v>0</v>
      </c>
      <c r="P2401" s="886">
        <f>O2401*H2401</f>
        <v>0</v>
      </c>
      <c r="Q2401" s="886">
        <v>5.1999999999999998E-2</v>
      </c>
      <c r="R2401" s="886">
        <f>Q2401*H2401</f>
        <v>0.101088</v>
      </c>
      <c r="S2401" s="886">
        <v>0</v>
      </c>
      <c r="T2401" s="158">
        <f>S2401*H2401</f>
        <v>0</v>
      </c>
      <c r="AR2401" s="159" t="s">
        <v>299</v>
      </c>
      <c r="AT2401" s="159" t="s">
        <v>391</v>
      </c>
      <c r="AU2401" s="159" t="s">
        <v>177</v>
      </c>
      <c r="AY2401" s="863" t="s">
        <v>170</v>
      </c>
      <c r="BE2401" s="887">
        <f>IF(N2401="základná",J2401,0)</f>
        <v>0</v>
      </c>
      <c r="BF2401" s="887">
        <f>IF(N2401="znížená",J2401,0)</f>
        <v>0</v>
      </c>
      <c r="BG2401" s="887">
        <f>IF(N2401="zákl. prenesená",J2401,0)</f>
        <v>0</v>
      </c>
      <c r="BH2401" s="887">
        <f>IF(N2401="zníž. prenesená",J2401,0)</f>
        <v>0</v>
      </c>
      <c r="BI2401" s="887">
        <f>IF(N2401="nulová",J2401,0)</f>
        <v>0</v>
      </c>
      <c r="BJ2401" s="863" t="s">
        <v>177</v>
      </c>
      <c r="BK2401" s="887">
        <f>ROUND(I2401*H2401,2)</f>
        <v>0</v>
      </c>
      <c r="BL2401" s="863" t="s">
        <v>234</v>
      </c>
      <c r="BM2401" s="159" t="s">
        <v>1514</v>
      </c>
    </row>
    <row r="2402" spans="2:65" s="888" customFormat="1">
      <c r="B2402" s="889"/>
      <c r="D2402" s="890" t="s">
        <v>3027</v>
      </c>
      <c r="E2402" s="891" t="s">
        <v>1</v>
      </c>
      <c r="F2402" s="892" t="s">
        <v>3805</v>
      </c>
      <c r="H2402" s="891" t="s">
        <v>1</v>
      </c>
      <c r="L2402" s="889"/>
      <c r="M2402" s="893"/>
      <c r="T2402" s="894"/>
      <c r="AT2402" s="891" t="s">
        <v>3027</v>
      </c>
      <c r="AU2402" s="891" t="s">
        <v>177</v>
      </c>
      <c r="AV2402" s="888" t="s">
        <v>78</v>
      </c>
      <c r="AW2402" s="888" t="s">
        <v>27</v>
      </c>
      <c r="AX2402" s="888" t="s">
        <v>70</v>
      </c>
      <c r="AY2402" s="891" t="s">
        <v>170</v>
      </c>
    </row>
    <row r="2403" spans="2:65" s="888" customFormat="1" ht="20.399999999999999">
      <c r="B2403" s="889"/>
      <c r="D2403" s="890" t="s">
        <v>3027</v>
      </c>
      <c r="E2403" s="891" t="s">
        <v>1</v>
      </c>
      <c r="F2403" s="892" t="s">
        <v>3774</v>
      </c>
      <c r="H2403" s="891" t="s">
        <v>1</v>
      </c>
      <c r="L2403" s="889"/>
      <c r="M2403" s="893"/>
      <c r="T2403" s="894"/>
      <c r="AT2403" s="891" t="s">
        <v>3027</v>
      </c>
      <c r="AU2403" s="891" t="s">
        <v>177</v>
      </c>
      <c r="AV2403" s="888" t="s">
        <v>78</v>
      </c>
      <c r="AW2403" s="888" t="s">
        <v>27</v>
      </c>
      <c r="AX2403" s="888" t="s">
        <v>70</v>
      </c>
      <c r="AY2403" s="891" t="s">
        <v>170</v>
      </c>
    </row>
    <row r="2404" spans="2:65" s="888" customFormat="1">
      <c r="B2404" s="889"/>
      <c r="D2404" s="890" t="s">
        <v>3027</v>
      </c>
      <c r="E2404" s="891" t="s">
        <v>1</v>
      </c>
      <c r="F2404" s="892" t="s">
        <v>3775</v>
      </c>
      <c r="H2404" s="891" t="s">
        <v>1</v>
      </c>
      <c r="L2404" s="889"/>
      <c r="M2404" s="893"/>
      <c r="T2404" s="894"/>
      <c r="AT2404" s="891" t="s">
        <v>3027</v>
      </c>
      <c r="AU2404" s="891" t="s">
        <v>177</v>
      </c>
      <c r="AV2404" s="888" t="s">
        <v>78</v>
      </c>
      <c r="AW2404" s="888" t="s">
        <v>27</v>
      </c>
      <c r="AX2404" s="888" t="s">
        <v>70</v>
      </c>
      <c r="AY2404" s="891" t="s">
        <v>170</v>
      </c>
    </row>
    <row r="2405" spans="2:65" s="895" customFormat="1">
      <c r="B2405" s="896"/>
      <c r="D2405" s="890" t="s">
        <v>3027</v>
      </c>
      <c r="E2405" s="897" t="s">
        <v>1</v>
      </c>
      <c r="F2405" s="898" t="s">
        <v>3806</v>
      </c>
      <c r="H2405" s="899">
        <v>1.944</v>
      </c>
      <c r="L2405" s="896"/>
      <c r="M2405" s="900"/>
      <c r="T2405" s="901"/>
      <c r="AT2405" s="897" t="s">
        <v>3027</v>
      </c>
      <c r="AU2405" s="897" t="s">
        <v>177</v>
      </c>
      <c r="AV2405" s="895" t="s">
        <v>177</v>
      </c>
      <c r="AW2405" s="895" t="s">
        <v>27</v>
      </c>
      <c r="AX2405" s="895" t="s">
        <v>70</v>
      </c>
      <c r="AY2405" s="897" t="s">
        <v>170</v>
      </c>
    </row>
    <row r="2406" spans="2:65" s="902" customFormat="1">
      <c r="B2406" s="903"/>
      <c r="D2406" s="890" t="s">
        <v>3027</v>
      </c>
      <c r="E2406" s="904" t="s">
        <v>1</v>
      </c>
      <c r="F2406" s="905" t="s">
        <v>3030</v>
      </c>
      <c r="H2406" s="906">
        <v>1.944</v>
      </c>
      <c r="L2406" s="903"/>
      <c r="M2406" s="907"/>
      <c r="T2406" s="908"/>
      <c r="AT2406" s="904" t="s">
        <v>3027</v>
      </c>
      <c r="AU2406" s="904" t="s">
        <v>177</v>
      </c>
      <c r="AV2406" s="902" t="s">
        <v>176</v>
      </c>
      <c r="AW2406" s="902" t="s">
        <v>27</v>
      </c>
      <c r="AX2406" s="902" t="s">
        <v>78</v>
      </c>
      <c r="AY2406" s="904" t="s">
        <v>170</v>
      </c>
    </row>
    <row r="2407" spans="2:65" s="2" customFormat="1" ht="24.25" customHeight="1">
      <c r="B2407" s="883"/>
      <c r="C2407" s="148" t="s">
        <v>1515</v>
      </c>
      <c r="D2407" s="148" t="s">
        <v>172</v>
      </c>
      <c r="E2407" s="149" t="s">
        <v>1516</v>
      </c>
      <c r="F2407" s="150" t="s">
        <v>1517</v>
      </c>
      <c r="G2407" s="151" t="s">
        <v>175</v>
      </c>
      <c r="H2407" s="152">
        <v>4.1120000000000001</v>
      </c>
      <c r="I2407" s="1091"/>
      <c r="J2407" s="153">
        <f>ROUND(I2407*H2407,2)</f>
        <v>0</v>
      </c>
      <c r="K2407" s="884"/>
      <c r="L2407" s="924"/>
      <c r="M2407" s="155" t="s">
        <v>1</v>
      </c>
      <c r="N2407" s="885" t="s">
        <v>38</v>
      </c>
      <c r="O2407" s="886">
        <v>0.41699999999999998</v>
      </c>
      <c r="P2407" s="886">
        <f>O2407*H2407</f>
        <v>1.714704</v>
      </c>
      <c r="Q2407" s="886">
        <v>0</v>
      </c>
      <c r="R2407" s="886">
        <f>Q2407*H2407</f>
        <v>0</v>
      </c>
      <c r="S2407" s="886">
        <v>6.5000000000000002E-2</v>
      </c>
      <c r="T2407" s="158">
        <f>S2407*H2407</f>
        <v>0.26728000000000002</v>
      </c>
      <c r="AR2407" s="159" t="s">
        <v>234</v>
      </c>
      <c r="AT2407" s="159" t="s">
        <v>172</v>
      </c>
      <c r="AU2407" s="159" t="s">
        <v>177</v>
      </c>
      <c r="AY2407" s="863" t="s">
        <v>170</v>
      </c>
      <c r="BE2407" s="887">
        <f>IF(N2407="základná",J2407,0)</f>
        <v>0</v>
      </c>
      <c r="BF2407" s="887">
        <f>IF(N2407="znížená",J2407,0)</f>
        <v>0</v>
      </c>
      <c r="BG2407" s="887">
        <f>IF(N2407="zákl. prenesená",J2407,0)</f>
        <v>0</v>
      </c>
      <c r="BH2407" s="887">
        <f>IF(N2407="zníž. prenesená",J2407,0)</f>
        <v>0</v>
      </c>
      <c r="BI2407" s="887">
        <f>IF(N2407="nulová",J2407,0)</f>
        <v>0</v>
      </c>
      <c r="BJ2407" s="863" t="s">
        <v>177</v>
      </c>
      <c r="BK2407" s="887">
        <f>ROUND(I2407*H2407,2)</f>
        <v>0</v>
      </c>
      <c r="BL2407" s="863" t="s">
        <v>234</v>
      </c>
      <c r="BM2407" s="159" t="s">
        <v>1518</v>
      </c>
    </row>
    <row r="2408" spans="2:65" s="888" customFormat="1">
      <c r="B2408" s="889"/>
      <c r="D2408" s="890" t="s">
        <v>3027</v>
      </c>
      <c r="E2408" s="891" t="s">
        <v>1</v>
      </c>
      <c r="F2408" s="892" t="s">
        <v>3807</v>
      </c>
      <c r="H2408" s="891" t="s">
        <v>1</v>
      </c>
      <c r="L2408" s="889"/>
      <c r="M2408" s="893"/>
      <c r="T2408" s="894"/>
      <c r="AT2408" s="891" t="s">
        <v>3027</v>
      </c>
      <c r="AU2408" s="891" t="s">
        <v>177</v>
      </c>
      <c r="AV2408" s="888" t="s">
        <v>78</v>
      </c>
      <c r="AW2408" s="888" t="s">
        <v>27</v>
      </c>
      <c r="AX2408" s="888" t="s">
        <v>70</v>
      </c>
      <c r="AY2408" s="891" t="s">
        <v>170</v>
      </c>
    </row>
    <row r="2409" spans="2:65" s="895" customFormat="1">
      <c r="B2409" s="896"/>
      <c r="D2409" s="890" t="s">
        <v>3027</v>
      </c>
      <c r="E2409" s="897" t="s">
        <v>1</v>
      </c>
      <c r="F2409" s="898" t="s">
        <v>3808</v>
      </c>
      <c r="H2409" s="899">
        <v>2.0529999999999999</v>
      </c>
      <c r="L2409" s="896"/>
      <c r="M2409" s="900"/>
      <c r="T2409" s="901"/>
      <c r="AT2409" s="897" t="s">
        <v>3027</v>
      </c>
      <c r="AU2409" s="897" t="s">
        <v>177</v>
      </c>
      <c r="AV2409" s="895" t="s">
        <v>177</v>
      </c>
      <c r="AW2409" s="895" t="s">
        <v>27</v>
      </c>
      <c r="AX2409" s="895" t="s">
        <v>70</v>
      </c>
      <c r="AY2409" s="897" t="s">
        <v>170</v>
      </c>
    </row>
    <row r="2410" spans="2:65" s="895" customFormat="1">
      <c r="B2410" s="896"/>
      <c r="D2410" s="890" t="s">
        <v>3027</v>
      </c>
      <c r="E2410" s="897" t="s">
        <v>1</v>
      </c>
      <c r="F2410" s="898" t="s">
        <v>3809</v>
      </c>
      <c r="H2410" s="899">
        <v>2.0590000000000002</v>
      </c>
      <c r="L2410" s="896"/>
      <c r="M2410" s="900"/>
      <c r="T2410" s="901"/>
      <c r="AT2410" s="897" t="s">
        <v>3027</v>
      </c>
      <c r="AU2410" s="897" t="s">
        <v>177</v>
      </c>
      <c r="AV2410" s="895" t="s">
        <v>177</v>
      </c>
      <c r="AW2410" s="895" t="s">
        <v>27</v>
      </c>
      <c r="AX2410" s="895" t="s">
        <v>70</v>
      </c>
      <c r="AY2410" s="897" t="s">
        <v>170</v>
      </c>
    </row>
    <row r="2411" spans="2:65" s="902" customFormat="1">
      <c r="B2411" s="903"/>
      <c r="D2411" s="890" t="s">
        <v>3027</v>
      </c>
      <c r="E2411" s="904" t="s">
        <v>1</v>
      </c>
      <c r="F2411" s="905" t="s">
        <v>3030</v>
      </c>
      <c r="H2411" s="906">
        <v>4.1120000000000001</v>
      </c>
      <c r="L2411" s="903"/>
      <c r="M2411" s="907"/>
      <c r="T2411" s="908"/>
      <c r="AT2411" s="904" t="s">
        <v>3027</v>
      </c>
      <c r="AU2411" s="904" t="s">
        <v>177</v>
      </c>
      <c r="AV2411" s="902" t="s">
        <v>176</v>
      </c>
      <c r="AW2411" s="902" t="s">
        <v>27</v>
      </c>
      <c r="AX2411" s="902" t="s">
        <v>78</v>
      </c>
      <c r="AY2411" s="904" t="s">
        <v>170</v>
      </c>
    </row>
    <row r="2412" spans="2:65" s="2" customFormat="1" ht="24.25" customHeight="1">
      <c r="B2412" s="883"/>
      <c r="C2412" s="148" t="s">
        <v>1519</v>
      </c>
      <c r="D2412" s="148" t="s">
        <v>172</v>
      </c>
      <c r="E2412" s="149" t="s">
        <v>1520</v>
      </c>
      <c r="F2412" s="150" t="s">
        <v>1521</v>
      </c>
      <c r="G2412" s="151" t="s">
        <v>364</v>
      </c>
      <c r="H2412" s="152">
        <v>172.54</v>
      </c>
      <c r="I2412" s="1091"/>
      <c r="J2412" s="153">
        <f>ROUND(I2412*H2412,2)</f>
        <v>0</v>
      </c>
      <c r="K2412" s="884"/>
      <c r="L2412" s="40"/>
      <c r="M2412" s="155" t="s">
        <v>1</v>
      </c>
      <c r="N2412" s="885" t="s">
        <v>38</v>
      </c>
      <c r="O2412" s="886">
        <v>1.1399999999999999</v>
      </c>
      <c r="P2412" s="886">
        <f>O2412*H2412</f>
        <v>196.69559999999998</v>
      </c>
      <c r="Q2412" s="886">
        <v>2.1000000000000001E-4</v>
      </c>
      <c r="R2412" s="886">
        <f>Q2412*H2412</f>
        <v>3.6233399999999999E-2</v>
      </c>
      <c r="S2412" s="886">
        <v>0</v>
      </c>
      <c r="T2412" s="158">
        <f>S2412*H2412</f>
        <v>0</v>
      </c>
      <c r="AR2412" s="159" t="s">
        <v>234</v>
      </c>
      <c r="AT2412" s="159" t="s">
        <v>172</v>
      </c>
      <c r="AU2412" s="159" t="s">
        <v>177</v>
      </c>
      <c r="AY2412" s="863" t="s">
        <v>170</v>
      </c>
      <c r="BE2412" s="887">
        <f>IF(N2412="základná",J2412,0)</f>
        <v>0</v>
      </c>
      <c r="BF2412" s="887">
        <f>IF(N2412="znížená",J2412,0)</f>
        <v>0</v>
      </c>
      <c r="BG2412" s="887">
        <f>IF(N2412="zákl. prenesená",J2412,0)</f>
        <v>0</v>
      </c>
      <c r="BH2412" s="887">
        <f>IF(N2412="zníž. prenesená",J2412,0)</f>
        <v>0</v>
      </c>
      <c r="BI2412" s="887">
        <f>IF(N2412="nulová",J2412,0)</f>
        <v>0</v>
      </c>
      <c r="BJ2412" s="863" t="s">
        <v>177</v>
      </c>
      <c r="BK2412" s="887">
        <f>ROUND(I2412*H2412,2)</f>
        <v>0</v>
      </c>
      <c r="BL2412" s="863" t="s">
        <v>234</v>
      </c>
      <c r="BM2412" s="159" t="s">
        <v>1522</v>
      </c>
    </row>
    <row r="2413" spans="2:65" s="888" customFormat="1">
      <c r="B2413" s="889"/>
      <c r="D2413" s="890" t="s">
        <v>3027</v>
      </c>
      <c r="E2413" s="891" t="s">
        <v>1</v>
      </c>
      <c r="F2413" s="892" t="s">
        <v>3810</v>
      </c>
      <c r="H2413" s="891" t="s">
        <v>1</v>
      </c>
      <c r="L2413" s="889"/>
      <c r="M2413" s="893"/>
      <c r="T2413" s="894"/>
      <c r="AT2413" s="891" t="s">
        <v>3027</v>
      </c>
      <c r="AU2413" s="891" t="s">
        <v>177</v>
      </c>
      <c r="AV2413" s="888" t="s">
        <v>78</v>
      </c>
      <c r="AW2413" s="888" t="s">
        <v>27</v>
      </c>
      <c r="AX2413" s="888" t="s">
        <v>70</v>
      </c>
      <c r="AY2413" s="891" t="s">
        <v>170</v>
      </c>
    </row>
    <row r="2414" spans="2:65" s="895" customFormat="1">
      <c r="B2414" s="896"/>
      <c r="D2414" s="890" t="s">
        <v>3027</v>
      </c>
      <c r="E2414" s="897" t="s">
        <v>1</v>
      </c>
      <c r="F2414" s="898" t="s">
        <v>3811</v>
      </c>
      <c r="H2414" s="899">
        <v>9.32</v>
      </c>
      <c r="L2414" s="896"/>
      <c r="M2414" s="900"/>
      <c r="T2414" s="901"/>
      <c r="AT2414" s="897" t="s">
        <v>3027</v>
      </c>
      <c r="AU2414" s="897" t="s">
        <v>177</v>
      </c>
      <c r="AV2414" s="895" t="s">
        <v>177</v>
      </c>
      <c r="AW2414" s="895" t="s">
        <v>27</v>
      </c>
      <c r="AX2414" s="895" t="s">
        <v>70</v>
      </c>
      <c r="AY2414" s="897" t="s">
        <v>170</v>
      </c>
    </row>
    <row r="2415" spans="2:65" s="895" customFormat="1">
      <c r="B2415" s="896"/>
      <c r="D2415" s="890" t="s">
        <v>3027</v>
      </c>
      <c r="E2415" s="897" t="s">
        <v>1</v>
      </c>
      <c r="F2415" s="898" t="s">
        <v>3812</v>
      </c>
      <c r="H2415" s="899">
        <v>8.1</v>
      </c>
      <c r="L2415" s="896"/>
      <c r="M2415" s="900"/>
      <c r="T2415" s="901"/>
      <c r="AT2415" s="897" t="s">
        <v>3027</v>
      </c>
      <c r="AU2415" s="897" t="s">
        <v>177</v>
      </c>
      <c r="AV2415" s="895" t="s">
        <v>177</v>
      </c>
      <c r="AW2415" s="895" t="s">
        <v>27</v>
      </c>
      <c r="AX2415" s="895" t="s">
        <v>70</v>
      </c>
      <c r="AY2415" s="897" t="s">
        <v>170</v>
      </c>
    </row>
    <row r="2416" spans="2:65" s="895" customFormat="1">
      <c r="B2416" s="896"/>
      <c r="D2416" s="890" t="s">
        <v>3027</v>
      </c>
      <c r="E2416" s="897" t="s">
        <v>1</v>
      </c>
      <c r="F2416" s="898" t="s">
        <v>3813</v>
      </c>
      <c r="H2416" s="899">
        <v>6.44</v>
      </c>
      <c r="L2416" s="896"/>
      <c r="M2416" s="900"/>
      <c r="T2416" s="901"/>
      <c r="AT2416" s="897" t="s">
        <v>3027</v>
      </c>
      <c r="AU2416" s="897" t="s">
        <v>177</v>
      </c>
      <c r="AV2416" s="895" t="s">
        <v>177</v>
      </c>
      <c r="AW2416" s="895" t="s">
        <v>27</v>
      </c>
      <c r="AX2416" s="895" t="s">
        <v>70</v>
      </c>
      <c r="AY2416" s="897" t="s">
        <v>170</v>
      </c>
    </row>
    <row r="2417" spans="2:65" s="895" customFormat="1">
      <c r="B2417" s="896"/>
      <c r="D2417" s="890" t="s">
        <v>3027</v>
      </c>
      <c r="E2417" s="897" t="s">
        <v>1</v>
      </c>
      <c r="F2417" s="898" t="s">
        <v>3814</v>
      </c>
      <c r="H2417" s="899">
        <v>148.68</v>
      </c>
      <c r="L2417" s="896"/>
      <c r="M2417" s="900"/>
      <c r="T2417" s="901"/>
      <c r="AT2417" s="897" t="s">
        <v>3027</v>
      </c>
      <c r="AU2417" s="897" t="s">
        <v>177</v>
      </c>
      <c r="AV2417" s="895" t="s">
        <v>177</v>
      </c>
      <c r="AW2417" s="895" t="s">
        <v>27</v>
      </c>
      <c r="AX2417" s="895" t="s">
        <v>70</v>
      </c>
      <c r="AY2417" s="897" t="s">
        <v>170</v>
      </c>
    </row>
    <row r="2418" spans="2:65" s="902" customFormat="1">
      <c r="B2418" s="903"/>
      <c r="D2418" s="890" t="s">
        <v>3027</v>
      </c>
      <c r="E2418" s="904" t="s">
        <v>1</v>
      </c>
      <c r="F2418" s="905" t="s">
        <v>3030</v>
      </c>
      <c r="H2418" s="906">
        <v>172.54000000000002</v>
      </c>
      <c r="L2418" s="903"/>
      <c r="M2418" s="907"/>
      <c r="T2418" s="908"/>
      <c r="AT2418" s="904" t="s">
        <v>3027</v>
      </c>
      <c r="AU2418" s="904" t="s">
        <v>177</v>
      </c>
      <c r="AV2418" s="902" t="s">
        <v>176</v>
      </c>
      <c r="AW2418" s="902" t="s">
        <v>27</v>
      </c>
      <c r="AX2418" s="902" t="s">
        <v>78</v>
      </c>
      <c r="AY2418" s="904" t="s">
        <v>170</v>
      </c>
    </row>
    <row r="2419" spans="2:65" s="2" customFormat="1" ht="37.9" customHeight="1">
      <c r="B2419" s="883"/>
      <c r="C2419" s="161" t="s">
        <v>1523</v>
      </c>
      <c r="D2419" s="161" t="s">
        <v>391</v>
      </c>
      <c r="E2419" s="162" t="s">
        <v>1496</v>
      </c>
      <c r="F2419" s="163" t="s">
        <v>1497</v>
      </c>
      <c r="G2419" s="164" t="s">
        <v>364</v>
      </c>
      <c r="H2419" s="165">
        <v>181.167</v>
      </c>
      <c r="I2419" s="1091"/>
      <c r="J2419" s="166">
        <f>ROUND(I2419*H2419,2)</f>
        <v>0</v>
      </c>
      <c r="K2419" s="167"/>
      <c r="L2419" s="168"/>
      <c r="M2419" s="169" t="s">
        <v>1</v>
      </c>
      <c r="N2419" s="922" t="s">
        <v>38</v>
      </c>
      <c r="O2419" s="886">
        <v>0</v>
      </c>
      <c r="P2419" s="886">
        <f>O2419*H2419</f>
        <v>0</v>
      </c>
      <c r="Q2419" s="886">
        <v>1E-4</v>
      </c>
      <c r="R2419" s="886">
        <f>Q2419*H2419</f>
        <v>1.8116699999999999E-2</v>
      </c>
      <c r="S2419" s="886">
        <v>0</v>
      </c>
      <c r="T2419" s="158">
        <f>S2419*H2419</f>
        <v>0</v>
      </c>
      <c r="AR2419" s="159" t="s">
        <v>299</v>
      </c>
      <c r="AT2419" s="159" t="s">
        <v>391</v>
      </c>
      <c r="AU2419" s="159" t="s">
        <v>177</v>
      </c>
      <c r="AY2419" s="863" t="s">
        <v>170</v>
      </c>
      <c r="BE2419" s="887">
        <f>IF(N2419="základná",J2419,0)</f>
        <v>0</v>
      </c>
      <c r="BF2419" s="887">
        <f>IF(N2419="znížená",J2419,0)</f>
        <v>0</v>
      </c>
      <c r="BG2419" s="887">
        <f>IF(N2419="zákl. prenesená",J2419,0)</f>
        <v>0</v>
      </c>
      <c r="BH2419" s="887">
        <f>IF(N2419="zníž. prenesená",J2419,0)</f>
        <v>0</v>
      </c>
      <c r="BI2419" s="887">
        <f>IF(N2419="nulová",J2419,0)</f>
        <v>0</v>
      </c>
      <c r="BJ2419" s="863" t="s">
        <v>177</v>
      </c>
      <c r="BK2419" s="887">
        <f>ROUND(I2419*H2419,2)</f>
        <v>0</v>
      </c>
      <c r="BL2419" s="863" t="s">
        <v>234</v>
      </c>
      <c r="BM2419" s="159" t="s">
        <v>1524</v>
      </c>
    </row>
    <row r="2420" spans="2:65" s="888" customFormat="1">
      <c r="B2420" s="889"/>
      <c r="D2420" s="890" t="s">
        <v>3027</v>
      </c>
      <c r="E2420" s="891" t="s">
        <v>1</v>
      </c>
      <c r="F2420" s="892" t="s">
        <v>3769</v>
      </c>
      <c r="H2420" s="891" t="s">
        <v>1</v>
      </c>
      <c r="L2420" s="889"/>
      <c r="M2420" s="893"/>
      <c r="T2420" s="894"/>
      <c r="AT2420" s="891" t="s">
        <v>3027</v>
      </c>
      <c r="AU2420" s="891" t="s">
        <v>177</v>
      </c>
      <c r="AV2420" s="888" t="s">
        <v>78</v>
      </c>
      <c r="AW2420" s="888" t="s">
        <v>27</v>
      </c>
      <c r="AX2420" s="888" t="s">
        <v>70</v>
      </c>
      <c r="AY2420" s="891" t="s">
        <v>170</v>
      </c>
    </row>
    <row r="2421" spans="2:65" s="895" customFormat="1">
      <c r="B2421" s="896"/>
      <c r="D2421" s="890" t="s">
        <v>3027</v>
      </c>
      <c r="E2421" s="897" t="s">
        <v>1</v>
      </c>
      <c r="F2421" s="898" t="s">
        <v>3811</v>
      </c>
      <c r="H2421" s="899">
        <v>9.32</v>
      </c>
      <c r="L2421" s="896"/>
      <c r="M2421" s="900"/>
      <c r="T2421" s="901"/>
      <c r="AT2421" s="897" t="s">
        <v>3027</v>
      </c>
      <c r="AU2421" s="897" t="s">
        <v>177</v>
      </c>
      <c r="AV2421" s="895" t="s">
        <v>177</v>
      </c>
      <c r="AW2421" s="895" t="s">
        <v>27</v>
      </c>
      <c r="AX2421" s="895" t="s">
        <v>70</v>
      </c>
      <c r="AY2421" s="897" t="s">
        <v>170</v>
      </c>
    </row>
    <row r="2422" spans="2:65" s="895" customFormat="1">
      <c r="B2422" s="896"/>
      <c r="D2422" s="890" t="s">
        <v>3027</v>
      </c>
      <c r="E2422" s="897" t="s">
        <v>1</v>
      </c>
      <c r="F2422" s="898" t="s">
        <v>3812</v>
      </c>
      <c r="H2422" s="899">
        <v>8.1</v>
      </c>
      <c r="L2422" s="896"/>
      <c r="M2422" s="900"/>
      <c r="T2422" s="901"/>
      <c r="AT2422" s="897" t="s">
        <v>3027</v>
      </c>
      <c r="AU2422" s="897" t="s">
        <v>177</v>
      </c>
      <c r="AV2422" s="895" t="s">
        <v>177</v>
      </c>
      <c r="AW2422" s="895" t="s">
        <v>27</v>
      </c>
      <c r="AX2422" s="895" t="s">
        <v>70</v>
      </c>
      <c r="AY2422" s="897" t="s">
        <v>170</v>
      </c>
    </row>
    <row r="2423" spans="2:65" s="895" customFormat="1">
      <c r="B2423" s="896"/>
      <c r="D2423" s="890" t="s">
        <v>3027</v>
      </c>
      <c r="E2423" s="897" t="s">
        <v>1</v>
      </c>
      <c r="F2423" s="898" t="s">
        <v>3813</v>
      </c>
      <c r="H2423" s="899">
        <v>6.44</v>
      </c>
      <c r="L2423" s="896"/>
      <c r="M2423" s="900"/>
      <c r="T2423" s="901"/>
      <c r="AT2423" s="897" t="s">
        <v>3027</v>
      </c>
      <c r="AU2423" s="897" t="s">
        <v>177</v>
      </c>
      <c r="AV2423" s="895" t="s">
        <v>177</v>
      </c>
      <c r="AW2423" s="895" t="s">
        <v>27</v>
      </c>
      <c r="AX2423" s="895" t="s">
        <v>70</v>
      </c>
      <c r="AY2423" s="897" t="s">
        <v>170</v>
      </c>
    </row>
    <row r="2424" spans="2:65" s="895" customFormat="1">
      <c r="B2424" s="896"/>
      <c r="D2424" s="890" t="s">
        <v>3027</v>
      </c>
      <c r="E2424" s="897" t="s">
        <v>1</v>
      </c>
      <c r="F2424" s="898" t="s">
        <v>3814</v>
      </c>
      <c r="H2424" s="899">
        <v>148.68</v>
      </c>
      <c r="L2424" s="896"/>
      <c r="M2424" s="900"/>
      <c r="T2424" s="901"/>
      <c r="AT2424" s="897" t="s">
        <v>3027</v>
      </c>
      <c r="AU2424" s="897" t="s">
        <v>177</v>
      </c>
      <c r="AV2424" s="895" t="s">
        <v>177</v>
      </c>
      <c r="AW2424" s="895" t="s">
        <v>27</v>
      </c>
      <c r="AX2424" s="895" t="s">
        <v>70</v>
      </c>
      <c r="AY2424" s="897" t="s">
        <v>170</v>
      </c>
    </row>
    <row r="2425" spans="2:65" s="902" customFormat="1">
      <c r="B2425" s="903"/>
      <c r="D2425" s="890" t="s">
        <v>3027</v>
      </c>
      <c r="E2425" s="904" t="s">
        <v>1</v>
      </c>
      <c r="F2425" s="905" t="s">
        <v>3030</v>
      </c>
      <c r="H2425" s="906">
        <v>172.54</v>
      </c>
      <c r="L2425" s="903"/>
      <c r="M2425" s="907"/>
      <c r="T2425" s="908"/>
      <c r="AT2425" s="904" t="s">
        <v>3027</v>
      </c>
      <c r="AU2425" s="904" t="s">
        <v>177</v>
      </c>
      <c r="AV2425" s="902" t="s">
        <v>176</v>
      </c>
      <c r="AW2425" s="902" t="s">
        <v>27</v>
      </c>
      <c r="AX2425" s="902" t="s">
        <v>78</v>
      </c>
      <c r="AY2425" s="904" t="s">
        <v>170</v>
      </c>
    </row>
    <row r="2426" spans="2:65" s="895" customFormat="1">
      <c r="B2426" s="896"/>
      <c r="D2426" s="890" t="s">
        <v>3027</v>
      </c>
      <c r="F2426" s="898" t="s">
        <v>3815</v>
      </c>
      <c r="H2426" s="899">
        <v>181.167</v>
      </c>
      <c r="L2426" s="896"/>
      <c r="M2426" s="900"/>
      <c r="T2426" s="901"/>
      <c r="AT2426" s="897" t="s">
        <v>3027</v>
      </c>
      <c r="AU2426" s="897" t="s">
        <v>177</v>
      </c>
      <c r="AV2426" s="895" t="s">
        <v>177</v>
      </c>
      <c r="AW2426" s="895" t="s">
        <v>3</v>
      </c>
      <c r="AX2426" s="895" t="s">
        <v>78</v>
      </c>
      <c r="AY2426" s="897" t="s">
        <v>170</v>
      </c>
    </row>
    <row r="2427" spans="2:65" s="2" customFormat="1" ht="37.9" customHeight="1">
      <c r="B2427" s="883"/>
      <c r="C2427" s="161" t="s">
        <v>1525</v>
      </c>
      <c r="D2427" s="161" t="s">
        <v>391</v>
      </c>
      <c r="E2427" s="162" t="s">
        <v>1500</v>
      </c>
      <c r="F2427" s="163" t="s">
        <v>1501</v>
      </c>
      <c r="G2427" s="164" t="s">
        <v>364</v>
      </c>
      <c r="H2427" s="165">
        <v>181.167</v>
      </c>
      <c r="I2427" s="1091"/>
      <c r="J2427" s="166">
        <f>ROUND(I2427*H2427,2)</f>
        <v>0</v>
      </c>
      <c r="K2427" s="167"/>
      <c r="L2427" s="168"/>
      <c r="M2427" s="169" t="s">
        <v>1</v>
      </c>
      <c r="N2427" s="922" t="s">
        <v>38</v>
      </c>
      <c r="O2427" s="886">
        <v>0</v>
      </c>
      <c r="P2427" s="886">
        <f>O2427*H2427</f>
        <v>0</v>
      </c>
      <c r="Q2427" s="886">
        <v>1E-4</v>
      </c>
      <c r="R2427" s="886">
        <f>Q2427*H2427</f>
        <v>1.8116699999999999E-2</v>
      </c>
      <c r="S2427" s="886">
        <v>0</v>
      </c>
      <c r="T2427" s="158">
        <f>S2427*H2427</f>
        <v>0</v>
      </c>
      <c r="AR2427" s="159" t="s">
        <v>299</v>
      </c>
      <c r="AT2427" s="159" t="s">
        <v>391</v>
      </c>
      <c r="AU2427" s="159" t="s">
        <v>177</v>
      </c>
      <c r="AY2427" s="863" t="s">
        <v>170</v>
      </c>
      <c r="BE2427" s="887">
        <f>IF(N2427="základná",J2427,0)</f>
        <v>0</v>
      </c>
      <c r="BF2427" s="887">
        <f>IF(N2427="znížená",J2427,0)</f>
        <v>0</v>
      </c>
      <c r="BG2427" s="887">
        <f>IF(N2427="zákl. prenesená",J2427,0)</f>
        <v>0</v>
      </c>
      <c r="BH2427" s="887">
        <f>IF(N2427="zníž. prenesená",J2427,0)</f>
        <v>0</v>
      </c>
      <c r="BI2427" s="887">
        <f>IF(N2427="nulová",J2427,0)</f>
        <v>0</v>
      </c>
      <c r="BJ2427" s="863" t="s">
        <v>177</v>
      </c>
      <c r="BK2427" s="887">
        <f>ROUND(I2427*H2427,2)</f>
        <v>0</v>
      </c>
      <c r="BL2427" s="863" t="s">
        <v>234</v>
      </c>
      <c r="BM2427" s="159" t="s">
        <v>1526</v>
      </c>
    </row>
    <row r="2428" spans="2:65" s="888" customFormat="1">
      <c r="B2428" s="889"/>
      <c r="D2428" s="890" t="s">
        <v>3027</v>
      </c>
      <c r="E2428" s="891" t="s">
        <v>1</v>
      </c>
      <c r="F2428" s="892" t="s">
        <v>3771</v>
      </c>
      <c r="H2428" s="891" t="s">
        <v>1</v>
      </c>
      <c r="L2428" s="889"/>
      <c r="M2428" s="893"/>
      <c r="T2428" s="894"/>
      <c r="AT2428" s="891" t="s">
        <v>3027</v>
      </c>
      <c r="AU2428" s="891" t="s">
        <v>177</v>
      </c>
      <c r="AV2428" s="888" t="s">
        <v>78</v>
      </c>
      <c r="AW2428" s="888" t="s">
        <v>27</v>
      </c>
      <c r="AX2428" s="888" t="s">
        <v>70</v>
      </c>
      <c r="AY2428" s="891" t="s">
        <v>170</v>
      </c>
    </row>
    <row r="2429" spans="2:65" s="895" customFormat="1">
      <c r="B2429" s="896"/>
      <c r="D2429" s="890" t="s">
        <v>3027</v>
      </c>
      <c r="E2429" s="897" t="s">
        <v>1</v>
      </c>
      <c r="F2429" s="898" t="s">
        <v>3811</v>
      </c>
      <c r="H2429" s="899">
        <v>9.32</v>
      </c>
      <c r="L2429" s="896"/>
      <c r="M2429" s="900"/>
      <c r="T2429" s="901"/>
      <c r="AT2429" s="897" t="s">
        <v>3027</v>
      </c>
      <c r="AU2429" s="897" t="s">
        <v>177</v>
      </c>
      <c r="AV2429" s="895" t="s">
        <v>177</v>
      </c>
      <c r="AW2429" s="895" t="s">
        <v>27</v>
      </c>
      <c r="AX2429" s="895" t="s">
        <v>70</v>
      </c>
      <c r="AY2429" s="897" t="s">
        <v>170</v>
      </c>
    </row>
    <row r="2430" spans="2:65" s="895" customFormat="1">
      <c r="B2430" s="896"/>
      <c r="D2430" s="890" t="s">
        <v>3027</v>
      </c>
      <c r="E2430" s="897" t="s">
        <v>1</v>
      </c>
      <c r="F2430" s="898" t="s">
        <v>3812</v>
      </c>
      <c r="H2430" s="899">
        <v>8.1</v>
      </c>
      <c r="L2430" s="896"/>
      <c r="M2430" s="900"/>
      <c r="T2430" s="901"/>
      <c r="AT2430" s="897" t="s">
        <v>3027</v>
      </c>
      <c r="AU2430" s="897" t="s">
        <v>177</v>
      </c>
      <c r="AV2430" s="895" t="s">
        <v>177</v>
      </c>
      <c r="AW2430" s="895" t="s">
        <v>27</v>
      </c>
      <c r="AX2430" s="895" t="s">
        <v>70</v>
      </c>
      <c r="AY2430" s="897" t="s">
        <v>170</v>
      </c>
    </row>
    <row r="2431" spans="2:65" s="895" customFormat="1">
      <c r="B2431" s="896"/>
      <c r="D2431" s="890" t="s">
        <v>3027</v>
      </c>
      <c r="E2431" s="897" t="s">
        <v>1</v>
      </c>
      <c r="F2431" s="898" t="s">
        <v>3813</v>
      </c>
      <c r="H2431" s="899">
        <v>6.44</v>
      </c>
      <c r="L2431" s="896"/>
      <c r="M2431" s="900"/>
      <c r="T2431" s="901"/>
      <c r="AT2431" s="897" t="s">
        <v>3027</v>
      </c>
      <c r="AU2431" s="897" t="s">
        <v>177</v>
      </c>
      <c r="AV2431" s="895" t="s">
        <v>177</v>
      </c>
      <c r="AW2431" s="895" t="s">
        <v>27</v>
      </c>
      <c r="AX2431" s="895" t="s">
        <v>70</v>
      </c>
      <c r="AY2431" s="897" t="s">
        <v>170</v>
      </c>
    </row>
    <row r="2432" spans="2:65" s="895" customFormat="1">
      <c r="B2432" s="896"/>
      <c r="D2432" s="890" t="s">
        <v>3027</v>
      </c>
      <c r="E2432" s="897" t="s">
        <v>1</v>
      </c>
      <c r="F2432" s="898" t="s">
        <v>3814</v>
      </c>
      <c r="H2432" s="899">
        <v>148.68</v>
      </c>
      <c r="L2432" s="896"/>
      <c r="M2432" s="900"/>
      <c r="T2432" s="901"/>
      <c r="AT2432" s="897" t="s">
        <v>3027</v>
      </c>
      <c r="AU2432" s="897" t="s">
        <v>177</v>
      </c>
      <c r="AV2432" s="895" t="s">
        <v>177</v>
      </c>
      <c r="AW2432" s="895" t="s">
        <v>27</v>
      </c>
      <c r="AX2432" s="895" t="s">
        <v>70</v>
      </c>
      <c r="AY2432" s="897" t="s">
        <v>170</v>
      </c>
    </row>
    <row r="2433" spans="2:65" s="902" customFormat="1">
      <c r="B2433" s="903"/>
      <c r="D2433" s="890" t="s">
        <v>3027</v>
      </c>
      <c r="E2433" s="904" t="s">
        <v>1</v>
      </c>
      <c r="F2433" s="905" t="s">
        <v>3030</v>
      </c>
      <c r="H2433" s="906">
        <v>172.54</v>
      </c>
      <c r="L2433" s="903"/>
      <c r="M2433" s="907"/>
      <c r="T2433" s="908"/>
      <c r="AT2433" s="904" t="s">
        <v>3027</v>
      </c>
      <c r="AU2433" s="904" t="s">
        <v>177</v>
      </c>
      <c r="AV2433" s="902" t="s">
        <v>176</v>
      </c>
      <c r="AW2433" s="902" t="s">
        <v>27</v>
      </c>
      <c r="AX2433" s="902" t="s">
        <v>78</v>
      </c>
      <c r="AY2433" s="904" t="s">
        <v>170</v>
      </c>
    </row>
    <row r="2434" spans="2:65" s="895" customFormat="1">
      <c r="B2434" s="896"/>
      <c r="D2434" s="890" t="s">
        <v>3027</v>
      </c>
      <c r="F2434" s="898" t="s">
        <v>3815</v>
      </c>
      <c r="H2434" s="899">
        <v>181.167</v>
      </c>
      <c r="L2434" s="896"/>
      <c r="M2434" s="900"/>
      <c r="T2434" s="901"/>
      <c r="AT2434" s="897" t="s">
        <v>3027</v>
      </c>
      <c r="AU2434" s="897" t="s">
        <v>177</v>
      </c>
      <c r="AV2434" s="895" t="s">
        <v>177</v>
      </c>
      <c r="AW2434" s="895" t="s">
        <v>3</v>
      </c>
      <c r="AX2434" s="895" t="s">
        <v>78</v>
      </c>
      <c r="AY2434" s="897" t="s">
        <v>170</v>
      </c>
    </row>
    <row r="2435" spans="2:65" s="2" customFormat="1" ht="24.25" customHeight="1">
      <c r="B2435" s="883"/>
      <c r="C2435" s="161" t="s">
        <v>1527</v>
      </c>
      <c r="D2435" s="161" t="s">
        <v>391</v>
      </c>
      <c r="E2435" s="162" t="s">
        <v>1528</v>
      </c>
      <c r="F2435" s="163" t="s">
        <v>1529</v>
      </c>
      <c r="G2435" s="164" t="s">
        <v>175</v>
      </c>
      <c r="H2435" s="165">
        <v>109.53700000000001</v>
      </c>
      <c r="I2435" s="1091"/>
      <c r="J2435" s="166">
        <f>ROUND(I2435*H2435,2)</f>
        <v>0</v>
      </c>
      <c r="K2435" s="167"/>
      <c r="L2435" s="168"/>
      <c r="M2435" s="169" t="s">
        <v>1</v>
      </c>
      <c r="N2435" s="922" t="s">
        <v>38</v>
      </c>
      <c r="O2435" s="886">
        <v>0</v>
      </c>
      <c r="P2435" s="886">
        <f>O2435*H2435</f>
        <v>0</v>
      </c>
      <c r="Q2435" s="886">
        <v>0.25409999999999999</v>
      </c>
      <c r="R2435" s="886">
        <f>Q2435*H2435</f>
        <v>27.833351700000001</v>
      </c>
      <c r="S2435" s="886">
        <v>0</v>
      </c>
      <c r="T2435" s="158">
        <f>S2435*H2435</f>
        <v>0</v>
      </c>
      <c r="AR2435" s="159" t="s">
        <v>299</v>
      </c>
      <c r="AT2435" s="159" t="s">
        <v>391</v>
      </c>
      <c r="AU2435" s="159" t="s">
        <v>177</v>
      </c>
      <c r="AY2435" s="863" t="s">
        <v>170</v>
      </c>
      <c r="BE2435" s="887">
        <f>IF(N2435="základná",J2435,0)</f>
        <v>0</v>
      </c>
      <c r="BF2435" s="887">
        <f>IF(N2435="znížená",J2435,0)</f>
        <v>0</v>
      </c>
      <c r="BG2435" s="887">
        <f>IF(N2435="zákl. prenesená",J2435,0)</f>
        <v>0</v>
      </c>
      <c r="BH2435" s="887">
        <f>IF(N2435="zníž. prenesená",J2435,0)</f>
        <v>0</v>
      </c>
      <c r="BI2435" s="887">
        <f>IF(N2435="nulová",J2435,0)</f>
        <v>0</v>
      </c>
      <c r="BJ2435" s="863" t="s">
        <v>177</v>
      </c>
      <c r="BK2435" s="887">
        <f>ROUND(I2435*H2435,2)</f>
        <v>0</v>
      </c>
      <c r="BL2435" s="863" t="s">
        <v>234</v>
      </c>
      <c r="BM2435" s="159" t="s">
        <v>1530</v>
      </c>
    </row>
    <row r="2436" spans="2:65" s="888" customFormat="1">
      <c r="B2436" s="889"/>
      <c r="D2436" s="890" t="s">
        <v>3027</v>
      </c>
      <c r="E2436" s="891" t="s">
        <v>1</v>
      </c>
      <c r="F2436" s="892" t="s">
        <v>3816</v>
      </c>
      <c r="H2436" s="891" t="s">
        <v>1</v>
      </c>
      <c r="L2436" s="889"/>
      <c r="M2436" s="893"/>
      <c r="T2436" s="894"/>
      <c r="AT2436" s="891" t="s">
        <v>3027</v>
      </c>
      <c r="AU2436" s="891" t="s">
        <v>177</v>
      </c>
      <c r="AV2436" s="888" t="s">
        <v>78</v>
      </c>
      <c r="AW2436" s="888" t="s">
        <v>27</v>
      </c>
      <c r="AX2436" s="888" t="s">
        <v>70</v>
      </c>
      <c r="AY2436" s="891" t="s">
        <v>170</v>
      </c>
    </row>
    <row r="2437" spans="2:65" s="888" customFormat="1" ht="20.399999999999999">
      <c r="B2437" s="889"/>
      <c r="D2437" s="890" t="s">
        <v>3027</v>
      </c>
      <c r="E2437" s="891" t="s">
        <v>1</v>
      </c>
      <c r="F2437" s="892" t="s">
        <v>3774</v>
      </c>
      <c r="H2437" s="891" t="s">
        <v>1</v>
      </c>
      <c r="L2437" s="889"/>
      <c r="M2437" s="893"/>
      <c r="T2437" s="894"/>
      <c r="AT2437" s="891" t="s">
        <v>3027</v>
      </c>
      <c r="AU2437" s="891" t="s">
        <v>177</v>
      </c>
      <c r="AV2437" s="888" t="s">
        <v>78</v>
      </c>
      <c r="AW2437" s="888" t="s">
        <v>27</v>
      </c>
      <c r="AX2437" s="888" t="s">
        <v>70</v>
      </c>
      <c r="AY2437" s="891" t="s">
        <v>170</v>
      </c>
    </row>
    <row r="2438" spans="2:65" s="888" customFormat="1">
      <c r="B2438" s="889"/>
      <c r="D2438" s="890" t="s">
        <v>3027</v>
      </c>
      <c r="E2438" s="891" t="s">
        <v>1</v>
      </c>
      <c r="F2438" s="892" t="s">
        <v>3775</v>
      </c>
      <c r="H2438" s="891" t="s">
        <v>1</v>
      </c>
      <c r="L2438" s="889"/>
      <c r="M2438" s="893"/>
      <c r="T2438" s="894"/>
      <c r="AT2438" s="891" t="s">
        <v>3027</v>
      </c>
      <c r="AU2438" s="891" t="s">
        <v>177</v>
      </c>
      <c r="AV2438" s="888" t="s">
        <v>78</v>
      </c>
      <c r="AW2438" s="888" t="s">
        <v>27</v>
      </c>
      <c r="AX2438" s="888" t="s">
        <v>70</v>
      </c>
      <c r="AY2438" s="891" t="s">
        <v>170</v>
      </c>
    </row>
    <row r="2439" spans="2:65" s="895" customFormat="1">
      <c r="B2439" s="896"/>
      <c r="D2439" s="890" t="s">
        <v>3027</v>
      </c>
      <c r="E2439" s="897" t="s">
        <v>1</v>
      </c>
      <c r="F2439" s="898" t="s">
        <v>3817</v>
      </c>
      <c r="H2439" s="899">
        <v>5.3970000000000002</v>
      </c>
      <c r="L2439" s="896"/>
      <c r="M2439" s="900"/>
      <c r="T2439" s="901"/>
      <c r="AT2439" s="897" t="s">
        <v>3027</v>
      </c>
      <c r="AU2439" s="897" t="s">
        <v>177</v>
      </c>
      <c r="AV2439" s="895" t="s">
        <v>177</v>
      </c>
      <c r="AW2439" s="895" t="s">
        <v>27</v>
      </c>
      <c r="AX2439" s="895" t="s">
        <v>70</v>
      </c>
      <c r="AY2439" s="897" t="s">
        <v>170</v>
      </c>
    </row>
    <row r="2440" spans="2:65" s="895" customFormat="1">
      <c r="B2440" s="896"/>
      <c r="D2440" s="890" t="s">
        <v>3027</v>
      </c>
      <c r="E2440" s="897" t="s">
        <v>1</v>
      </c>
      <c r="F2440" s="898" t="s">
        <v>3818</v>
      </c>
      <c r="H2440" s="899">
        <v>4.05</v>
      </c>
      <c r="L2440" s="896"/>
      <c r="M2440" s="900"/>
      <c r="T2440" s="901"/>
      <c r="AT2440" s="897" t="s">
        <v>3027</v>
      </c>
      <c r="AU2440" s="897" t="s">
        <v>177</v>
      </c>
      <c r="AV2440" s="895" t="s">
        <v>177</v>
      </c>
      <c r="AW2440" s="895" t="s">
        <v>27</v>
      </c>
      <c r="AX2440" s="895" t="s">
        <v>70</v>
      </c>
      <c r="AY2440" s="897" t="s">
        <v>170</v>
      </c>
    </row>
    <row r="2441" spans="2:65" s="895" customFormat="1">
      <c r="B2441" s="896"/>
      <c r="D2441" s="890" t="s">
        <v>3027</v>
      </c>
      <c r="E2441" s="897" t="s">
        <v>1</v>
      </c>
      <c r="F2441" s="898" t="s">
        <v>3819</v>
      </c>
      <c r="H2441" s="899">
        <v>2.2440000000000002</v>
      </c>
      <c r="L2441" s="896"/>
      <c r="M2441" s="900"/>
      <c r="T2441" s="901"/>
      <c r="AT2441" s="897" t="s">
        <v>3027</v>
      </c>
      <c r="AU2441" s="897" t="s">
        <v>177</v>
      </c>
      <c r="AV2441" s="895" t="s">
        <v>177</v>
      </c>
      <c r="AW2441" s="895" t="s">
        <v>27</v>
      </c>
      <c r="AX2441" s="895" t="s">
        <v>70</v>
      </c>
      <c r="AY2441" s="897" t="s">
        <v>170</v>
      </c>
    </row>
    <row r="2442" spans="2:65" s="895" customFormat="1">
      <c r="B2442" s="896"/>
      <c r="D2442" s="890" t="s">
        <v>3027</v>
      </c>
      <c r="E2442" s="897" t="s">
        <v>1</v>
      </c>
      <c r="F2442" s="898" t="s">
        <v>3820</v>
      </c>
      <c r="H2442" s="899">
        <v>97.846000000000004</v>
      </c>
      <c r="L2442" s="896"/>
      <c r="M2442" s="900"/>
      <c r="T2442" s="901"/>
      <c r="AT2442" s="897" t="s">
        <v>3027</v>
      </c>
      <c r="AU2442" s="897" t="s">
        <v>177</v>
      </c>
      <c r="AV2442" s="895" t="s">
        <v>177</v>
      </c>
      <c r="AW2442" s="895" t="s">
        <v>27</v>
      </c>
      <c r="AX2442" s="895" t="s">
        <v>70</v>
      </c>
      <c r="AY2442" s="897" t="s">
        <v>170</v>
      </c>
    </row>
    <row r="2443" spans="2:65" s="902" customFormat="1">
      <c r="B2443" s="903"/>
      <c r="D2443" s="890" t="s">
        <v>3027</v>
      </c>
      <c r="E2443" s="904" t="s">
        <v>1</v>
      </c>
      <c r="F2443" s="905" t="s">
        <v>3030</v>
      </c>
      <c r="H2443" s="906">
        <v>109.53700000000001</v>
      </c>
      <c r="L2443" s="903"/>
      <c r="M2443" s="907"/>
      <c r="T2443" s="908"/>
      <c r="AT2443" s="904" t="s">
        <v>3027</v>
      </c>
      <c r="AU2443" s="904" t="s">
        <v>177</v>
      </c>
      <c r="AV2443" s="902" t="s">
        <v>176</v>
      </c>
      <c r="AW2443" s="902" t="s">
        <v>27</v>
      </c>
      <c r="AX2443" s="902" t="s">
        <v>78</v>
      </c>
      <c r="AY2443" s="904" t="s">
        <v>170</v>
      </c>
    </row>
    <row r="2444" spans="2:65" s="2" customFormat="1" ht="37.9" customHeight="1">
      <c r="B2444" s="883"/>
      <c r="C2444" s="148" t="s">
        <v>1531</v>
      </c>
      <c r="D2444" s="148" t="s">
        <v>172</v>
      </c>
      <c r="E2444" s="149" t="s">
        <v>1532</v>
      </c>
      <c r="F2444" s="150" t="s">
        <v>1533</v>
      </c>
      <c r="G2444" s="151" t="s">
        <v>339</v>
      </c>
      <c r="H2444" s="152">
        <v>2</v>
      </c>
      <c r="I2444" s="1091"/>
      <c r="J2444" s="153">
        <f>ROUND(I2444*H2444,2)</f>
        <v>0</v>
      </c>
      <c r="K2444" s="884"/>
      <c r="L2444" s="40"/>
      <c r="M2444" s="155" t="s">
        <v>1</v>
      </c>
      <c r="N2444" s="885" t="s">
        <v>38</v>
      </c>
      <c r="O2444" s="886">
        <v>2.3775599999999999</v>
      </c>
      <c r="P2444" s="886">
        <f>O2444*H2444</f>
        <v>4.7551199999999998</v>
      </c>
      <c r="Q2444" s="886">
        <v>0</v>
      </c>
      <c r="R2444" s="886">
        <f>Q2444*H2444</f>
        <v>0</v>
      </c>
      <c r="S2444" s="886">
        <v>0</v>
      </c>
      <c r="T2444" s="158">
        <f>S2444*H2444</f>
        <v>0</v>
      </c>
      <c r="AR2444" s="159" t="s">
        <v>234</v>
      </c>
      <c r="AT2444" s="159" t="s">
        <v>172</v>
      </c>
      <c r="AU2444" s="159" t="s">
        <v>177</v>
      </c>
      <c r="AY2444" s="863" t="s">
        <v>170</v>
      </c>
      <c r="BE2444" s="887">
        <f>IF(N2444="základná",J2444,0)</f>
        <v>0</v>
      </c>
      <c r="BF2444" s="887">
        <f>IF(N2444="znížená",J2444,0)</f>
        <v>0</v>
      </c>
      <c r="BG2444" s="887">
        <f>IF(N2444="zákl. prenesená",J2444,0)</f>
        <v>0</v>
      </c>
      <c r="BH2444" s="887">
        <f>IF(N2444="zníž. prenesená",J2444,0)</f>
        <v>0</v>
      </c>
      <c r="BI2444" s="887">
        <f>IF(N2444="nulová",J2444,0)</f>
        <v>0</v>
      </c>
      <c r="BJ2444" s="863" t="s">
        <v>177</v>
      </c>
      <c r="BK2444" s="887">
        <f>ROUND(I2444*H2444,2)</f>
        <v>0</v>
      </c>
      <c r="BL2444" s="863" t="s">
        <v>234</v>
      </c>
      <c r="BM2444" s="159" t="s">
        <v>1534</v>
      </c>
    </row>
    <row r="2445" spans="2:65" s="888" customFormat="1">
      <c r="B2445" s="889"/>
      <c r="D2445" s="890" t="s">
        <v>3027</v>
      </c>
      <c r="E2445" s="891" t="s">
        <v>1</v>
      </c>
      <c r="F2445" s="892" t="s">
        <v>3821</v>
      </c>
      <c r="H2445" s="891" t="s">
        <v>1</v>
      </c>
      <c r="L2445" s="889"/>
      <c r="M2445" s="893"/>
      <c r="T2445" s="894"/>
      <c r="AT2445" s="891" t="s">
        <v>3027</v>
      </c>
      <c r="AU2445" s="891" t="s">
        <v>177</v>
      </c>
      <c r="AV2445" s="888" t="s">
        <v>78</v>
      </c>
      <c r="AW2445" s="888" t="s">
        <v>27</v>
      </c>
      <c r="AX2445" s="888" t="s">
        <v>70</v>
      </c>
      <c r="AY2445" s="891" t="s">
        <v>170</v>
      </c>
    </row>
    <row r="2446" spans="2:65" s="895" customFormat="1">
      <c r="B2446" s="896"/>
      <c r="D2446" s="890" t="s">
        <v>3027</v>
      </c>
      <c r="E2446" s="897" t="s">
        <v>1</v>
      </c>
      <c r="F2446" s="898" t="s">
        <v>177</v>
      </c>
      <c r="H2446" s="899">
        <v>2</v>
      </c>
      <c r="L2446" s="896"/>
      <c r="M2446" s="900"/>
      <c r="T2446" s="901"/>
      <c r="AT2446" s="897" t="s">
        <v>3027</v>
      </c>
      <c r="AU2446" s="897" t="s">
        <v>177</v>
      </c>
      <c r="AV2446" s="895" t="s">
        <v>177</v>
      </c>
      <c r="AW2446" s="895" t="s">
        <v>27</v>
      </c>
      <c r="AX2446" s="895" t="s">
        <v>70</v>
      </c>
      <c r="AY2446" s="897" t="s">
        <v>170</v>
      </c>
    </row>
    <row r="2447" spans="2:65" s="902" customFormat="1">
      <c r="B2447" s="903"/>
      <c r="D2447" s="890" t="s">
        <v>3027</v>
      </c>
      <c r="E2447" s="904" t="s">
        <v>1</v>
      </c>
      <c r="F2447" s="905" t="s">
        <v>3030</v>
      </c>
      <c r="H2447" s="906">
        <v>2</v>
      </c>
      <c r="L2447" s="903"/>
      <c r="M2447" s="907"/>
      <c r="T2447" s="908"/>
      <c r="AT2447" s="904" t="s">
        <v>3027</v>
      </c>
      <c r="AU2447" s="904" t="s">
        <v>177</v>
      </c>
      <c r="AV2447" s="902" t="s">
        <v>176</v>
      </c>
      <c r="AW2447" s="902" t="s">
        <v>27</v>
      </c>
      <c r="AX2447" s="902" t="s">
        <v>78</v>
      </c>
      <c r="AY2447" s="904" t="s">
        <v>170</v>
      </c>
    </row>
    <row r="2448" spans="2:65" s="2" customFormat="1" ht="24.25" customHeight="1">
      <c r="B2448" s="883"/>
      <c r="C2448" s="161" t="s">
        <v>1535</v>
      </c>
      <c r="D2448" s="161" t="s">
        <v>391</v>
      </c>
      <c r="E2448" s="162" t="s">
        <v>1536</v>
      </c>
      <c r="F2448" s="163" t="s">
        <v>1537</v>
      </c>
      <c r="G2448" s="164" t="s">
        <v>339</v>
      </c>
      <c r="H2448" s="165">
        <v>2</v>
      </c>
      <c r="I2448" s="1091"/>
      <c r="J2448" s="166">
        <f>ROUND(I2448*H2448,2)</f>
        <v>0</v>
      </c>
      <c r="K2448" s="167"/>
      <c r="L2448" s="168"/>
      <c r="M2448" s="169" t="s">
        <v>1</v>
      </c>
      <c r="N2448" s="922" t="s">
        <v>38</v>
      </c>
      <c r="O2448" s="886">
        <v>0</v>
      </c>
      <c r="P2448" s="886">
        <f>O2448*H2448</f>
        <v>0</v>
      </c>
      <c r="Q2448" s="886">
        <v>1.2E-2</v>
      </c>
      <c r="R2448" s="886">
        <f>Q2448*H2448</f>
        <v>2.4E-2</v>
      </c>
      <c r="S2448" s="886">
        <v>0</v>
      </c>
      <c r="T2448" s="158">
        <f>S2448*H2448</f>
        <v>0</v>
      </c>
      <c r="AR2448" s="159" t="s">
        <v>299</v>
      </c>
      <c r="AT2448" s="159" t="s">
        <v>391</v>
      </c>
      <c r="AU2448" s="159" t="s">
        <v>177</v>
      </c>
      <c r="AY2448" s="863" t="s">
        <v>170</v>
      </c>
      <c r="BE2448" s="887">
        <f>IF(N2448="základná",J2448,0)</f>
        <v>0</v>
      </c>
      <c r="BF2448" s="887">
        <f>IF(N2448="znížená",J2448,0)</f>
        <v>0</v>
      </c>
      <c r="BG2448" s="887">
        <f>IF(N2448="zákl. prenesená",J2448,0)</f>
        <v>0</v>
      </c>
      <c r="BH2448" s="887">
        <f>IF(N2448="zníž. prenesená",J2448,0)</f>
        <v>0</v>
      </c>
      <c r="BI2448" s="887">
        <f>IF(N2448="nulová",J2448,0)</f>
        <v>0</v>
      </c>
      <c r="BJ2448" s="863" t="s">
        <v>177</v>
      </c>
      <c r="BK2448" s="887">
        <f>ROUND(I2448*H2448,2)</f>
        <v>0</v>
      </c>
      <c r="BL2448" s="863" t="s">
        <v>234</v>
      </c>
      <c r="BM2448" s="159" t="s">
        <v>1538</v>
      </c>
    </row>
    <row r="2449" spans="2:65" s="888" customFormat="1">
      <c r="B2449" s="889"/>
      <c r="D2449" s="890" t="s">
        <v>3027</v>
      </c>
      <c r="E2449" s="891" t="s">
        <v>1</v>
      </c>
      <c r="F2449" s="892" t="s">
        <v>3821</v>
      </c>
      <c r="H2449" s="891" t="s">
        <v>1</v>
      </c>
      <c r="L2449" s="889"/>
      <c r="M2449" s="893"/>
      <c r="T2449" s="894"/>
      <c r="AT2449" s="891" t="s">
        <v>3027</v>
      </c>
      <c r="AU2449" s="891" t="s">
        <v>177</v>
      </c>
      <c r="AV2449" s="888" t="s">
        <v>78</v>
      </c>
      <c r="AW2449" s="888" t="s">
        <v>27</v>
      </c>
      <c r="AX2449" s="888" t="s">
        <v>70</v>
      </c>
      <c r="AY2449" s="891" t="s">
        <v>170</v>
      </c>
    </row>
    <row r="2450" spans="2:65" s="895" customFormat="1">
      <c r="B2450" s="896"/>
      <c r="D2450" s="890" t="s">
        <v>3027</v>
      </c>
      <c r="E2450" s="897" t="s">
        <v>1</v>
      </c>
      <c r="F2450" s="898" t="s">
        <v>177</v>
      </c>
      <c r="H2450" s="899">
        <v>2</v>
      </c>
      <c r="L2450" s="896"/>
      <c r="M2450" s="900"/>
      <c r="T2450" s="901"/>
      <c r="AT2450" s="897" t="s">
        <v>3027</v>
      </c>
      <c r="AU2450" s="897" t="s">
        <v>177</v>
      </c>
      <c r="AV2450" s="895" t="s">
        <v>177</v>
      </c>
      <c r="AW2450" s="895" t="s">
        <v>27</v>
      </c>
      <c r="AX2450" s="895" t="s">
        <v>70</v>
      </c>
      <c r="AY2450" s="897" t="s">
        <v>170</v>
      </c>
    </row>
    <row r="2451" spans="2:65" s="902" customFormat="1">
      <c r="B2451" s="903"/>
      <c r="D2451" s="890" t="s">
        <v>3027</v>
      </c>
      <c r="E2451" s="904" t="s">
        <v>1</v>
      </c>
      <c r="F2451" s="905" t="s">
        <v>3030</v>
      </c>
      <c r="H2451" s="906">
        <v>2</v>
      </c>
      <c r="L2451" s="903"/>
      <c r="M2451" s="907"/>
      <c r="T2451" s="908"/>
      <c r="AT2451" s="904" t="s">
        <v>3027</v>
      </c>
      <c r="AU2451" s="904" t="s">
        <v>177</v>
      </c>
      <c r="AV2451" s="902" t="s">
        <v>176</v>
      </c>
      <c r="AW2451" s="902" t="s">
        <v>27</v>
      </c>
      <c r="AX2451" s="902" t="s">
        <v>78</v>
      </c>
      <c r="AY2451" s="904" t="s">
        <v>170</v>
      </c>
    </row>
    <row r="2452" spans="2:65" s="2" customFormat="1" ht="33" customHeight="1">
      <c r="B2452" s="883"/>
      <c r="C2452" s="148" t="s">
        <v>1539</v>
      </c>
      <c r="D2452" s="148" t="s">
        <v>172</v>
      </c>
      <c r="E2452" s="149" t="s">
        <v>1540</v>
      </c>
      <c r="F2452" s="150" t="s">
        <v>1541</v>
      </c>
      <c r="G2452" s="151" t="s">
        <v>339</v>
      </c>
      <c r="H2452" s="152">
        <v>1</v>
      </c>
      <c r="I2452" s="1091"/>
      <c r="J2452" s="153">
        <f>ROUND(I2452*H2452,2)</f>
        <v>0</v>
      </c>
      <c r="K2452" s="884"/>
      <c r="L2452" s="40"/>
      <c r="M2452" s="155" t="s">
        <v>1</v>
      </c>
      <c r="N2452" s="885" t="s">
        <v>38</v>
      </c>
      <c r="O2452" s="886">
        <v>4.4926500000000003</v>
      </c>
      <c r="P2452" s="886">
        <f>O2452*H2452</f>
        <v>4.4926500000000003</v>
      </c>
      <c r="Q2452" s="886">
        <v>0</v>
      </c>
      <c r="R2452" s="886">
        <f>Q2452*H2452</f>
        <v>0</v>
      </c>
      <c r="S2452" s="886">
        <v>0</v>
      </c>
      <c r="T2452" s="158">
        <f>S2452*H2452</f>
        <v>0</v>
      </c>
      <c r="AR2452" s="159" t="s">
        <v>234</v>
      </c>
      <c r="AT2452" s="159" t="s">
        <v>172</v>
      </c>
      <c r="AU2452" s="159" t="s">
        <v>177</v>
      </c>
      <c r="AY2452" s="863" t="s">
        <v>170</v>
      </c>
      <c r="BE2452" s="887">
        <f>IF(N2452="základná",J2452,0)</f>
        <v>0</v>
      </c>
      <c r="BF2452" s="887">
        <f>IF(N2452="znížená",J2452,0)</f>
        <v>0</v>
      </c>
      <c r="BG2452" s="887">
        <f>IF(N2452="zákl. prenesená",J2452,0)</f>
        <v>0</v>
      </c>
      <c r="BH2452" s="887">
        <f>IF(N2452="zníž. prenesená",J2452,0)</f>
        <v>0</v>
      </c>
      <c r="BI2452" s="887">
        <f>IF(N2452="nulová",J2452,0)</f>
        <v>0</v>
      </c>
      <c r="BJ2452" s="863" t="s">
        <v>177</v>
      </c>
      <c r="BK2452" s="887">
        <f>ROUND(I2452*H2452,2)</f>
        <v>0</v>
      </c>
      <c r="BL2452" s="863" t="s">
        <v>234</v>
      </c>
      <c r="BM2452" s="159" t="s">
        <v>1542</v>
      </c>
    </row>
    <row r="2453" spans="2:65" s="888" customFormat="1">
      <c r="B2453" s="889"/>
      <c r="D2453" s="890" t="s">
        <v>3027</v>
      </c>
      <c r="E2453" s="891" t="s">
        <v>1</v>
      </c>
      <c r="F2453" s="892" t="s">
        <v>3822</v>
      </c>
      <c r="H2453" s="891" t="s">
        <v>1</v>
      </c>
      <c r="L2453" s="889"/>
      <c r="M2453" s="893"/>
      <c r="T2453" s="894"/>
      <c r="AT2453" s="891" t="s">
        <v>3027</v>
      </c>
      <c r="AU2453" s="891" t="s">
        <v>177</v>
      </c>
      <c r="AV2453" s="888" t="s">
        <v>78</v>
      </c>
      <c r="AW2453" s="888" t="s">
        <v>27</v>
      </c>
      <c r="AX2453" s="888" t="s">
        <v>70</v>
      </c>
      <c r="AY2453" s="891" t="s">
        <v>170</v>
      </c>
    </row>
    <row r="2454" spans="2:65" s="895" customFormat="1">
      <c r="B2454" s="896"/>
      <c r="D2454" s="890" t="s">
        <v>3027</v>
      </c>
      <c r="E2454" s="897" t="s">
        <v>1</v>
      </c>
      <c r="F2454" s="898" t="s">
        <v>78</v>
      </c>
      <c r="H2454" s="899">
        <v>1</v>
      </c>
      <c r="L2454" s="896"/>
      <c r="M2454" s="900"/>
      <c r="T2454" s="901"/>
      <c r="AT2454" s="897" t="s">
        <v>3027</v>
      </c>
      <c r="AU2454" s="897" t="s">
        <v>177</v>
      </c>
      <c r="AV2454" s="895" t="s">
        <v>177</v>
      </c>
      <c r="AW2454" s="895" t="s">
        <v>27</v>
      </c>
      <c r="AX2454" s="895" t="s">
        <v>70</v>
      </c>
      <c r="AY2454" s="897" t="s">
        <v>170</v>
      </c>
    </row>
    <row r="2455" spans="2:65" s="902" customFormat="1">
      <c r="B2455" s="903"/>
      <c r="D2455" s="890" t="s">
        <v>3027</v>
      </c>
      <c r="E2455" s="904" t="s">
        <v>1</v>
      </c>
      <c r="F2455" s="905" t="s">
        <v>3030</v>
      </c>
      <c r="H2455" s="906">
        <v>1</v>
      </c>
      <c r="L2455" s="903"/>
      <c r="M2455" s="907"/>
      <c r="T2455" s="908"/>
      <c r="AT2455" s="904" t="s">
        <v>3027</v>
      </c>
      <c r="AU2455" s="904" t="s">
        <v>177</v>
      </c>
      <c r="AV2455" s="902" t="s">
        <v>176</v>
      </c>
      <c r="AW2455" s="902" t="s">
        <v>27</v>
      </c>
      <c r="AX2455" s="902" t="s">
        <v>78</v>
      </c>
      <c r="AY2455" s="904" t="s">
        <v>170</v>
      </c>
    </row>
    <row r="2456" spans="2:65" s="2" customFormat="1" ht="24.25" customHeight="1">
      <c r="B2456" s="883"/>
      <c r="C2456" s="161" t="s">
        <v>1543</v>
      </c>
      <c r="D2456" s="161" t="s">
        <v>391</v>
      </c>
      <c r="E2456" s="162" t="s">
        <v>1544</v>
      </c>
      <c r="F2456" s="163" t="s">
        <v>1545</v>
      </c>
      <c r="G2456" s="164" t="s">
        <v>339</v>
      </c>
      <c r="H2456" s="165">
        <v>1</v>
      </c>
      <c r="I2456" s="1091"/>
      <c r="J2456" s="166">
        <f>ROUND(I2456*H2456,2)</f>
        <v>0</v>
      </c>
      <c r="K2456" s="167"/>
      <c r="L2456" s="168"/>
      <c r="M2456" s="169" t="s">
        <v>1</v>
      </c>
      <c r="N2456" s="922" t="s">
        <v>38</v>
      </c>
      <c r="O2456" s="886">
        <v>0</v>
      </c>
      <c r="P2456" s="886">
        <f>O2456*H2456</f>
        <v>0</v>
      </c>
      <c r="Q2456" s="886">
        <v>8.5000000000000006E-2</v>
      </c>
      <c r="R2456" s="886">
        <f>Q2456*H2456</f>
        <v>8.5000000000000006E-2</v>
      </c>
      <c r="S2456" s="886">
        <v>0</v>
      </c>
      <c r="T2456" s="158">
        <f>S2456*H2456</f>
        <v>0</v>
      </c>
      <c r="AR2456" s="159" t="s">
        <v>299</v>
      </c>
      <c r="AT2456" s="159" t="s">
        <v>391</v>
      </c>
      <c r="AU2456" s="159" t="s">
        <v>177</v>
      </c>
      <c r="AY2456" s="863" t="s">
        <v>170</v>
      </c>
      <c r="BE2456" s="887">
        <f>IF(N2456="základná",J2456,0)</f>
        <v>0</v>
      </c>
      <c r="BF2456" s="887">
        <f>IF(N2456="znížená",J2456,0)</f>
        <v>0</v>
      </c>
      <c r="BG2456" s="887">
        <f>IF(N2456="zákl. prenesená",J2456,0)</f>
        <v>0</v>
      </c>
      <c r="BH2456" s="887">
        <f>IF(N2456="zníž. prenesená",J2456,0)</f>
        <v>0</v>
      </c>
      <c r="BI2456" s="887">
        <f>IF(N2456="nulová",J2456,0)</f>
        <v>0</v>
      </c>
      <c r="BJ2456" s="863" t="s">
        <v>177</v>
      </c>
      <c r="BK2456" s="887">
        <f>ROUND(I2456*H2456,2)</f>
        <v>0</v>
      </c>
      <c r="BL2456" s="863" t="s">
        <v>234</v>
      </c>
      <c r="BM2456" s="159" t="s">
        <v>1546</v>
      </c>
    </row>
    <row r="2457" spans="2:65" s="888" customFormat="1">
      <c r="B2457" s="889"/>
      <c r="D2457" s="890" t="s">
        <v>3027</v>
      </c>
      <c r="E2457" s="891" t="s">
        <v>1</v>
      </c>
      <c r="F2457" s="892" t="s">
        <v>3822</v>
      </c>
      <c r="H2457" s="891" t="s">
        <v>1</v>
      </c>
      <c r="L2457" s="889"/>
      <c r="M2457" s="893"/>
      <c r="T2457" s="894"/>
      <c r="AT2457" s="891" t="s">
        <v>3027</v>
      </c>
      <c r="AU2457" s="891" t="s">
        <v>177</v>
      </c>
      <c r="AV2457" s="888" t="s">
        <v>78</v>
      </c>
      <c r="AW2457" s="888" t="s">
        <v>27</v>
      </c>
      <c r="AX2457" s="888" t="s">
        <v>70</v>
      </c>
      <c r="AY2457" s="891" t="s">
        <v>170</v>
      </c>
    </row>
    <row r="2458" spans="2:65" s="895" customFormat="1">
      <c r="B2458" s="896"/>
      <c r="D2458" s="890" t="s">
        <v>3027</v>
      </c>
      <c r="E2458" s="897" t="s">
        <v>1</v>
      </c>
      <c r="F2458" s="898" t="s">
        <v>78</v>
      </c>
      <c r="H2458" s="899">
        <v>1</v>
      </c>
      <c r="L2458" s="896"/>
      <c r="M2458" s="900"/>
      <c r="T2458" s="901"/>
      <c r="AT2458" s="897" t="s">
        <v>3027</v>
      </c>
      <c r="AU2458" s="897" t="s">
        <v>177</v>
      </c>
      <c r="AV2458" s="895" t="s">
        <v>177</v>
      </c>
      <c r="AW2458" s="895" t="s">
        <v>27</v>
      </c>
      <c r="AX2458" s="895" t="s">
        <v>70</v>
      </c>
      <c r="AY2458" s="897" t="s">
        <v>170</v>
      </c>
    </row>
    <row r="2459" spans="2:65" s="902" customFormat="1">
      <c r="B2459" s="903"/>
      <c r="D2459" s="890" t="s">
        <v>3027</v>
      </c>
      <c r="E2459" s="904" t="s">
        <v>1</v>
      </c>
      <c r="F2459" s="905" t="s">
        <v>3030</v>
      </c>
      <c r="H2459" s="906">
        <v>1</v>
      </c>
      <c r="L2459" s="903"/>
      <c r="M2459" s="907"/>
      <c r="T2459" s="908"/>
      <c r="AT2459" s="904" t="s">
        <v>3027</v>
      </c>
      <c r="AU2459" s="904" t="s">
        <v>177</v>
      </c>
      <c r="AV2459" s="902" t="s">
        <v>176</v>
      </c>
      <c r="AW2459" s="902" t="s">
        <v>27</v>
      </c>
      <c r="AX2459" s="902" t="s">
        <v>78</v>
      </c>
      <c r="AY2459" s="904" t="s">
        <v>170</v>
      </c>
    </row>
    <row r="2460" spans="2:65" s="2" customFormat="1" ht="33" customHeight="1">
      <c r="B2460" s="883"/>
      <c r="C2460" s="148" t="s">
        <v>1547</v>
      </c>
      <c r="D2460" s="148" t="s">
        <v>172</v>
      </c>
      <c r="E2460" s="149" t="s">
        <v>1548</v>
      </c>
      <c r="F2460" s="150" t="s">
        <v>1549</v>
      </c>
      <c r="G2460" s="151" t="s">
        <v>339</v>
      </c>
      <c r="H2460" s="152">
        <v>21</v>
      </c>
      <c r="I2460" s="1091"/>
      <c r="J2460" s="153">
        <f>ROUND(I2460*H2460,2)</f>
        <v>0</v>
      </c>
      <c r="K2460" s="884"/>
      <c r="L2460" s="40"/>
      <c r="M2460" s="155" t="s">
        <v>1</v>
      </c>
      <c r="N2460" s="885" t="s">
        <v>38</v>
      </c>
      <c r="O2460" s="886">
        <v>1.329</v>
      </c>
      <c r="P2460" s="886">
        <f>O2460*H2460</f>
        <v>27.908999999999999</v>
      </c>
      <c r="Q2460" s="886">
        <v>1.1999999999999999E-3</v>
      </c>
      <c r="R2460" s="886">
        <f>Q2460*H2460</f>
        <v>2.5199999999999997E-2</v>
      </c>
      <c r="S2460" s="886">
        <v>0</v>
      </c>
      <c r="T2460" s="158">
        <f>S2460*H2460</f>
        <v>0</v>
      </c>
      <c r="AR2460" s="159" t="s">
        <v>234</v>
      </c>
      <c r="AT2460" s="159" t="s">
        <v>172</v>
      </c>
      <c r="AU2460" s="159" t="s">
        <v>177</v>
      </c>
      <c r="AY2460" s="863" t="s">
        <v>170</v>
      </c>
      <c r="BE2460" s="887">
        <f>IF(N2460="základná",J2460,0)</f>
        <v>0</v>
      </c>
      <c r="BF2460" s="887">
        <f>IF(N2460="znížená",J2460,0)</f>
        <v>0</v>
      </c>
      <c r="BG2460" s="887">
        <f>IF(N2460="zákl. prenesená",J2460,0)</f>
        <v>0</v>
      </c>
      <c r="BH2460" s="887">
        <f>IF(N2460="zníž. prenesená",J2460,0)</f>
        <v>0</v>
      </c>
      <c r="BI2460" s="887">
        <f>IF(N2460="nulová",J2460,0)</f>
        <v>0</v>
      </c>
      <c r="BJ2460" s="863" t="s">
        <v>177</v>
      </c>
      <c r="BK2460" s="887">
        <f>ROUND(I2460*H2460,2)</f>
        <v>0</v>
      </c>
      <c r="BL2460" s="863" t="s">
        <v>234</v>
      </c>
      <c r="BM2460" s="159" t="s">
        <v>1550</v>
      </c>
    </row>
    <row r="2461" spans="2:65" s="888" customFormat="1">
      <c r="B2461" s="889"/>
      <c r="D2461" s="890" t="s">
        <v>3027</v>
      </c>
      <c r="E2461" s="891" t="s">
        <v>1</v>
      </c>
      <c r="F2461" s="892" t="s">
        <v>3823</v>
      </c>
      <c r="H2461" s="891" t="s">
        <v>1</v>
      </c>
      <c r="L2461" s="889"/>
      <c r="M2461" s="893"/>
      <c r="T2461" s="894"/>
      <c r="AT2461" s="891" t="s">
        <v>3027</v>
      </c>
      <c r="AU2461" s="891" t="s">
        <v>177</v>
      </c>
      <c r="AV2461" s="888" t="s">
        <v>78</v>
      </c>
      <c r="AW2461" s="888" t="s">
        <v>27</v>
      </c>
      <c r="AX2461" s="888" t="s">
        <v>70</v>
      </c>
      <c r="AY2461" s="891" t="s">
        <v>170</v>
      </c>
    </row>
    <row r="2462" spans="2:65" s="895" customFormat="1">
      <c r="B2462" s="896"/>
      <c r="D2462" s="890" t="s">
        <v>3027</v>
      </c>
      <c r="E2462" s="897" t="s">
        <v>1</v>
      </c>
      <c r="F2462" s="898" t="s">
        <v>3391</v>
      </c>
      <c r="H2462" s="899">
        <v>5</v>
      </c>
      <c r="L2462" s="896"/>
      <c r="M2462" s="900"/>
      <c r="T2462" s="901"/>
      <c r="AT2462" s="897" t="s">
        <v>3027</v>
      </c>
      <c r="AU2462" s="897" t="s">
        <v>177</v>
      </c>
      <c r="AV2462" s="895" t="s">
        <v>177</v>
      </c>
      <c r="AW2462" s="895" t="s">
        <v>27</v>
      </c>
      <c r="AX2462" s="895" t="s">
        <v>70</v>
      </c>
      <c r="AY2462" s="897" t="s">
        <v>170</v>
      </c>
    </row>
    <row r="2463" spans="2:65" s="895" customFormat="1">
      <c r="B2463" s="896"/>
      <c r="D2463" s="890" t="s">
        <v>3027</v>
      </c>
      <c r="E2463" s="897" t="s">
        <v>1</v>
      </c>
      <c r="F2463" s="898" t="s">
        <v>3392</v>
      </c>
      <c r="H2463" s="899">
        <v>1</v>
      </c>
      <c r="L2463" s="896"/>
      <c r="M2463" s="900"/>
      <c r="T2463" s="901"/>
      <c r="AT2463" s="897" t="s">
        <v>3027</v>
      </c>
      <c r="AU2463" s="897" t="s">
        <v>177</v>
      </c>
      <c r="AV2463" s="895" t="s">
        <v>177</v>
      </c>
      <c r="AW2463" s="895" t="s">
        <v>27</v>
      </c>
      <c r="AX2463" s="895" t="s">
        <v>70</v>
      </c>
      <c r="AY2463" s="897" t="s">
        <v>170</v>
      </c>
    </row>
    <row r="2464" spans="2:65" s="895" customFormat="1">
      <c r="B2464" s="896"/>
      <c r="D2464" s="890" t="s">
        <v>3027</v>
      </c>
      <c r="E2464" s="897" t="s">
        <v>1</v>
      </c>
      <c r="F2464" s="898" t="s">
        <v>3393</v>
      </c>
      <c r="H2464" s="899">
        <v>1</v>
      </c>
      <c r="L2464" s="896"/>
      <c r="M2464" s="900"/>
      <c r="T2464" s="901"/>
      <c r="AT2464" s="897" t="s">
        <v>3027</v>
      </c>
      <c r="AU2464" s="897" t="s">
        <v>177</v>
      </c>
      <c r="AV2464" s="895" t="s">
        <v>177</v>
      </c>
      <c r="AW2464" s="895" t="s">
        <v>27</v>
      </c>
      <c r="AX2464" s="895" t="s">
        <v>70</v>
      </c>
      <c r="AY2464" s="897" t="s">
        <v>170</v>
      </c>
    </row>
    <row r="2465" spans="2:65" s="895" customFormat="1">
      <c r="B2465" s="896"/>
      <c r="D2465" s="890" t="s">
        <v>3027</v>
      </c>
      <c r="E2465" s="897" t="s">
        <v>1</v>
      </c>
      <c r="F2465" s="898" t="s">
        <v>3394</v>
      </c>
      <c r="H2465" s="899">
        <v>1</v>
      </c>
      <c r="L2465" s="896"/>
      <c r="M2465" s="900"/>
      <c r="T2465" s="901"/>
      <c r="AT2465" s="897" t="s">
        <v>3027</v>
      </c>
      <c r="AU2465" s="897" t="s">
        <v>177</v>
      </c>
      <c r="AV2465" s="895" t="s">
        <v>177</v>
      </c>
      <c r="AW2465" s="895" t="s">
        <v>27</v>
      </c>
      <c r="AX2465" s="895" t="s">
        <v>70</v>
      </c>
      <c r="AY2465" s="897" t="s">
        <v>170</v>
      </c>
    </row>
    <row r="2466" spans="2:65" s="895" customFormat="1">
      <c r="B2466" s="896"/>
      <c r="D2466" s="890" t="s">
        <v>3027</v>
      </c>
      <c r="E2466" s="897" t="s">
        <v>1</v>
      </c>
      <c r="F2466" s="898" t="s">
        <v>3395</v>
      </c>
      <c r="H2466" s="899">
        <v>1</v>
      </c>
      <c r="L2466" s="896"/>
      <c r="M2466" s="900"/>
      <c r="T2466" s="901"/>
      <c r="AT2466" s="897" t="s">
        <v>3027</v>
      </c>
      <c r="AU2466" s="897" t="s">
        <v>177</v>
      </c>
      <c r="AV2466" s="895" t="s">
        <v>177</v>
      </c>
      <c r="AW2466" s="895" t="s">
        <v>27</v>
      </c>
      <c r="AX2466" s="895" t="s">
        <v>70</v>
      </c>
      <c r="AY2466" s="897" t="s">
        <v>170</v>
      </c>
    </row>
    <row r="2467" spans="2:65" s="895" customFormat="1">
      <c r="B2467" s="896"/>
      <c r="D2467" s="890" t="s">
        <v>3027</v>
      </c>
      <c r="E2467" s="897" t="s">
        <v>1</v>
      </c>
      <c r="F2467" s="898" t="s">
        <v>3396</v>
      </c>
      <c r="H2467" s="899">
        <v>1</v>
      </c>
      <c r="L2467" s="896"/>
      <c r="M2467" s="900"/>
      <c r="T2467" s="901"/>
      <c r="AT2467" s="897" t="s">
        <v>3027</v>
      </c>
      <c r="AU2467" s="897" t="s">
        <v>177</v>
      </c>
      <c r="AV2467" s="895" t="s">
        <v>177</v>
      </c>
      <c r="AW2467" s="895" t="s">
        <v>27</v>
      </c>
      <c r="AX2467" s="895" t="s">
        <v>70</v>
      </c>
      <c r="AY2467" s="897" t="s">
        <v>170</v>
      </c>
    </row>
    <row r="2468" spans="2:65" s="895" customFormat="1">
      <c r="B2468" s="896"/>
      <c r="D2468" s="890" t="s">
        <v>3027</v>
      </c>
      <c r="E2468" s="897" t="s">
        <v>1</v>
      </c>
      <c r="F2468" s="898" t="s">
        <v>3397</v>
      </c>
      <c r="H2468" s="899">
        <v>4</v>
      </c>
      <c r="L2468" s="896"/>
      <c r="M2468" s="900"/>
      <c r="T2468" s="901"/>
      <c r="AT2468" s="897" t="s">
        <v>3027</v>
      </c>
      <c r="AU2468" s="897" t="s">
        <v>177</v>
      </c>
      <c r="AV2468" s="895" t="s">
        <v>177</v>
      </c>
      <c r="AW2468" s="895" t="s">
        <v>27</v>
      </c>
      <c r="AX2468" s="895" t="s">
        <v>70</v>
      </c>
      <c r="AY2468" s="897" t="s">
        <v>170</v>
      </c>
    </row>
    <row r="2469" spans="2:65" s="895" customFormat="1">
      <c r="B2469" s="896"/>
      <c r="D2469" s="890" t="s">
        <v>3027</v>
      </c>
      <c r="E2469" s="897" t="s">
        <v>1</v>
      </c>
      <c r="F2469" s="898" t="s">
        <v>3398</v>
      </c>
      <c r="H2469" s="899">
        <v>4</v>
      </c>
      <c r="L2469" s="896"/>
      <c r="M2469" s="900"/>
      <c r="T2469" s="901"/>
      <c r="AT2469" s="897" t="s">
        <v>3027</v>
      </c>
      <c r="AU2469" s="897" t="s">
        <v>177</v>
      </c>
      <c r="AV2469" s="895" t="s">
        <v>177</v>
      </c>
      <c r="AW2469" s="895" t="s">
        <v>27</v>
      </c>
      <c r="AX2469" s="895" t="s">
        <v>70</v>
      </c>
      <c r="AY2469" s="897" t="s">
        <v>170</v>
      </c>
    </row>
    <row r="2470" spans="2:65" s="895" customFormat="1">
      <c r="B2470" s="896"/>
      <c r="D2470" s="890" t="s">
        <v>3027</v>
      </c>
      <c r="E2470" s="897" t="s">
        <v>1</v>
      </c>
      <c r="F2470" s="898" t="s">
        <v>3399</v>
      </c>
      <c r="H2470" s="899">
        <v>1</v>
      </c>
      <c r="L2470" s="896"/>
      <c r="M2470" s="900"/>
      <c r="T2470" s="901"/>
      <c r="AT2470" s="897" t="s">
        <v>3027</v>
      </c>
      <c r="AU2470" s="897" t="s">
        <v>177</v>
      </c>
      <c r="AV2470" s="895" t="s">
        <v>177</v>
      </c>
      <c r="AW2470" s="895" t="s">
        <v>27</v>
      </c>
      <c r="AX2470" s="895" t="s">
        <v>70</v>
      </c>
      <c r="AY2470" s="897" t="s">
        <v>170</v>
      </c>
    </row>
    <row r="2471" spans="2:65" s="895" customFormat="1">
      <c r="B2471" s="896"/>
      <c r="D2471" s="890" t="s">
        <v>3027</v>
      </c>
      <c r="E2471" s="897" t="s">
        <v>1</v>
      </c>
      <c r="F2471" s="898" t="s">
        <v>3400</v>
      </c>
      <c r="H2471" s="899">
        <v>2</v>
      </c>
      <c r="L2471" s="896"/>
      <c r="M2471" s="900"/>
      <c r="T2471" s="901"/>
      <c r="AT2471" s="897" t="s">
        <v>3027</v>
      </c>
      <c r="AU2471" s="897" t="s">
        <v>177</v>
      </c>
      <c r="AV2471" s="895" t="s">
        <v>177</v>
      </c>
      <c r="AW2471" s="895" t="s">
        <v>27</v>
      </c>
      <c r="AX2471" s="895" t="s">
        <v>70</v>
      </c>
      <c r="AY2471" s="897" t="s">
        <v>170</v>
      </c>
    </row>
    <row r="2472" spans="2:65" s="902" customFormat="1">
      <c r="B2472" s="903"/>
      <c r="D2472" s="890" t="s">
        <v>3027</v>
      </c>
      <c r="E2472" s="904" t="s">
        <v>1</v>
      </c>
      <c r="F2472" s="905" t="s">
        <v>3030</v>
      </c>
      <c r="H2472" s="906">
        <v>21</v>
      </c>
      <c r="L2472" s="903"/>
      <c r="M2472" s="907"/>
      <c r="T2472" s="908"/>
      <c r="AT2472" s="904" t="s">
        <v>3027</v>
      </c>
      <c r="AU2472" s="904" t="s">
        <v>177</v>
      </c>
      <c r="AV2472" s="902" t="s">
        <v>176</v>
      </c>
      <c r="AW2472" s="902" t="s">
        <v>27</v>
      </c>
      <c r="AX2472" s="902" t="s">
        <v>78</v>
      </c>
      <c r="AY2472" s="904" t="s">
        <v>170</v>
      </c>
    </row>
    <row r="2473" spans="2:65" s="2" customFormat="1" ht="24.25" customHeight="1">
      <c r="B2473" s="883"/>
      <c r="C2473" s="161" t="s">
        <v>1551</v>
      </c>
      <c r="D2473" s="161" t="s">
        <v>391</v>
      </c>
      <c r="E2473" s="162" t="s">
        <v>1552</v>
      </c>
      <c r="F2473" s="163" t="s">
        <v>1553</v>
      </c>
      <c r="G2473" s="164" t="s">
        <v>339</v>
      </c>
      <c r="H2473" s="165">
        <v>4</v>
      </c>
      <c r="I2473" s="1091"/>
      <c r="J2473" s="166">
        <f>ROUND(I2473*H2473,2)</f>
        <v>0</v>
      </c>
      <c r="K2473" s="167"/>
      <c r="L2473" s="168"/>
      <c r="M2473" s="169" t="s">
        <v>1</v>
      </c>
      <c r="N2473" s="922" t="s">
        <v>38</v>
      </c>
      <c r="O2473" s="886">
        <v>0</v>
      </c>
      <c r="P2473" s="886">
        <f>O2473*H2473</f>
        <v>0</v>
      </c>
      <c r="Q2473" s="886">
        <v>7.4999999999999997E-2</v>
      </c>
      <c r="R2473" s="886">
        <f>Q2473*H2473</f>
        <v>0.3</v>
      </c>
      <c r="S2473" s="886">
        <v>0</v>
      </c>
      <c r="T2473" s="158">
        <f>S2473*H2473</f>
        <v>0</v>
      </c>
      <c r="AR2473" s="159" t="s">
        <v>299</v>
      </c>
      <c r="AT2473" s="159" t="s">
        <v>391</v>
      </c>
      <c r="AU2473" s="159" t="s">
        <v>177</v>
      </c>
      <c r="AY2473" s="863" t="s">
        <v>170</v>
      </c>
      <c r="BE2473" s="887">
        <f>IF(N2473="základná",J2473,0)</f>
        <v>0</v>
      </c>
      <c r="BF2473" s="887">
        <f>IF(N2473="znížená",J2473,0)</f>
        <v>0</v>
      </c>
      <c r="BG2473" s="887">
        <f>IF(N2473="zákl. prenesená",J2473,0)</f>
        <v>0</v>
      </c>
      <c r="BH2473" s="887">
        <f>IF(N2473="zníž. prenesená",J2473,0)</f>
        <v>0</v>
      </c>
      <c r="BI2473" s="887">
        <f>IF(N2473="nulová",J2473,0)</f>
        <v>0</v>
      </c>
      <c r="BJ2473" s="863" t="s">
        <v>177</v>
      </c>
      <c r="BK2473" s="887">
        <f>ROUND(I2473*H2473,2)</f>
        <v>0</v>
      </c>
      <c r="BL2473" s="863" t="s">
        <v>234</v>
      </c>
      <c r="BM2473" s="159" t="s">
        <v>1554</v>
      </c>
    </row>
    <row r="2474" spans="2:65" s="888" customFormat="1">
      <c r="B2474" s="889"/>
      <c r="D2474" s="890" t="s">
        <v>3027</v>
      </c>
      <c r="E2474" s="891" t="s">
        <v>1</v>
      </c>
      <c r="F2474" s="892" t="s">
        <v>3823</v>
      </c>
      <c r="H2474" s="891" t="s">
        <v>1</v>
      </c>
      <c r="L2474" s="889"/>
      <c r="M2474" s="893"/>
      <c r="T2474" s="894"/>
      <c r="AT2474" s="891" t="s">
        <v>3027</v>
      </c>
      <c r="AU2474" s="891" t="s">
        <v>177</v>
      </c>
      <c r="AV2474" s="888" t="s">
        <v>78</v>
      </c>
      <c r="AW2474" s="888" t="s">
        <v>27</v>
      </c>
      <c r="AX2474" s="888" t="s">
        <v>70</v>
      </c>
      <c r="AY2474" s="891" t="s">
        <v>170</v>
      </c>
    </row>
    <row r="2475" spans="2:65" s="895" customFormat="1">
      <c r="B2475" s="896"/>
      <c r="D2475" s="890" t="s">
        <v>3027</v>
      </c>
      <c r="E2475" s="897" t="s">
        <v>1</v>
      </c>
      <c r="F2475" s="898" t="s">
        <v>3398</v>
      </c>
      <c r="H2475" s="899">
        <v>4</v>
      </c>
      <c r="L2475" s="896"/>
      <c r="M2475" s="900"/>
      <c r="T2475" s="901"/>
      <c r="AT2475" s="897" t="s">
        <v>3027</v>
      </c>
      <c r="AU2475" s="897" t="s">
        <v>177</v>
      </c>
      <c r="AV2475" s="895" t="s">
        <v>177</v>
      </c>
      <c r="AW2475" s="895" t="s">
        <v>27</v>
      </c>
      <c r="AX2475" s="895" t="s">
        <v>70</v>
      </c>
      <c r="AY2475" s="897" t="s">
        <v>170</v>
      </c>
    </row>
    <row r="2476" spans="2:65" s="902" customFormat="1">
      <c r="B2476" s="903"/>
      <c r="D2476" s="890" t="s">
        <v>3027</v>
      </c>
      <c r="E2476" s="904" t="s">
        <v>1</v>
      </c>
      <c r="F2476" s="905" t="s">
        <v>3030</v>
      </c>
      <c r="H2476" s="906">
        <v>4</v>
      </c>
      <c r="L2476" s="903"/>
      <c r="M2476" s="907"/>
      <c r="T2476" s="908"/>
      <c r="AT2476" s="904" t="s">
        <v>3027</v>
      </c>
      <c r="AU2476" s="904" t="s">
        <v>177</v>
      </c>
      <c r="AV2476" s="902" t="s">
        <v>176</v>
      </c>
      <c r="AW2476" s="902" t="s">
        <v>27</v>
      </c>
      <c r="AX2476" s="902" t="s">
        <v>78</v>
      </c>
      <c r="AY2476" s="904" t="s">
        <v>170</v>
      </c>
    </row>
    <row r="2477" spans="2:65" s="2" customFormat="1" ht="24.25" customHeight="1">
      <c r="B2477" s="883"/>
      <c r="C2477" s="161" t="s">
        <v>1555</v>
      </c>
      <c r="D2477" s="161" t="s">
        <v>391</v>
      </c>
      <c r="E2477" s="162" t="s">
        <v>1556</v>
      </c>
      <c r="F2477" s="163" t="s">
        <v>1557</v>
      </c>
      <c r="G2477" s="164" t="s">
        <v>339</v>
      </c>
      <c r="H2477" s="165">
        <v>1</v>
      </c>
      <c r="I2477" s="1091"/>
      <c r="J2477" s="166">
        <f>ROUND(I2477*H2477,2)</f>
        <v>0</v>
      </c>
      <c r="K2477" s="167"/>
      <c r="L2477" s="168"/>
      <c r="M2477" s="169" t="s">
        <v>1</v>
      </c>
      <c r="N2477" s="922" t="s">
        <v>38</v>
      </c>
      <c r="O2477" s="886">
        <v>0</v>
      </c>
      <c r="P2477" s="886">
        <f>O2477*H2477</f>
        <v>0</v>
      </c>
      <c r="Q2477" s="886">
        <v>7.0000000000000007E-2</v>
      </c>
      <c r="R2477" s="886">
        <f>Q2477*H2477</f>
        <v>7.0000000000000007E-2</v>
      </c>
      <c r="S2477" s="886">
        <v>0</v>
      </c>
      <c r="T2477" s="158">
        <f>S2477*H2477</f>
        <v>0</v>
      </c>
      <c r="AR2477" s="159" t="s">
        <v>299</v>
      </c>
      <c r="AT2477" s="159" t="s">
        <v>391</v>
      </c>
      <c r="AU2477" s="159" t="s">
        <v>177</v>
      </c>
      <c r="AY2477" s="863" t="s">
        <v>170</v>
      </c>
      <c r="BE2477" s="887">
        <f>IF(N2477="základná",J2477,0)</f>
        <v>0</v>
      </c>
      <c r="BF2477" s="887">
        <f>IF(N2477="znížená",J2477,0)</f>
        <v>0</v>
      </c>
      <c r="BG2477" s="887">
        <f>IF(N2477="zákl. prenesená",J2477,0)</f>
        <v>0</v>
      </c>
      <c r="BH2477" s="887">
        <f>IF(N2477="zníž. prenesená",J2477,0)</f>
        <v>0</v>
      </c>
      <c r="BI2477" s="887">
        <f>IF(N2477="nulová",J2477,0)</f>
        <v>0</v>
      </c>
      <c r="BJ2477" s="863" t="s">
        <v>177</v>
      </c>
      <c r="BK2477" s="887">
        <f>ROUND(I2477*H2477,2)</f>
        <v>0</v>
      </c>
      <c r="BL2477" s="863" t="s">
        <v>234</v>
      </c>
      <c r="BM2477" s="159" t="s">
        <v>1558</v>
      </c>
    </row>
    <row r="2478" spans="2:65" s="888" customFormat="1">
      <c r="B2478" s="889"/>
      <c r="D2478" s="890" t="s">
        <v>3027</v>
      </c>
      <c r="E2478" s="891" t="s">
        <v>1</v>
      </c>
      <c r="F2478" s="892" t="s">
        <v>3823</v>
      </c>
      <c r="H2478" s="891" t="s">
        <v>1</v>
      </c>
      <c r="L2478" s="889"/>
      <c r="M2478" s="893"/>
      <c r="T2478" s="894"/>
      <c r="AT2478" s="891" t="s">
        <v>3027</v>
      </c>
      <c r="AU2478" s="891" t="s">
        <v>177</v>
      </c>
      <c r="AV2478" s="888" t="s">
        <v>78</v>
      </c>
      <c r="AW2478" s="888" t="s">
        <v>27</v>
      </c>
      <c r="AX2478" s="888" t="s">
        <v>70</v>
      </c>
      <c r="AY2478" s="891" t="s">
        <v>170</v>
      </c>
    </row>
    <row r="2479" spans="2:65" s="895" customFormat="1">
      <c r="B2479" s="896"/>
      <c r="D2479" s="890" t="s">
        <v>3027</v>
      </c>
      <c r="E2479" s="897" t="s">
        <v>1</v>
      </c>
      <c r="F2479" s="898" t="s">
        <v>3395</v>
      </c>
      <c r="H2479" s="899">
        <v>1</v>
      </c>
      <c r="L2479" s="896"/>
      <c r="M2479" s="900"/>
      <c r="T2479" s="901"/>
      <c r="AT2479" s="897" t="s">
        <v>3027</v>
      </c>
      <c r="AU2479" s="897" t="s">
        <v>177</v>
      </c>
      <c r="AV2479" s="895" t="s">
        <v>177</v>
      </c>
      <c r="AW2479" s="895" t="s">
        <v>27</v>
      </c>
      <c r="AX2479" s="895" t="s">
        <v>70</v>
      </c>
      <c r="AY2479" s="897" t="s">
        <v>170</v>
      </c>
    </row>
    <row r="2480" spans="2:65" s="902" customFormat="1">
      <c r="B2480" s="903"/>
      <c r="D2480" s="890" t="s">
        <v>3027</v>
      </c>
      <c r="E2480" s="904" t="s">
        <v>1</v>
      </c>
      <c r="F2480" s="905" t="s">
        <v>3030</v>
      </c>
      <c r="H2480" s="906">
        <v>1</v>
      </c>
      <c r="L2480" s="903"/>
      <c r="M2480" s="907"/>
      <c r="T2480" s="908"/>
      <c r="AT2480" s="904" t="s">
        <v>3027</v>
      </c>
      <c r="AU2480" s="904" t="s">
        <v>177</v>
      </c>
      <c r="AV2480" s="902" t="s">
        <v>176</v>
      </c>
      <c r="AW2480" s="902" t="s">
        <v>27</v>
      </c>
      <c r="AX2480" s="902" t="s">
        <v>78</v>
      </c>
      <c r="AY2480" s="904" t="s">
        <v>170</v>
      </c>
    </row>
    <row r="2481" spans="2:65" s="2" customFormat="1" ht="24.25" customHeight="1">
      <c r="B2481" s="883"/>
      <c r="C2481" s="161" t="s">
        <v>1559</v>
      </c>
      <c r="D2481" s="161" t="s">
        <v>391</v>
      </c>
      <c r="E2481" s="162" t="s">
        <v>1560</v>
      </c>
      <c r="F2481" s="163" t="s">
        <v>1561</v>
      </c>
      <c r="G2481" s="164" t="s">
        <v>339</v>
      </c>
      <c r="H2481" s="165">
        <v>6</v>
      </c>
      <c r="I2481" s="1091"/>
      <c r="J2481" s="166">
        <f>ROUND(I2481*H2481,2)</f>
        <v>0</v>
      </c>
      <c r="K2481" s="167"/>
      <c r="L2481" s="168"/>
      <c r="M2481" s="169" t="s">
        <v>1</v>
      </c>
      <c r="N2481" s="922" t="s">
        <v>38</v>
      </c>
      <c r="O2481" s="886">
        <v>0</v>
      </c>
      <c r="P2481" s="886">
        <f>O2481*H2481</f>
        <v>0</v>
      </c>
      <c r="Q2481" s="886">
        <v>7.0000000000000007E-2</v>
      </c>
      <c r="R2481" s="886">
        <f>Q2481*H2481</f>
        <v>0.42000000000000004</v>
      </c>
      <c r="S2481" s="886">
        <v>0</v>
      </c>
      <c r="T2481" s="158">
        <f>S2481*H2481</f>
        <v>0</v>
      </c>
      <c r="AR2481" s="159" t="s">
        <v>299</v>
      </c>
      <c r="AT2481" s="159" t="s">
        <v>391</v>
      </c>
      <c r="AU2481" s="159" t="s">
        <v>177</v>
      </c>
      <c r="AY2481" s="863" t="s">
        <v>170</v>
      </c>
      <c r="BE2481" s="887">
        <f>IF(N2481="základná",J2481,0)</f>
        <v>0</v>
      </c>
      <c r="BF2481" s="887">
        <f>IF(N2481="znížená",J2481,0)</f>
        <v>0</v>
      </c>
      <c r="BG2481" s="887">
        <f>IF(N2481="zákl. prenesená",J2481,0)</f>
        <v>0</v>
      </c>
      <c r="BH2481" s="887">
        <f>IF(N2481="zníž. prenesená",J2481,0)</f>
        <v>0</v>
      </c>
      <c r="BI2481" s="887">
        <f>IF(N2481="nulová",J2481,0)</f>
        <v>0</v>
      </c>
      <c r="BJ2481" s="863" t="s">
        <v>177</v>
      </c>
      <c r="BK2481" s="887">
        <f>ROUND(I2481*H2481,2)</f>
        <v>0</v>
      </c>
      <c r="BL2481" s="863" t="s">
        <v>234</v>
      </c>
      <c r="BM2481" s="159" t="s">
        <v>1562</v>
      </c>
    </row>
    <row r="2482" spans="2:65" s="888" customFormat="1">
      <c r="B2482" s="889"/>
      <c r="D2482" s="890" t="s">
        <v>3027</v>
      </c>
      <c r="E2482" s="891" t="s">
        <v>1</v>
      </c>
      <c r="F2482" s="892" t="s">
        <v>3823</v>
      </c>
      <c r="H2482" s="891" t="s">
        <v>1</v>
      </c>
      <c r="L2482" s="889"/>
      <c r="M2482" s="893"/>
      <c r="T2482" s="894"/>
      <c r="AT2482" s="891" t="s">
        <v>3027</v>
      </c>
      <c r="AU2482" s="891" t="s">
        <v>177</v>
      </c>
      <c r="AV2482" s="888" t="s">
        <v>78</v>
      </c>
      <c r="AW2482" s="888" t="s">
        <v>27</v>
      </c>
      <c r="AX2482" s="888" t="s">
        <v>70</v>
      </c>
      <c r="AY2482" s="891" t="s">
        <v>170</v>
      </c>
    </row>
    <row r="2483" spans="2:65" s="895" customFormat="1">
      <c r="B2483" s="896"/>
      <c r="D2483" s="890" t="s">
        <v>3027</v>
      </c>
      <c r="E2483" s="897" t="s">
        <v>1</v>
      </c>
      <c r="F2483" s="898" t="s">
        <v>3397</v>
      </c>
      <c r="H2483" s="899">
        <v>4</v>
      </c>
      <c r="L2483" s="896"/>
      <c r="M2483" s="900"/>
      <c r="T2483" s="901"/>
      <c r="AT2483" s="897" t="s">
        <v>3027</v>
      </c>
      <c r="AU2483" s="897" t="s">
        <v>177</v>
      </c>
      <c r="AV2483" s="895" t="s">
        <v>177</v>
      </c>
      <c r="AW2483" s="895" t="s">
        <v>27</v>
      </c>
      <c r="AX2483" s="895" t="s">
        <v>70</v>
      </c>
      <c r="AY2483" s="897" t="s">
        <v>170</v>
      </c>
    </row>
    <row r="2484" spans="2:65" s="895" customFormat="1">
      <c r="B2484" s="896"/>
      <c r="D2484" s="890" t="s">
        <v>3027</v>
      </c>
      <c r="E2484" s="897" t="s">
        <v>1</v>
      </c>
      <c r="F2484" s="898" t="s">
        <v>3400</v>
      </c>
      <c r="H2484" s="899">
        <v>2</v>
      </c>
      <c r="L2484" s="896"/>
      <c r="M2484" s="900"/>
      <c r="T2484" s="901"/>
      <c r="AT2484" s="897" t="s">
        <v>3027</v>
      </c>
      <c r="AU2484" s="897" t="s">
        <v>177</v>
      </c>
      <c r="AV2484" s="895" t="s">
        <v>177</v>
      </c>
      <c r="AW2484" s="895" t="s">
        <v>27</v>
      </c>
      <c r="AX2484" s="895" t="s">
        <v>70</v>
      </c>
      <c r="AY2484" s="897" t="s">
        <v>170</v>
      </c>
    </row>
    <row r="2485" spans="2:65" s="902" customFormat="1">
      <c r="B2485" s="903"/>
      <c r="D2485" s="890" t="s">
        <v>3027</v>
      </c>
      <c r="E2485" s="904" t="s">
        <v>1</v>
      </c>
      <c r="F2485" s="905" t="s">
        <v>3030</v>
      </c>
      <c r="H2485" s="906">
        <v>6</v>
      </c>
      <c r="L2485" s="903"/>
      <c r="M2485" s="907"/>
      <c r="T2485" s="908"/>
      <c r="AT2485" s="904" t="s">
        <v>3027</v>
      </c>
      <c r="AU2485" s="904" t="s">
        <v>177</v>
      </c>
      <c r="AV2485" s="902" t="s">
        <v>176</v>
      </c>
      <c r="AW2485" s="902" t="s">
        <v>27</v>
      </c>
      <c r="AX2485" s="902" t="s">
        <v>78</v>
      </c>
      <c r="AY2485" s="904" t="s">
        <v>170</v>
      </c>
    </row>
    <row r="2486" spans="2:65" s="2" customFormat="1" ht="24.25" customHeight="1">
      <c r="B2486" s="883"/>
      <c r="C2486" s="161" t="s">
        <v>1563</v>
      </c>
      <c r="D2486" s="161" t="s">
        <v>391</v>
      </c>
      <c r="E2486" s="162" t="s">
        <v>1564</v>
      </c>
      <c r="F2486" s="163" t="s">
        <v>1565</v>
      </c>
      <c r="G2486" s="164" t="s">
        <v>339</v>
      </c>
      <c r="H2486" s="165">
        <v>2</v>
      </c>
      <c r="I2486" s="1091"/>
      <c r="J2486" s="166">
        <f>ROUND(I2486*H2486,2)</f>
        <v>0</v>
      </c>
      <c r="K2486" s="167"/>
      <c r="L2486" s="168"/>
      <c r="M2486" s="169" t="s">
        <v>1</v>
      </c>
      <c r="N2486" s="922" t="s">
        <v>38</v>
      </c>
      <c r="O2486" s="886">
        <v>0</v>
      </c>
      <c r="P2486" s="886">
        <f>O2486*H2486</f>
        <v>0</v>
      </c>
      <c r="Q2486" s="886">
        <v>7.0000000000000007E-2</v>
      </c>
      <c r="R2486" s="886">
        <f>Q2486*H2486</f>
        <v>0.14000000000000001</v>
      </c>
      <c r="S2486" s="886">
        <v>0</v>
      </c>
      <c r="T2486" s="158">
        <f>S2486*H2486</f>
        <v>0</v>
      </c>
      <c r="AR2486" s="159" t="s">
        <v>299</v>
      </c>
      <c r="AT2486" s="159" t="s">
        <v>391</v>
      </c>
      <c r="AU2486" s="159" t="s">
        <v>177</v>
      </c>
      <c r="AY2486" s="863" t="s">
        <v>170</v>
      </c>
      <c r="BE2486" s="887">
        <f>IF(N2486="základná",J2486,0)</f>
        <v>0</v>
      </c>
      <c r="BF2486" s="887">
        <f>IF(N2486="znížená",J2486,0)</f>
        <v>0</v>
      </c>
      <c r="BG2486" s="887">
        <f>IF(N2486="zákl. prenesená",J2486,0)</f>
        <v>0</v>
      </c>
      <c r="BH2486" s="887">
        <f>IF(N2486="zníž. prenesená",J2486,0)</f>
        <v>0</v>
      </c>
      <c r="BI2486" s="887">
        <f>IF(N2486="nulová",J2486,0)</f>
        <v>0</v>
      </c>
      <c r="BJ2486" s="863" t="s">
        <v>177</v>
      </c>
      <c r="BK2486" s="887">
        <f>ROUND(I2486*H2486,2)</f>
        <v>0</v>
      </c>
      <c r="BL2486" s="863" t="s">
        <v>234</v>
      </c>
      <c r="BM2486" s="159" t="s">
        <v>1566</v>
      </c>
    </row>
    <row r="2487" spans="2:65" s="888" customFormat="1">
      <c r="B2487" s="889"/>
      <c r="D2487" s="890" t="s">
        <v>3027</v>
      </c>
      <c r="E2487" s="891" t="s">
        <v>1</v>
      </c>
      <c r="F2487" s="892" t="s">
        <v>3823</v>
      </c>
      <c r="H2487" s="891" t="s">
        <v>1</v>
      </c>
      <c r="L2487" s="889"/>
      <c r="M2487" s="893"/>
      <c r="T2487" s="894"/>
      <c r="AT2487" s="891" t="s">
        <v>3027</v>
      </c>
      <c r="AU2487" s="891" t="s">
        <v>177</v>
      </c>
      <c r="AV2487" s="888" t="s">
        <v>78</v>
      </c>
      <c r="AW2487" s="888" t="s">
        <v>27</v>
      </c>
      <c r="AX2487" s="888" t="s">
        <v>70</v>
      </c>
      <c r="AY2487" s="891" t="s">
        <v>170</v>
      </c>
    </row>
    <row r="2488" spans="2:65" s="895" customFormat="1">
      <c r="B2488" s="896"/>
      <c r="D2488" s="890" t="s">
        <v>3027</v>
      </c>
      <c r="E2488" s="897" t="s">
        <v>1</v>
      </c>
      <c r="F2488" s="898" t="s">
        <v>3392</v>
      </c>
      <c r="H2488" s="899">
        <v>1</v>
      </c>
      <c r="L2488" s="896"/>
      <c r="M2488" s="900"/>
      <c r="T2488" s="901"/>
      <c r="AT2488" s="897" t="s">
        <v>3027</v>
      </c>
      <c r="AU2488" s="897" t="s">
        <v>177</v>
      </c>
      <c r="AV2488" s="895" t="s">
        <v>177</v>
      </c>
      <c r="AW2488" s="895" t="s">
        <v>27</v>
      </c>
      <c r="AX2488" s="895" t="s">
        <v>70</v>
      </c>
      <c r="AY2488" s="897" t="s">
        <v>170</v>
      </c>
    </row>
    <row r="2489" spans="2:65" s="895" customFormat="1">
      <c r="B2489" s="896"/>
      <c r="D2489" s="890" t="s">
        <v>3027</v>
      </c>
      <c r="E2489" s="897" t="s">
        <v>1</v>
      </c>
      <c r="F2489" s="898" t="s">
        <v>3393</v>
      </c>
      <c r="H2489" s="899">
        <v>1</v>
      </c>
      <c r="L2489" s="896"/>
      <c r="M2489" s="900"/>
      <c r="T2489" s="901"/>
      <c r="AT2489" s="897" t="s">
        <v>3027</v>
      </c>
      <c r="AU2489" s="897" t="s">
        <v>177</v>
      </c>
      <c r="AV2489" s="895" t="s">
        <v>177</v>
      </c>
      <c r="AW2489" s="895" t="s">
        <v>27</v>
      </c>
      <c r="AX2489" s="895" t="s">
        <v>70</v>
      </c>
      <c r="AY2489" s="897" t="s">
        <v>170</v>
      </c>
    </row>
    <row r="2490" spans="2:65" s="902" customFormat="1">
      <c r="B2490" s="903"/>
      <c r="D2490" s="890" t="s">
        <v>3027</v>
      </c>
      <c r="E2490" s="904" t="s">
        <v>1</v>
      </c>
      <c r="F2490" s="905" t="s">
        <v>3030</v>
      </c>
      <c r="H2490" s="906">
        <v>2</v>
      </c>
      <c r="L2490" s="903"/>
      <c r="M2490" s="907"/>
      <c r="T2490" s="908"/>
      <c r="AT2490" s="904" t="s">
        <v>3027</v>
      </c>
      <c r="AU2490" s="904" t="s">
        <v>177</v>
      </c>
      <c r="AV2490" s="902" t="s">
        <v>176</v>
      </c>
      <c r="AW2490" s="902" t="s">
        <v>27</v>
      </c>
      <c r="AX2490" s="902" t="s">
        <v>78</v>
      </c>
      <c r="AY2490" s="904" t="s">
        <v>170</v>
      </c>
    </row>
    <row r="2491" spans="2:65" s="2" customFormat="1" ht="24.25" customHeight="1">
      <c r="B2491" s="883"/>
      <c r="C2491" s="161" t="s">
        <v>1567</v>
      </c>
      <c r="D2491" s="161" t="s">
        <v>391</v>
      </c>
      <c r="E2491" s="162" t="s">
        <v>1568</v>
      </c>
      <c r="F2491" s="163" t="s">
        <v>1569</v>
      </c>
      <c r="G2491" s="164" t="s">
        <v>339</v>
      </c>
      <c r="H2491" s="165">
        <v>1</v>
      </c>
      <c r="I2491" s="1091"/>
      <c r="J2491" s="166">
        <f>ROUND(I2491*H2491,2)</f>
        <v>0</v>
      </c>
      <c r="K2491" s="167"/>
      <c r="L2491" s="168"/>
      <c r="M2491" s="169" t="s">
        <v>1</v>
      </c>
      <c r="N2491" s="922" t="s">
        <v>38</v>
      </c>
      <c r="O2491" s="886">
        <v>0</v>
      </c>
      <c r="P2491" s="886">
        <f>O2491*H2491</f>
        <v>0</v>
      </c>
      <c r="Q2491" s="886">
        <v>7.0000000000000007E-2</v>
      </c>
      <c r="R2491" s="886">
        <f>Q2491*H2491</f>
        <v>7.0000000000000007E-2</v>
      </c>
      <c r="S2491" s="886">
        <v>0</v>
      </c>
      <c r="T2491" s="158">
        <f>S2491*H2491</f>
        <v>0</v>
      </c>
      <c r="AR2491" s="159" t="s">
        <v>299</v>
      </c>
      <c r="AT2491" s="159" t="s">
        <v>391</v>
      </c>
      <c r="AU2491" s="159" t="s">
        <v>177</v>
      </c>
      <c r="AY2491" s="863" t="s">
        <v>170</v>
      </c>
      <c r="BE2491" s="887">
        <f>IF(N2491="základná",J2491,0)</f>
        <v>0</v>
      </c>
      <c r="BF2491" s="887">
        <f>IF(N2491="znížená",J2491,0)</f>
        <v>0</v>
      </c>
      <c r="BG2491" s="887">
        <f>IF(N2491="zákl. prenesená",J2491,0)</f>
        <v>0</v>
      </c>
      <c r="BH2491" s="887">
        <f>IF(N2491="zníž. prenesená",J2491,0)</f>
        <v>0</v>
      </c>
      <c r="BI2491" s="887">
        <f>IF(N2491="nulová",J2491,0)</f>
        <v>0</v>
      </c>
      <c r="BJ2491" s="863" t="s">
        <v>177</v>
      </c>
      <c r="BK2491" s="887">
        <f>ROUND(I2491*H2491,2)</f>
        <v>0</v>
      </c>
      <c r="BL2491" s="863" t="s">
        <v>234</v>
      </c>
      <c r="BM2491" s="159" t="s">
        <v>1570</v>
      </c>
    </row>
    <row r="2492" spans="2:65" s="888" customFormat="1">
      <c r="B2492" s="889"/>
      <c r="D2492" s="890" t="s">
        <v>3027</v>
      </c>
      <c r="E2492" s="891" t="s">
        <v>1</v>
      </c>
      <c r="F2492" s="892" t="s">
        <v>3823</v>
      </c>
      <c r="H2492" s="891" t="s">
        <v>1</v>
      </c>
      <c r="L2492" s="889"/>
      <c r="M2492" s="893"/>
      <c r="T2492" s="894"/>
      <c r="AT2492" s="891" t="s">
        <v>3027</v>
      </c>
      <c r="AU2492" s="891" t="s">
        <v>177</v>
      </c>
      <c r="AV2492" s="888" t="s">
        <v>78</v>
      </c>
      <c r="AW2492" s="888" t="s">
        <v>27</v>
      </c>
      <c r="AX2492" s="888" t="s">
        <v>70</v>
      </c>
      <c r="AY2492" s="891" t="s">
        <v>170</v>
      </c>
    </row>
    <row r="2493" spans="2:65" s="895" customFormat="1">
      <c r="B2493" s="896"/>
      <c r="D2493" s="890" t="s">
        <v>3027</v>
      </c>
      <c r="E2493" s="897" t="s">
        <v>1</v>
      </c>
      <c r="F2493" s="898" t="s">
        <v>3396</v>
      </c>
      <c r="H2493" s="899">
        <v>1</v>
      </c>
      <c r="L2493" s="896"/>
      <c r="M2493" s="900"/>
      <c r="T2493" s="901"/>
      <c r="AT2493" s="897" t="s">
        <v>3027</v>
      </c>
      <c r="AU2493" s="897" t="s">
        <v>177</v>
      </c>
      <c r="AV2493" s="895" t="s">
        <v>177</v>
      </c>
      <c r="AW2493" s="895" t="s">
        <v>27</v>
      </c>
      <c r="AX2493" s="895" t="s">
        <v>70</v>
      </c>
      <c r="AY2493" s="897" t="s">
        <v>170</v>
      </c>
    </row>
    <row r="2494" spans="2:65" s="902" customFormat="1">
      <c r="B2494" s="903"/>
      <c r="D2494" s="890" t="s">
        <v>3027</v>
      </c>
      <c r="E2494" s="904" t="s">
        <v>1</v>
      </c>
      <c r="F2494" s="905" t="s">
        <v>3030</v>
      </c>
      <c r="H2494" s="906">
        <v>1</v>
      </c>
      <c r="L2494" s="903"/>
      <c r="M2494" s="907"/>
      <c r="T2494" s="908"/>
      <c r="AT2494" s="904" t="s">
        <v>3027</v>
      </c>
      <c r="AU2494" s="904" t="s">
        <v>177</v>
      </c>
      <c r="AV2494" s="902" t="s">
        <v>176</v>
      </c>
      <c r="AW2494" s="902" t="s">
        <v>27</v>
      </c>
      <c r="AX2494" s="902" t="s">
        <v>78</v>
      </c>
      <c r="AY2494" s="904" t="s">
        <v>170</v>
      </c>
    </row>
    <row r="2495" spans="2:65" s="2" customFormat="1" ht="24.25" customHeight="1">
      <c r="B2495" s="883"/>
      <c r="C2495" s="161" t="s">
        <v>1571</v>
      </c>
      <c r="D2495" s="161" t="s">
        <v>391</v>
      </c>
      <c r="E2495" s="162" t="s">
        <v>1572</v>
      </c>
      <c r="F2495" s="163" t="s">
        <v>1573</v>
      </c>
      <c r="G2495" s="164" t="s">
        <v>339</v>
      </c>
      <c r="H2495" s="165">
        <v>1</v>
      </c>
      <c r="I2495" s="1091"/>
      <c r="J2495" s="166">
        <f>ROUND(I2495*H2495,2)</f>
        <v>0</v>
      </c>
      <c r="K2495" s="167"/>
      <c r="L2495" s="168"/>
      <c r="M2495" s="169" t="s">
        <v>1</v>
      </c>
      <c r="N2495" s="922" t="s">
        <v>38</v>
      </c>
      <c r="O2495" s="886">
        <v>0</v>
      </c>
      <c r="P2495" s="886">
        <f>O2495*H2495</f>
        <v>0</v>
      </c>
      <c r="Q2495" s="886">
        <v>7.0000000000000007E-2</v>
      </c>
      <c r="R2495" s="886">
        <f>Q2495*H2495</f>
        <v>7.0000000000000007E-2</v>
      </c>
      <c r="S2495" s="886">
        <v>0</v>
      </c>
      <c r="T2495" s="158">
        <f>S2495*H2495</f>
        <v>0</v>
      </c>
      <c r="AR2495" s="159" t="s">
        <v>299</v>
      </c>
      <c r="AT2495" s="159" t="s">
        <v>391</v>
      </c>
      <c r="AU2495" s="159" t="s">
        <v>177</v>
      </c>
      <c r="AY2495" s="863" t="s">
        <v>170</v>
      </c>
      <c r="BE2495" s="887">
        <f>IF(N2495="základná",J2495,0)</f>
        <v>0</v>
      </c>
      <c r="BF2495" s="887">
        <f>IF(N2495="znížená",J2495,0)</f>
        <v>0</v>
      </c>
      <c r="BG2495" s="887">
        <f>IF(N2495="zákl. prenesená",J2495,0)</f>
        <v>0</v>
      </c>
      <c r="BH2495" s="887">
        <f>IF(N2495="zníž. prenesená",J2495,0)</f>
        <v>0</v>
      </c>
      <c r="BI2495" s="887">
        <f>IF(N2495="nulová",J2495,0)</f>
        <v>0</v>
      </c>
      <c r="BJ2495" s="863" t="s">
        <v>177</v>
      </c>
      <c r="BK2495" s="887">
        <f>ROUND(I2495*H2495,2)</f>
        <v>0</v>
      </c>
      <c r="BL2495" s="863" t="s">
        <v>234</v>
      </c>
      <c r="BM2495" s="159" t="s">
        <v>1574</v>
      </c>
    </row>
    <row r="2496" spans="2:65" s="888" customFormat="1">
      <c r="B2496" s="889"/>
      <c r="D2496" s="890" t="s">
        <v>3027</v>
      </c>
      <c r="E2496" s="891" t="s">
        <v>1</v>
      </c>
      <c r="F2496" s="892" t="s">
        <v>3823</v>
      </c>
      <c r="H2496" s="891" t="s">
        <v>1</v>
      </c>
      <c r="L2496" s="889"/>
      <c r="M2496" s="893"/>
      <c r="T2496" s="894"/>
      <c r="AT2496" s="891" t="s">
        <v>3027</v>
      </c>
      <c r="AU2496" s="891" t="s">
        <v>177</v>
      </c>
      <c r="AV2496" s="888" t="s">
        <v>78</v>
      </c>
      <c r="AW2496" s="888" t="s">
        <v>27</v>
      </c>
      <c r="AX2496" s="888" t="s">
        <v>70</v>
      </c>
      <c r="AY2496" s="891" t="s">
        <v>170</v>
      </c>
    </row>
    <row r="2497" spans="2:65" s="895" customFormat="1">
      <c r="B2497" s="896"/>
      <c r="D2497" s="890" t="s">
        <v>3027</v>
      </c>
      <c r="E2497" s="897" t="s">
        <v>1</v>
      </c>
      <c r="F2497" s="898" t="s">
        <v>3399</v>
      </c>
      <c r="H2497" s="899">
        <v>1</v>
      </c>
      <c r="L2497" s="896"/>
      <c r="M2497" s="900"/>
      <c r="T2497" s="901"/>
      <c r="AT2497" s="897" t="s">
        <v>3027</v>
      </c>
      <c r="AU2497" s="897" t="s">
        <v>177</v>
      </c>
      <c r="AV2497" s="895" t="s">
        <v>177</v>
      </c>
      <c r="AW2497" s="895" t="s">
        <v>27</v>
      </c>
      <c r="AX2497" s="895" t="s">
        <v>70</v>
      </c>
      <c r="AY2497" s="897" t="s">
        <v>170</v>
      </c>
    </row>
    <row r="2498" spans="2:65" s="902" customFormat="1">
      <c r="B2498" s="903"/>
      <c r="D2498" s="890" t="s">
        <v>3027</v>
      </c>
      <c r="E2498" s="904" t="s">
        <v>1</v>
      </c>
      <c r="F2498" s="905" t="s">
        <v>3030</v>
      </c>
      <c r="H2498" s="906">
        <v>1</v>
      </c>
      <c r="L2498" s="903"/>
      <c r="M2498" s="907"/>
      <c r="T2498" s="908"/>
      <c r="AT2498" s="904" t="s">
        <v>3027</v>
      </c>
      <c r="AU2498" s="904" t="s">
        <v>177</v>
      </c>
      <c r="AV2498" s="902" t="s">
        <v>176</v>
      </c>
      <c r="AW2498" s="902" t="s">
        <v>27</v>
      </c>
      <c r="AX2498" s="902" t="s">
        <v>78</v>
      </c>
      <c r="AY2498" s="904" t="s">
        <v>170</v>
      </c>
    </row>
    <row r="2499" spans="2:65" s="2" customFormat="1" ht="24.25" customHeight="1">
      <c r="B2499" s="883"/>
      <c r="C2499" s="161" t="s">
        <v>1575</v>
      </c>
      <c r="D2499" s="161" t="s">
        <v>391</v>
      </c>
      <c r="E2499" s="162" t="s">
        <v>1576</v>
      </c>
      <c r="F2499" s="163" t="s">
        <v>1577</v>
      </c>
      <c r="G2499" s="164" t="s">
        <v>339</v>
      </c>
      <c r="H2499" s="165">
        <v>1</v>
      </c>
      <c r="I2499" s="1091"/>
      <c r="J2499" s="166">
        <f>ROUND(I2499*H2499,2)</f>
        <v>0</v>
      </c>
      <c r="K2499" s="167"/>
      <c r="L2499" s="168"/>
      <c r="M2499" s="169" t="s">
        <v>1</v>
      </c>
      <c r="N2499" s="922" t="s">
        <v>38</v>
      </c>
      <c r="O2499" s="886">
        <v>0</v>
      </c>
      <c r="P2499" s="886">
        <f>O2499*H2499</f>
        <v>0</v>
      </c>
      <c r="Q2499" s="886">
        <v>7.0000000000000007E-2</v>
      </c>
      <c r="R2499" s="886">
        <f>Q2499*H2499</f>
        <v>7.0000000000000007E-2</v>
      </c>
      <c r="S2499" s="886">
        <v>0</v>
      </c>
      <c r="T2499" s="158">
        <f>S2499*H2499</f>
        <v>0</v>
      </c>
      <c r="AR2499" s="159" t="s">
        <v>299</v>
      </c>
      <c r="AT2499" s="159" t="s">
        <v>391</v>
      </c>
      <c r="AU2499" s="159" t="s">
        <v>177</v>
      </c>
      <c r="AY2499" s="863" t="s">
        <v>170</v>
      </c>
      <c r="BE2499" s="887">
        <f>IF(N2499="základná",J2499,0)</f>
        <v>0</v>
      </c>
      <c r="BF2499" s="887">
        <f>IF(N2499="znížená",J2499,0)</f>
        <v>0</v>
      </c>
      <c r="BG2499" s="887">
        <f>IF(N2499="zákl. prenesená",J2499,0)</f>
        <v>0</v>
      </c>
      <c r="BH2499" s="887">
        <f>IF(N2499="zníž. prenesená",J2499,0)</f>
        <v>0</v>
      </c>
      <c r="BI2499" s="887">
        <f>IF(N2499="nulová",J2499,0)</f>
        <v>0</v>
      </c>
      <c r="BJ2499" s="863" t="s">
        <v>177</v>
      </c>
      <c r="BK2499" s="887">
        <f>ROUND(I2499*H2499,2)</f>
        <v>0</v>
      </c>
      <c r="BL2499" s="863" t="s">
        <v>234</v>
      </c>
      <c r="BM2499" s="159" t="s">
        <v>1578</v>
      </c>
    </row>
    <row r="2500" spans="2:65" s="888" customFormat="1">
      <c r="B2500" s="889"/>
      <c r="D2500" s="890" t="s">
        <v>3027</v>
      </c>
      <c r="E2500" s="891" t="s">
        <v>1</v>
      </c>
      <c r="F2500" s="892" t="s">
        <v>3823</v>
      </c>
      <c r="H2500" s="891" t="s">
        <v>1</v>
      </c>
      <c r="L2500" s="889"/>
      <c r="M2500" s="893"/>
      <c r="T2500" s="894"/>
      <c r="AT2500" s="891" t="s">
        <v>3027</v>
      </c>
      <c r="AU2500" s="891" t="s">
        <v>177</v>
      </c>
      <c r="AV2500" s="888" t="s">
        <v>78</v>
      </c>
      <c r="AW2500" s="888" t="s">
        <v>27</v>
      </c>
      <c r="AX2500" s="888" t="s">
        <v>70</v>
      </c>
      <c r="AY2500" s="891" t="s">
        <v>170</v>
      </c>
    </row>
    <row r="2501" spans="2:65" s="895" customFormat="1">
      <c r="B2501" s="896"/>
      <c r="D2501" s="890" t="s">
        <v>3027</v>
      </c>
      <c r="E2501" s="897" t="s">
        <v>1</v>
      </c>
      <c r="F2501" s="898" t="s">
        <v>3394</v>
      </c>
      <c r="H2501" s="899">
        <v>1</v>
      </c>
      <c r="L2501" s="896"/>
      <c r="M2501" s="900"/>
      <c r="T2501" s="901"/>
      <c r="AT2501" s="897" t="s">
        <v>3027</v>
      </c>
      <c r="AU2501" s="897" t="s">
        <v>177</v>
      </c>
      <c r="AV2501" s="895" t="s">
        <v>177</v>
      </c>
      <c r="AW2501" s="895" t="s">
        <v>27</v>
      </c>
      <c r="AX2501" s="895" t="s">
        <v>70</v>
      </c>
      <c r="AY2501" s="897" t="s">
        <v>170</v>
      </c>
    </row>
    <row r="2502" spans="2:65" s="902" customFormat="1">
      <c r="B2502" s="903"/>
      <c r="D2502" s="890" t="s">
        <v>3027</v>
      </c>
      <c r="E2502" s="904" t="s">
        <v>1</v>
      </c>
      <c r="F2502" s="905" t="s">
        <v>3030</v>
      </c>
      <c r="H2502" s="906">
        <v>1</v>
      </c>
      <c r="L2502" s="903"/>
      <c r="M2502" s="907"/>
      <c r="T2502" s="908"/>
      <c r="AT2502" s="904" t="s">
        <v>3027</v>
      </c>
      <c r="AU2502" s="904" t="s">
        <v>177</v>
      </c>
      <c r="AV2502" s="902" t="s">
        <v>176</v>
      </c>
      <c r="AW2502" s="902" t="s">
        <v>27</v>
      </c>
      <c r="AX2502" s="902" t="s">
        <v>78</v>
      </c>
      <c r="AY2502" s="904" t="s">
        <v>170</v>
      </c>
    </row>
    <row r="2503" spans="2:65" s="2" customFormat="1" ht="24.25" customHeight="1">
      <c r="B2503" s="883"/>
      <c r="C2503" s="161" t="s">
        <v>1579</v>
      </c>
      <c r="D2503" s="161" t="s">
        <v>391</v>
      </c>
      <c r="E2503" s="162" t="s">
        <v>1580</v>
      </c>
      <c r="F2503" s="163" t="s">
        <v>1581</v>
      </c>
      <c r="G2503" s="164" t="s">
        <v>339</v>
      </c>
      <c r="H2503" s="165">
        <v>5</v>
      </c>
      <c r="I2503" s="1091"/>
      <c r="J2503" s="166">
        <f>ROUND(I2503*H2503,2)</f>
        <v>0</v>
      </c>
      <c r="K2503" s="167"/>
      <c r="L2503" s="168"/>
      <c r="M2503" s="169" t="s">
        <v>1</v>
      </c>
      <c r="N2503" s="922" t="s">
        <v>38</v>
      </c>
      <c r="O2503" s="886">
        <v>0</v>
      </c>
      <c r="P2503" s="886">
        <f>O2503*H2503</f>
        <v>0</v>
      </c>
      <c r="Q2503" s="886">
        <v>7.0000000000000007E-2</v>
      </c>
      <c r="R2503" s="886">
        <f>Q2503*H2503</f>
        <v>0.35000000000000003</v>
      </c>
      <c r="S2503" s="886">
        <v>0</v>
      </c>
      <c r="T2503" s="158">
        <f>S2503*H2503</f>
        <v>0</v>
      </c>
      <c r="AR2503" s="159" t="s">
        <v>299</v>
      </c>
      <c r="AT2503" s="159" t="s">
        <v>391</v>
      </c>
      <c r="AU2503" s="159" t="s">
        <v>177</v>
      </c>
      <c r="AY2503" s="863" t="s">
        <v>170</v>
      </c>
      <c r="BE2503" s="887">
        <f>IF(N2503="základná",J2503,0)</f>
        <v>0</v>
      </c>
      <c r="BF2503" s="887">
        <f>IF(N2503="znížená",J2503,0)</f>
        <v>0</v>
      </c>
      <c r="BG2503" s="887">
        <f>IF(N2503="zákl. prenesená",J2503,0)</f>
        <v>0</v>
      </c>
      <c r="BH2503" s="887">
        <f>IF(N2503="zníž. prenesená",J2503,0)</f>
        <v>0</v>
      </c>
      <c r="BI2503" s="887">
        <f>IF(N2503="nulová",J2503,0)</f>
        <v>0</v>
      </c>
      <c r="BJ2503" s="863" t="s">
        <v>177</v>
      </c>
      <c r="BK2503" s="887">
        <f>ROUND(I2503*H2503,2)</f>
        <v>0</v>
      </c>
      <c r="BL2503" s="863" t="s">
        <v>234</v>
      </c>
      <c r="BM2503" s="159" t="s">
        <v>1582</v>
      </c>
    </row>
    <row r="2504" spans="2:65" s="888" customFormat="1">
      <c r="B2504" s="889"/>
      <c r="D2504" s="890" t="s">
        <v>3027</v>
      </c>
      <c r="E2504" s="891" t="s">
        <v>1</v>
      </c>
      <c r="F2504" s="892" t="s">
        <v>3823</v>
      </c>
      <c r="H2504" s="891" t="s">
        <v>1</v>
      </c>
      <c r="L2504" s="889"/>
      <c r="M2504" s="893"/>
      <c r="T2504" s="894"/>
      <c r="AT2504" s="891" t="s">
        <v>3027</v>
      </c>
      <c r="AU2504" s="891" t="s">
        <v>177</v>
      </c>
      <c r="AV2504" s="888" t="s">
        <v>78</v>
      </c>
      <c r="AW2504" s="888" t="s">
        <v>27</v>
      </c>
      <c r="AX2504" s="888" t="s">
        <v>70</v>
      </c>
      <c r="AY2504" s="891" t="s">
        <v>170</v>
      </c>
    </row>
    <row r="2505" spans="2:65" s="895" customFormat="1">
      <c r="B2505" s="896"/>
      <c r="D2505" s="890" t="s">
        <v>3027</v>
      </c>
      <c r="E2505" s="897" t="s">
        <v>1</v>
      </c>
      <c r="F2505" s="898" t="s">
        <v>3391</v>
      </c>
      <c r="H2505" s="899">
        <v>5</v>
      </c>
      <c r="L2505" s="896"/>
      <c r="M2505" s="900"/>
      <c r="T2505" s="901"/>
      <c r="AT2505" s="897" t="s">
        <v>3027</v>
      </c>
      <c r="AU2505" s="897" t="s">
        <v>177</v>
      </c>
      <c r="AV2505" s="895" t="s">
        <v>177</v>
      </c>
      <c r="AW2505" s="895" t="s">
        <v>27</v>
      </c>
      <c r="AX2505" s="895" t="s">
        <v>70</v>
      </c>
      <c r="AY2505" s="897" t="s">
        <v>170</v>
      </c>
    </row>
    <row r="2506" spans="2:65" s="902" customFormat="1">
      <c r="B2506" s="903"/>
      <c r="D2506" s="890" t="s">
        <v>3027</v>
      </c>
      <c r="E2506" s="904" t="s">
        <v>1</v>
      </c>
      <c r="F2506" s="905" t="s">
        <v>3030</v>
      </c>
      <c r="H2506" s="906">
        <v>5</v>
      </c>
      <c r="L2506" s="903"/>
      <c r="M2506" s="907"/>
      <c r="T2506" s="908"/>
      <c r="AT2506" s="904" t="s">
        <v>3027</v>
      </c>
      <c r="AU2506" s="904" t="s">
        <v>177</v>
      </c>
      <c r="AV2506" s="902" t="s">
        <v>176</v>
      </c>
      <c r="AW2506" s="902" t="s">
        <v>27</v>
      </c>
      <c r="AX2506" s="902" t="s">
        <v>78</v>
      </c>
      <c r="AY2506" s="904" t="s">
        <v>170</v>
      </c>
    </row>
    <row r="2507" spans="2:65" s="2" customFormat="1" ht="24.25" customHeight="1">
      <c r="B2507" s="883"/>
      <c r="C2507" s="148" t="s">
        <v>1583</v>
      </c>
      <c r="D2507" s="148" t="s">
        <v>172</v>
      </c>
      <c r="E2507" s="149" t="s">
        <v>1584</v>
      </c>
      <c r="F2507" s="150" t="s">
        <v>1585</v>
      </c>
      <c r="G2507" s="151" t="s">
        <v>364</v>
      </c>
      <c r="H2507" s="152">
        <v>6</v>
      </c>
      <c r="I2507" s="1091"/>
      <c r="J2507" s="153">
        <f>ROUND(I2507*H2507,2)</f>
        <v>0</v>
      </c>
      <c r="K2507" s="884"/>
      <c r="L2507" s="40"/>
      <c r="M2507" s="155" t="s">
        <v>1</v>
      </c>
      <c r="N2507" s="885" t="s">
        <v>38</v>
      </c>
      <c r="O2507" s="886">
        <v>0.66624000000000005</v>
      </c>
      <c r="P2507" s="886">
        <f>O2507*H2507</f>
        <v>3.9974400000000001</v>
      </c>
      <c r="Q2507" s="886">
        <v>4.2000000000000002E-4</v>
      </c>
      <c r="R2507" s="886">
        <f>Q2507*H2507</f>
        <v>2.5200000000000001E-3</v>
      </c>
      <c r="S2507" s="886">
        <v>0</v>
      </c>
      <c r="T2507" s="158">
        <f>S2507*H2507</f>
        <v>0</v>
      </c>
      <c r="AR2507" s="159" t="s">
        <v>234</v>
      </c>
      <c r="AT2507" s="159" t="s">
        <v>172</v>
      </c>
      <c r="AU2507" s="159" t="s">
        <v>177</v>
      </c>
      <c r="AY2507" s="863" t="s">
        <v>170</v>
      </c>
      <c r="BE2507" s="887">
        <f>IF(N2507="základná",J2507,0)</f>
        <v>0</v>
      </c>
      <c r="BF2507" s="887">
        <f>IF(N2507="znížená",J2507,0)</f>
        <v>0</v>
      </c>
      <c r="BG2507" s="887">
        <f>IF(N2507="zákl. prenesená",J2507,0)</f>
        <v>0</v>
      </c>
      <c r="BH2507" s="887">
        <f>IF(N2507="zníž. prenesená",J2507,0)</f>
        <v>0</v>
      </c>
      <c r="BI2507" s="887">
        <f>IF(N2507="nulová",J2507,0)</f>
        <v>0</v>
      </c>
      <c r="BJ2507" s="863" t="s">
        <v>177</v>
      </c>
      <c r="BK2507" s="887">
        <f>ROUND(I2507*H2507,2)</f>
        <v>0</v>
      </c>
      <c r="BL2507" s="863" t="s">
        <v>234</v>
      </c>
      <c r="BM2507" s="159" t="s">
        <v>1586</v>
      </c>
    </row>
    <row r="2508" spans="2:65" s="888" customFormat="1">
      <c r="B2508" s="889"/>
      <c r="D2508" s="890" t="s">
        <v>3027</v>
      </c>
      <c r="E2508" s="891" t="s">
        <v>1</v>
      </c>
      <c r="F2508" s="892" t="s">
        <v>3824</v>
      </c>
      <c r="H2508" s="891" t="s">
        <v>1</v>
      </c>
      <c r="L2508" s="889"/>
      <c r="M2508" s="893"/>
      <c r="T2508" s="894"/>
      <c r="AT2508" s="891" t="s">
        <v>3027</v>
      </c>
      <c r="AU2508" s="891" t="s">
        <v>177</v>
      </c>
      <c r="AV2508" s="888" t="s">
        <v>78</v>
      </c>
      <c r="AW2508" s="888" t="s">
        <v>27</v>
      </c>
      <c r="AX2508" s="888" t="s">
        <v>70</v>
      </c>
      <c r="AY2508" s="891" t="s">
        <v>170</v>
      </c>
    </row>
    <row r="2509" spans="2:65" s="895" customFormat="1">
      <c r="B2509" s="896"/>
      <c r="D2509" s="890" t="s">
        <v>3027</v>
      </c>
      <c r="E2509" s="897" t="s">
        <v>1</v>
      </c>
      <c r="F2509" s="898" t="s">
        <v>3825</v>
      </c>
      <c r="H2509" s="899">
        <v>6</v>
      </c>
      <c r="L2509" s="896"/>
      <c r="M2509" s="900"/>
      <c r="T2509" s="901"/>
      <c r="AT2509" s="897" t="s">
        <v>3027</v>
      </c>
      <c r="AU2509" s="897" t="s">
        <v>177</v>
      </c>
      <c r="AV2509" s="895" t="s">
        <v>177</v>
      </c>
      <c r="AW2509" s="895" t="s">
        <v>27</v>
      </c>
      <c r="AX2509" s="895" t="s">
        <v>70</v>
      </c>
      <c r="AY2509" s="897" t="s">
        <v>170</v>
      </c>
    </row>
    <row r="2510" spans="2:65" s="902" customFormat="1">
      <c r="B2510" s="903"/>
      <c r="D2510" s="890" t="s">
        <v>3027</v>
      </c>
      <c r="E2510" s="904" t="s">
        <v>1</v>
      </c>
      <c r="F2510" s="905" t="s">
        <v>3030</v>
      </c>
      <c r="H2510" s="906">
        <v>6</v>
      </c>
      <c r="L2510" s="903"/>
      <c r="M2510" s="907"/>
      <c r="T2510" s="908"/>
      <c r="AT2510" s="904" t="s">
        <v>3027</v>
      </c>
      <c r="AU2510" s="904" t="s">
        <v>177</v>
      </c>
      <c r="AV2510" s="902" t="s">
        <v>176</v>
      </c>
      <c r="AW2510" s="902" t="s">
        <v>27</v>
      </c>
      <c r="AX2510" s="902" t="s">
        <v>78</v>
      </c>
      <c r="AY2510" s="904" t="s">
        <v>170</v>
      </c>
    </row>
    <row r="2511" spans="2:65" s="2" customFormat="1" ht="24.25" customHeight="1">
      <c r="B2511" s="883"/>
      <c r="C2511" s="161" t="s">
        <v>1587</v>
      </c>
      <c r="D2511" s="161" t="s">
        <v>391</v>
      </c>
      <c r="E2511" s="162" t="s">
        <v>1588</v>
      </c>
      <c r="F2511" s="163" t="s">
        <v>1589</v>
      </c>
      <c r="G2511" s="164" t="s">
        <v>339</v>
      </c>
      <c r="H2511" s="165">
        <v>6</v>
      </c>
      <c r="I2511" s="1091"/>
      <c r="J2511" s="166">
        <f>ROUND(I2511*H2511,2)</f>
        <v>0</v>
      </c>
      <c r="K2511" s="167"/>
      <c r="L2511" s="168"/>
      <c r="M2511" s="169" t="s">
        <v>1</v>
      </c>
      <c r="N2511" s="922" t="s">
        <v>38</v>
      </c>
      <c r="O2511" s="886">
        <v>0</v>
      </c>
      <c r="P2511" s="886">
        <f>O2511*H2511</f>
        <v>0</v>
      </c>
      <c r="Q2511" s="886">
        <v>8.4379999999999997E-2</v>
      </c>
      <c r="R2511" s="886">
        <f>Q2511*H2511</f>
        <v>0.50627999999999995</v>
      </c>
      <c r="S2511" s="886">
        <v>0</v>
      </c>
      <c r="T2511" s="158">
        <f>S2511*H2511</f>
        <v>0</v>
      </c>
      <c r="AR2511" s="159" t="s">
        <v>299</v>
      </c>
      <c r="AT2511" s="159" t="s">
        <v>391</v>
      </c>
      <c r="AU2511" s="159" t="s">
        <v>177</v>
      </c>
      <c r="AY2511" s="863" t="s">
        <v>170</v>
      </c>
      <c r="BE2511" s="887">
        <f>IF(N2511="základná",J2511,0)</f>
        <v>0</v>
      </c>
      <c r="BF2511" s="887">
        <f>IF(N2511="znížená",J2511,0)</f>
        <v>0</v>
      </c>
      <c r="BG2511" s="887">
        <f>IF(N2511="zákl. prenesená",J2511,0)</f>
        <v>0</v>
      </c>
      <c r="BH2511" s="887">
        <f>IF(N2511="zníž. prenesená",J2511,0)</f>
        <v>0</v>
      </c>
      <c r="BI2511" s="887">
        <f>IF(N2511="nulová",J2511,0)</f>
        <v>0</v>
      </c>
      <c r="BJ2511" s="863" t="s">
        <v>177</v>
      </c>
      <c r="BK2511" s="887">
        <f>ROUND(I2511*H2511,2)</f>
        <v>0</v>
      </c>
      <c r="BL2511" s="863" t="s">
        <v>234</v>
      </c>
      <c r="BM2511" s="159" t="s">
        <v>1590</v>
      </c>
    </row>
    <row r="2512" spans="2:65" s="888" customFormat="1">
      <c r="B2512" s="889"/>
      <c r="D2512" s="890" t="s">
        <v>3027</v>
      </c>
      <c r="E2512" s="891" t="s">
        <v>1</v>
      </c>
      <c r="F2512" s="892" t="s">
        <v>3824</v>
      </c>
      <c r="H2512" s="891" t="s">
        <v>1</v>
      </c>
      <c r="L2512" s="889"/>
      <c r="M2512" s="893"/>
      <c r="T2512" s="894"/>
      <c r="AT2512" s="891" t="s">
        <v>3027</v>
      </c>
      <c r="AU2512" s="891" t="s">
        <v>177</v>
      </c>
      <c r="AV2512" s="888" t="s">
        <v>78</v>
      </c>
      <c r="AW2512" s="888" t="s">
        <v>27</v>
      </c>
      <c r="AX2512" s="888" t="s">
        <v>70</v>
      </c>
      <c r="AY2512" s="891" t="s">
        <v>170</v>
      </c>
    </row>
    <row r="2513" spans="2:65" s="895" customFormat="1">
      <c r="B2513" s="896"/>
      <c r="D2513" s="890" t="s">
        <v>3027</v>
      </c>
      <c r="E2513" s="897" t="s">
        <v>1</v>
      </c>
      <c r="F2513" s="898" t="s">
        <v>3825</v>
      </c>
      <c r="H2513" s="899">
        <v>6</v>
      </c>
      <c r="L2513" s="896"/>
      <c r="M2513" s="900"/>
      <c r="T2513" s="901"/>
      <c r="AT2513" s="897" t="s">
        <v>3027</v>
      </c>
      <c r="AU2513" s="897" t="s">
        <v>177</v>
      </c>
      <c r="AV2513" s="895" t="s">
        <v>177</v>
      </c>
      <c r="AW2513" s="895" t="s">
        <v>27</v>
      </c>
      <c r="AX2513" s="895" t="s">
        <v>70</v>
      </c>
      <c r="AY2513" s="897" t="s">
        <v>170</v>
      </c>
    </row>
    <row r="2514" spans="2:65" s="902" customFormat="1">
      <c r="B2514" s="903"/>
      <c r="D2514" s="890" t="s">
        <v>3027</v>
      </c>
      <c r="E2514" s="904" t="s">
        <v>1</v>
      </c>
      <c r="F2514" s="905" t="s">
        <v>3030</v>
      </c>
      <c r="H2514" s="906">
        <v>6</v>
      </c>
      <c r="L2514" s="903"/>
      <c r="M2514" s="907"/>
      <c r="T2514" s="908"/>
      <c r="AT2514" s="904" t="s">
        <v>3027</v>
      </c>
      <c r="AU2514" s="904" t="s">
        <v>177</v>
      </c>
      <c r="AV2514" s="902" t="s">
        <v>176</v>
      </c>
      <c r="AW2514" s="902" t="s">
        <v>27</v>
      </c>
      <c r="AX2514" s="902" t="s">
        <v>78</v>
      </c>
      <c r="AY2514" s="904" t="s">
        <v>170</v>
      </c>
    </row>
    <row r="2515" spans="2:65" s="2" customFormat="1" ht="16.5" customHeight="1">
      <c r="B2515" s="883"/>
      <c r="C2515" s="148" t="s">
        <v>1591</v>
      </c>
      <c r="D2515" s="148" t="s">
        <v>172</v>
      </c>
      <c r="E2515" s="149" t="s">
        <v>1592</v>
      </c>
      <c r="F2515" s="150" t="s">
        <v>1593</v>
      </c>
      <c r="G2515" s="151" t="s">
        <v>339</v>
      </c>
      <c r="H2515" s="152">
        <v>34</v>
      </c>
      <c r="I2515" s="1091"/>
      <c r="J2515" s="153">
        <f>ROUND(I2515*H2515,2)</f>
        <v>0</v>
      </c>
      <c r="K2515" s="884"/>
      <c r="L2515" s="40"/>
      <c r="M2515" s="155" t="s">
        <v>1</v>
      </c>
      <c r="N2515" s="885" t="s">
        <v>38</v>
      </c>
      <c r="O2515" s="886">
        <v>1.53407</v>
      </c>
      <c r="P2515" s="886">
        <f>O2515*H2515</f>
        <v>52.158380000000001</v>
      </c>
      <c r="Q2515" s="886">
        <v>2.6000000000000001E-6</v>
      </c>
      <c r="R2515" s="886">
        <f>Q2515*H2515</f>
        <v>8.8400000000000007E-5</v>
      </c>
      <c r="S2515" s="886">
        <v>0</v>
      </c>
      <c r="T2515" s="158">
        <f>S2515*H2515</f>
        <v>0</v>
      </c>
      <c r="AR2515" s="159" t="s">
        <v>234</v>
      </c>
      <c r="AT2515" s="159" t="s">
        <v>172</v>
      </c>
      <c r="AU2515" s="159" t="s">
        <v>177</v>
      </c>
      <c r="AY2515" s="863" t="s">
        <v>170</v>
      </c>
      <c r="BE2515" s="887">
        <f>IF(N2515="základná",J2515,0)</f>
        <v>0</v>
      </c>
      <c r="BF2515" s="887">
        <f>IF(N2515="znížená",J2515,0)</f>
        <v>0</v>
      </c>
      <c r="BG2515" s="887">
        <f>IF(N2515="zákl. prenesená",J2515,0)</f>
        <v>0</v>
      </c>
      <c r="BH2515" s="887">
        <f>IF(N2515="zníž. prenesená",J2515,0)</f>
        <v>0</v>
      </c>
      <c r="BI2515" s="887">
        <f>IF(N2515="nulová",J2515,0)</f>
        <v>0</v>
      </c>
      <c r="BJ2515" s="863" t="s">
        <v>177</v>
      </c>
      <c r="BK2515" s="887">
        <f>ROUND(I2515*H2515,2)</f>
        <v>0</v>
      </c>
      <c r="BL2515" s="863" t="s">
        <v>234</v>
      </c>
      <c r="BM2515" s="159" t="s">
        <v>1594</v>
      </c>
    </row>
    <row r="2516" spans="2:65" s="888" customFormat="1">
      <c r="B2516" s="889"/>
      <c r="D2516" s="890" t="s">
        <v>3027</v>
      </c>
      <c r="E2516" s="891" t="s">
        <v>1</v>
      </c>
      <c r="F2516" s="892" t="s">
        <v>3826</v>
      </c>
      <c r="H2516" s="891" t="s">
        <v>1</v>
      </c>
      <c r="L2516" s="889"/>
      <c r="M2516" s="893"/>
      <c r="T2516" s="894"/>
      <c r="AT2516" s="891" t="s">
        <v>3027</v>
      </c>
      <c r="AU2516" s="891" t="s">
        <v>177</v>
      </c>
      <c r="AV2516" s="888" t="s">
        <v>78</v>
      </c>
      <c r="AW2516" s="888" t="s">
        <v>27</v>
      </c>
      <c r="AX2516" s="888" t="s">
        <v>70</v>
      </c>
      <c r="AY2516" s="891" t="s">
        <v>170</v>
      </c>
    </row>
    <row r="2517" spans="2:65" s="895" customFormat="1">
      <c r="B2517" s="896"/>
      <c r="D2517" s="890" t="s">
        <v>3027</v>
      </c>
      <c r="E2517" s="897" t="s">
        <v>1</v>
      </c>
      <c r="F2517" s="898" t="s">
        <v>3827</v>
      </c>
      <c r="H2517" s="899">
        <v>31</v>
      </c>
      <c r="L2517" s="896"/>
      <c r="M2517" s="900"/>
      <c r="T2517" s="901"/>
      <c r="AT2517" s="897" t="s">
        <v>3027</v>
      </c>
      <c r="AU2517" s="897" t="s">
        <v>177</v>
      </c>
      <c r="AV2517" s="895" t="s">
        <v>177</v>
      </c>
      <c r="AW2517" s="895" t="s">
        <v>27</v>
      </c>
      <c r="AX2517" s="895" t="s">
        <v>70</v>
      </c>
      <c r="AY2517" s="897" t="s">
        <v>170</v>
      </c>
    </row>
    <row r="2518" spans="2:65" s="888" customFormat="1">
      <c r="B2518" s="889"/>
      <c r="D2518" s="890" t="s">
        <v>3027</v>
      </c>
      <c r="E2518" s="891" t="s">
        <v>1</v>
      </c>
      <c r="F2518" s="892" t="s">
        <v>3828</v>
      </c>
      <c r="H2518" s="891" t="s">
        <v>1</v>
      </c>
      <c r="L2518" s="889"/>
      <c r="M2518" s="893"/>
      <c r="T2518" s="894"/>
      <c r="AT2518" s="891" t="s">
        <v>3027</v>
      </c>
      <c r="AU2518" s="891" t="s">
        <v>177</v>
      </c>
      <c r="AV2518" s="888" t="s">
        <v>78</v>
      </c>
      <c r="AW2518" s="888" t="s">
        <v>27</v>
      </c>
      <c r="AX2518" s="888" t="s">
        <v>70</v>
      </c>
      <c r="AY2518" s="891" t="s">
        <v>170</v>
      </c>
    </row>
    <row r="2519" spans="2:65" s="895" customFormat="1">
      <c r="B2519" s="896"/>
      <c r="D2519" s="890" t="s">
        <v>3027</v>
      </c>
      <c r="E2519" s="897" t="s">
        <v>1</v>
      </c>
      <c r="F2519" s="898" t="s">
        <v>3829</v>
      </c>
      <c r="H2519" s="899">
        <v>3</v>
      </c>
      <c r="L2519" s="896"/>
      <c r="M2519" s="900"/>
      <c r="T2519" s="901"/>
      <c r="AT2519" s="897" t="s">
        <v>3027</v>
      </c>
      <c r="AU2519" s="897" t="s">
        <v>177</v>
      </c>
      <c r="AV2519" s="895" t="s">
        <v>177</v>
      </c>
      <c r="AW2519" s="895" t="s">
        <v>27</v>
      </c>
      <c r="AX2519" s="895" t="s">
        <v>70</v>
      </c>
      <c r="AY2519" s="897" t="s">
        <v>170</v>
      </c>
    </row>
    <row r="2520" spans="2:65" s="902" customFormat="1">
      <c r="B2520" s="903"/>
      <c r="D2520" s="890" t="s">
        <v>3027</v>
      </c>
      <c r="E2520" s="904" t="s">
        <v>1</v>
      </c>
      <c r="F2520" s="905" t="s">
        <v>3030</v>
      </c>
      <c r="H2520" s="906">
        <v>34</v>
      </c>
      <c r="L2520" s="903"/>
      <c r="M2520" s="907"/>
      <c r="T2520" s="908"/>
      <c r="AT2520" s="904" t="s">
        <v>3027</v>
      </c>
      <c r="AU2520" s="904" t="s">
        <v>177</v>
      </c>
      <c r="AV2520" s="902" t="s">
        <v>176</v>
      </c>
      <c r="AW2520" s="902" t="s">
        <v>27</v>
      </c>
      <c r="AX2520" s="902" t="s">
        <v>78</v>
      </c>
      <c r="AY2520" s="904" t="s">
        <v>170</v>
      </c>
    </row>
    <row r="2521" spans="2:65" s="2" customFormat="1" ht="21.75" customHeight="1">
      <c r="B2521" s="883"/>
      <c r="C2521" s="161" t="s">
        <v>1595</v>
      </c>
      <c r="D2521" s="161" t="s">
        <v>391</v>
      </c>
      <c r="E2521" s="162" t="s">
        <v>1596</v>
      </c>
      <c r="F2521" s="163" t="s">
        <v>1597</v>
      </c>
      <c r="G2521" s="164" t="s">
        <v>339</v>
      </c>
      <c r="H2521" s="165">
        <v>3</v>
      </c>
      <c r="I2521" s="1091"/>
      <c r="J2521" s="166">
        <f>ROUND(I2521*H2521,2)</f>
        <v>0</v>
      </c>
      <c r="K2521" s="167"/>
      <c r="L2521" s="168"/>
      <c r="M2521" s="169" t="s">
        <v>1</v>
      </c>
      <c r="N2521" s="922" t="s">
        <v>38</v>
      </c>
      <c r="O2521" s="886">
        <v>0</v>
      </c>
      <c r="P2521" s="886">
        <f>O2521*H2521</f>
        <v>0</v>
      </c>
      <c r="Q2521" s="886">
        <v>1.8799999999999999E-3</v>
      </c>
      <c r="R2521" s="886">
        <f>Q2521*H2521</f>
        <v>5.64E-3</v>
      </c>
      <c r="S2521" s="886">
        <v>0</v>
      </c>
      <c r="T2521" s="158">
        <f>S2521*H2521</f>
        <v>0</v>
      </c>
      <c r="AR2521" s="159" t="s">
        <v>299</v>
      </c>
      <c r="AT2521" s="159" t="s">
        <v>391</v>
      </c>
      <c r="AU2521" s="159" t="s">
        <v>177</v>
      </c>
      <c r="AY2521" s="863" t="s">
        <v>170</v>
      </c>
      <c r="BE2521" s="887">
        <f>IF(N2521="základná",J2521,0)</f>
        <v>0</v>
      </c>
      <c r="BF2521" s="887">
        <f>IF(N2521="znížená",J2521,0)</f>
        <v>0</v>
      </c>
      <c r="BG2521" s="887">
        <f>IF(N2521="zákl. prenesená",J2521,0)</f>
        <v>0</v>
      </c>
      <c r="BH2521" s="887">
        <f>IF(N2521="zníž. prenesená",J2521,0)</f>
        <v>0</v>
      </c>
      <c r="BI2521" s="887">
        <f>IF(N2521="nulová",J2521,0)</f>
        <v>0</v>
      </c>
      <c r="BJ2521" s="863" t="s">
        <v>177</v>
      </c>
      <c r="BK2521" s="887">
        <f>ROUND(I2521*H2521,2)</f>
        <v>0</v>
      </c>
      <c r="BL2521" s="863" t="s">
        <v>234</v>
      </c>
      <c r="BM2521" s="159" t="s">
        <v>1598</v>
      </c>
    </row>
    <row r="2522" spans="2:65" s="888" customFormat="1">
      <c r="B2522" s="889"/>
      <c r="D2522" s="890" t="s">
        <v>3027</v>
      </c>
      <c r="E2522" s="891" t="s">
        <v>1</v>
      </c>
      <c r="F2522" s="892" t="s">
        <v>3828</v>
      </c>
      <c r="H2522" s="891" t="s">
        <v>1</v>
      </c>
      <c r="L2522" s="889"/>
      <c r="M2522" s="893"/>
      <c r="T2522" s="894"/>
      <c r="AT2522" s="891" t="s">
        <v>3027</v>
      </c>
      <c r="AU2522" s="891" t="s">
        <v>177</v>
      </c>
      <c r="AV2522" s="888" t="s">
        <v>78</v>
      </c>
      <c r="AW2522" s="888" t="s">
        <v>27</v>
      </c>
      <c r="AX2522" s="888" t="s">
        <v>70</v>
      </c>
      <c r="AY2522" s="891" t="s">
        <v>170</v>
      </c>
    </row>
    <row r="2523" spans="2:65" s="895" customFormat="1">
      <c r="B2523" s="896"/>
      <c r="D2523" s="890" t="s">
        <v>3027</v>
      </c>
      <c r="E2523" s="897" t="s">
        <v>1</v>
      </c>
      <c r="F2523" s="898" t="s">
        <v>3829</v>
      </c>
      <c r="H2523" s="899">
        <v>3</v>
      </c>
      <c r="L2523" s="896"/>
      <c r="M2523" s="900"/>
      <c r="T2523" s="901"/>
      <c r="AT2523" s="897" t="s">
        <v>3027</v>
      </c>
      <c r="AU2523" s="897" t="s">
        <v>177</v>
      </c>
      <c r="AV2523" s="895" t="s">
        <v>177</v>
      </c>
      <c r="AW2523" s="895" t="s">
        <v>27</v>
      </c>
      <c r="AX2523" s="895" t="s">
        <v>70</v>
      </c>
      <c r="AY2523" s="897" t="s">
        <v>170</v>
      </c>
    </row>
    <row r="2524" spans="2:65" s="902" customFormat="1">
      <c r="B2524" s="903"/>
      <c r="D2524" s="890" t="s">
        <v>3027</v>
      </c>
      <c r="E2524" s="904" t="s">
        <v>1</v>
      </c>
      <c r="F2524" s="905" t="s">
        <v>3030</v>
      </c>
      <c r="H2524" s="906">
        <v>3</v>
      </c>
      <c r="L2524" s="903"/>
      <c r="M2524" s="907"/>
      <c r="T2524" s="908"/>
      <c r="AT2524" s="904" t="s">
        <v>3027</v>
      </c>
      <c r="AU2524" s="904" t="s">
        <v>177</v>
      </c>
      <c r="AV2524" s="902" t="s">
        <v>176</v>
      </c>
      <c r="AW2524" s="902" t="s">
        <v>27</v>
      </c>
      <c r="AX2524" s="902" t="s">
        <v>78</v>
      </c>
      <c r="AY2524" s="904" t="s">
        <v>170</v>
      </c>
    </row>
    <row r="2525" spans="2:65" s="2" customFormat="1" ht="16.5" customHeight="1">
      <c r="B2525" s="883"/>
      <c r="C2525" s="161" t="s">
        <v>1599</v>
      </c>
      <c r="D2525" s="161" t="s">
        <v>391</v>
      </c>
      <c r="E2525" s="162" t="s">
        <v>1600</v>
      </c>
      <c r="F2525" s="163" t="s">
        <v>1601</v>
      </c>
      <c r="G2525" s="164" t="s">
        <v>339</v>
      </c>
      <c r="H2525" s="165">
        <v>31</v>
      </c>
      <c r="I2525" s="1091"/>
      <c r="J2525" s="166">
        <f>ROUND(I2525*H2525,2)</f>
        <v>0</v>
      </c>
      <c r="K2525" s="167"/>
      <c r="L2525" s="168"/>
      <c r="M2525" s="169" t="s">
        <v>1</v>
      </c>
      <c r="N2525" s="922" t="s">
        <v>38</v>
      </c>
      <c r="O2525" s="886">
        <v>0</v>
      </c>
      <c r="P2525" s="886">
        <f>O2525*H2525</f>
        <v>0</v>
      </c>
      <c r="Q2525" s="886">
        <v>1.8799999999999999E-3</v>
      </c>
      <c r="R2525" s="886">
        <f>Q2525*H2525</f>
        <v>5.8279999999999998E-2</v>
      </c>
      <c r="S2525" s="886">
        <v>0</v>
      </c>
      <c r="T2525" s="158">
        <f>S2525*H2525</f>
        <v>0</v>
      </c>
      <c r="AR2525" s="159" t="s">
        <v>299</v>
      </c>
      <c r="AT2525" s="159" t="s">
        <v>391</v>
      </c>
      <c r="AU2525" s="159" t="s">
        <v>177</v>
      </c>
      <c r="AY2525" s="863" t="s">
        <v>170</v>
      </c>
      <c r="BE2525" s="887">
        <f>IF(N2525="základná",J2525,0)</f>
        <v>0</v>
      </c>
      <c r="BF2525" s="887">
        <f>IF(N2525="znížená",J2525,0)</f>
        <v>0</v>
      </c>
      <c r="BG2525" s="887">
        <f>IF(N2525="zákl. prenesená",J2525,0)</f>
        <v>0</v>
      </c>
      <c r="BH2525" s="887">
        <f>IF(N2525="zníž. prenesená",J2525,0)</f>
        <v>0</v>
      </c>
      <c r="BI2525" s="887">
        <f>IF(N2525="nulová",J2525,0)</f>
        <v>0</v>
      </c>
      <c r="BJ2525" s="863" t="s">
        <v>177</v>
      </c>
      <c r="BK2525" s="887">
        <f>ROUND(I2525*H2525,2)</f>
        <v>0</v>
      </c>
      <c r="BL2525" s="863" t="s">
        <v>234</v>
      </c>
      <c r="BM2525" s="159" t="s">
        <v>1602</v>
      </c>
    </row>
    <row r="2526" spans="2:65" s="888" customFormat="1">
      <c r="B2526" s="889"/>
      <c r="D2526" s="890" t="s">
        <v>3027</v>
      </c>
      <c r="E2526" s="891" t="s">
        <v>1</v>
      </c>
      <c r="F2526" s="892" t="s">
        <v>3826</v>
      </c>
      <c r="H2526" s="891" t="s">
        <v>1</v>
      </c>
      <c r="L2526" s="889"/>
      <c r="M2526" s="893"/>
      <c r="T2526" s="894"/>
      <c r="AT2526" s="891" t="s">
        <v>3027</v>
      </c>
      <c r="AU2526" s="891" t="s">
        <v>177</v>
      </c>
      <c r="AV2526" s="888" t="s">
        <v>78</v>
      </c>
      <c r="AW2526" s="888" t="s">
        <v>27</v>
      </c>
      <c r="AX2526" s="888" t="s">
        <v>70</v>
      </c>
      <c r="AY2526" s="891" t="s">
        <v>170</v>
      </c>
    </row>
    <row r="2527" spans="2:65" s="895" customFormat="1">
      <c r="B2527" s="896"/>
      <c r="D2527" s="890" t="s">
        <v>3027</v>
      </c>
      <c r="E2527" s="897" t="s">
        <v>1</v>
      </c>
      <c r="F2527" s="898" t="s">
        <v>3827</v>
      </c>
      <c r="H2527" s="899">
        <v>31</v>
      </c>
      <c r="L2527" s="896"/>
      <c r="M2527" s="900"/>
      <c r="T2527" s="901"/>
      <c r="AT2527" s="897" t="s">
        <v>3027</v>
      </c>
      <c r="AU2527" s="897" t="s">
        <v>177</v>
      </c>
      <c r="AV2527" s="895" t="s">
        <v>177</v>
      </c>
      <c r="AW2527" s="895" t="s">
        <v>27</v>
      </c>
      <c r="AX2527" s="895" t="s">
        <v>70</v>
      </c>
      <c r="AY2527" s="897" t="s">
        <v>170</v>
      </c>
    </row>
    <row r="2528" spans="2:65" s="902" customFormat="1">
      <c r="B2528" s="903"/>
      <c r="D2528" s="890" t="s">
        <v>3027</v>
      </c>
      <c r="E2528" s="904" t="s">
        <v>1</v>
      </c>
      <c r="F2528" s="905" t="s">
        <v>3030</v>
      </c>
      <c r="H2528" s="906">
        <v>31</v>
      </c>
      <c r="L2528" s="903"/>
      <c r="M2528" s="907"/>
      <c r="T2528" s="908"/>
      <c r="AT2528" s="904" t="s">
        <v>3027</v>
      </c>
      <c r="AU2528" s="904" t="s">
        <v>177</v>
      </c>
      <c r="AV2528" s="902" t="s">
        <v>176</v>
      </c>
      <c r="AW2528" s="902" t="s">
        <v>27</v>
      </c>
      <c r="AX2528" s="902" t="s">
        <v>78</v>
      </c>
      <c r="AY2528" s="904" t="s">
        <v>170</v>
      </c>
    </row>
    <row r="2529" spans="2:65" s="2" customFormat="1" ht="33" customHeight="1">
      <c r="B2529" s="883"/>
      <c r="C2529" s="148" t="s">
        <v>1603</v>
      </c>
      <c r="D2529" s="148" t="s">
        <v>172</v>
      </c>
      <c r="E2529" s="149" t="s">
        <v>1604</v>
      </c>
      <c r="F2529" s="150" t="s">
        <v>1605</v>
      </c>
      <c r="G2529" s="151" t="s">
        <v>339</v>
      </c>
      <c r="H2529" s="152">
        <v>19</v>
      </c>
      <c r="I2529" s="1091"/>
      <c r="J2529" s="153">
        <f>ROUND(I2529*H2529,2)</f>
        <v>0</v>
      </c>
      <c r="K2529" s="884"/>
      <c r="L2529" s="40"/>
      <c r="M2529" s="155" t="s">
        <v>1</v>
      </c>
      <c r="N2529" s="885" t="s">
        <v>38</v>
      </c>
      <c r="O2529" s="886">
        <v>1.50221</v>
      </c>
      <c r="P2529" s="886">
        <f>O2529*H2529</f>
        <v>28.541990000000002</v>
      </c>
      <c r="Q2529" s="886">
        <v>0</v>
      </c>
      <c r="R2529" s="886">
        <f>Q2529*H2529</f>
        <v>0</v>
      </c>
      <c r="S2529" s="886">
        <v>0</v>
      </c>
      <c r="T2529" s="158">
        <f>S2529*H2529</f>
        <v>0</v>
      </c>
      <c r="AR2529" s="159" t="s">
        <v>234</v>
      </c>
      <c r="AT2529" s="159" t="s">
        <v>172</v>
      </c>
      <c r="AU2529" s="159" t="s">
        <v>177</v>
      </c>
      <c r="AY2529" s="863" t="s">
        <v>170</v>
      </c>
      <c r="BE2529" s="887">
        <f>IF(N2529="základná",J2529,0)</f>
        <v>0</v>
      </c>
      <c r="BF2529" s="887">
        <f>IF(N2529="znížená",J2529,0)</f>
        <v>0</v>
      </c>
      <c r="BG2529" s="887">
        <f>IF(N2529="zákl. prenesená",J2529,0)</f>
        <v>0</v>
      </c>
      <c r="BH2529" s="887">
        <f>IF(N2529="zníž. prenesená",J2529,0)</f>
        <v>0</v>
      </c>
      <c r="BI2529" s="887">
        <f>IF(N2529="nulová",J2529,0)</f>
        <v>0</v>
      </c>
      <c r="BJ2529" s="863" t="s">
        <v>177</v>
      </c>
      <c r="BK2529" s="887">
        <f>ROUND(I2529*H2529,2)</f>
        <v>0</v>
      </c>
      <c r="BL2529" s="863" t="s">
        <v>234</v>
      </c>
      <c r="BM2529" s="159" t="s">
        <v>1606</v>
      </c>
    </row>
    <row r="2530" spans="2:65" s="888" customFormat="1">
      <c r="B2530" s="889"/>
      <c r="D2530" s="890" t="s">
        <v>3027</v>
      </c>
      <c r="E2530" s="891" t="s">
        <v>1</v>
      </c>
      <c r="F2530" s="892" t="s">
        <v>3830</v>
      </c>
      <c r="H2530" s="891" t="s">
        <v>1</v>
      </c>
      <c r="L2530" s="889"/>
      <c r="M2530" s="893"/>
      <c r="T2530" s="894"/>
      <c r="AT2530" s="891" t="s">
        <v>3027</v>
      </c>
      <c r="AU2530" s="891" t="s">
        <v>177</v>
      </c>
      <c r="AV2530" s="888" t="s">
        <v>78</v>
      </c>
      <c r="AW2530" s="888" t="s">
        <v>27</v>
      </c>
      <c r="AX2530" s="888" t="s">
        <v>70</v>
      </c>
      <c r="AY2530" s="891" t="s">
        <v>170</v>
      </c>
    </row>
    <row r="2531" spans="2:65" s="888" customFormat="1">
      <c r="B2531" s="889"/>
      <c r="D2531" s="890" t="s">
        <v>3027</v>
      </c>
      <c r="E2531" s="891" t="s">
        <v>1</v>
      </c>
      <c r="F2531" s="892" t="s">
        <v>3831</v>
      </c>
      <c r="H2531" s="891" t="s">
        <v>1</v>
      </c>
      <c r="L2531" s="889"/>
      <c r="M2531" s="893"/>
      <c r="T2531" s="894"/>
      <c r="AT2531" s="891" t="s">
        <v>3027</v>
      </c>
      <c r="AU2531" s="891" t="s">
        <v>177</v>
      </c>
      <c r="AV2531" s="888" t="s">
        <v>78</v>
      </c>
      <c r="AW2531" s="888" t="s">
        <v>27</v>
      </c>
      <c r="AX2531" s="888" t="s">
        <v>70</v>
      </c>
      <c r="AY2531" s="891" t="s">
        <v>170</v>
      </c>
    </row>
    <row r="2532" spans="2:65" s="895" customFormat="1">
      <c r="B2532" s="896"/>
      <c r="D2532" s="890" t="s">
        <v>3027</v>
      </c>
      <c r="E2532" s="897" t="s">
        <v>1</v>
      </c>
      <c r="F2532" s="898" t="s">
        <v>176</v>
      </c>
      <c r="H2532" s="899">
        <v>4</v>
      </c>
      <c r="L2532" s="896"/>
      <c r="M2532" s="900"/>
      <c r="T2532" s="901"/>
      <c r="AT2532" s="897" t="s">
        <v>3027</v>
      </c>
      <c r="AU2532" s="897" t="s">
        <v>177</v>
      </c>
      <c r="AV2532" s="895" t="s">
        <v>177</v>
      </c>
      <c r="AW2532" s="895" t="s">
        <v>27</v>
      </c>
      <c r="AX2532" s="895" t="s">
        <v>70</v>
      </c>
      <c r="AY2532" s="897" t="s">
        <v>170</v>
      </c>
    </row>
    <row r="2533" spans="2:65" s="888" customFormat="1">
      <c r="B2533" s="889"/>
      <c r="D2533" s="890" t="s">
        <v>3027</v>
      </c>
      <c r="E2533" s="891" t="s">
        <v>1</v>
      </c>
      <c r="F2533" s="892" t="s">
        <v>3832</v>
      </c>
      <c r="H2533" s="891" t="s">
        <v>1</v>
      </c>
      <c r="L2533" s="889"/>
      <c r="M2533" s="893"/>
      <c r="T2533" s="894"/>
      <c r="AT2533" s="891" t="s">
        <v>3027</v>
      </c>
      <c r="AU2533" s="891" t="s">
        <v>177</v>
      </c>
      <c r="AV2533" s="888" t="s">
        <v>78</v>
      </c>
      <c r="AW2533" s="888" t="s">
        <v>27</v>
      </c>
      <c r="AX2533" s="888" t="s">
        <v>70</v>
      </c>
      <c r="AY2533" s="891" t="s">
        <v>170</v>
      </c>
    </row>
    <row r="2534" spans="2:65" s="895" customFormat="1">
      <c r="B2534" s="896"/>
      <c r="D2534" s="890" t="s">
        <v>3027</v>
      </c>
      <c r="E2534" s="897" t="s">
        <v>1</v>
      </c>
      <c r="F2534" s="898" t="s">
        <v>78</v>
      </c>
      <c r="H2534" s="899">
        <v>1</v>
      </c>
      <c r="L2534" s="896"/>
      <c r="M2534" s="900"/>
      <c r="T2534" s="901"/>
      <c r="AT2534" s="897" t="s">
        <v>3027</v>
      </c>
      <c r="AU2534" s="897" t="s">
        <v>177</v>
      </c>
      <c r="AV2534" s="895" t="s">
        <v>177</v>
      </c>
      <c r="AW2534" s="895" t="s">
        <v>27</v>
      </c>
      <c r="AX2534" s="895" t="s">
        <v>70</v>
      </c>
      <c r="AY2534" s="897" t="s">
        <v>170</v>
      </c>
    </row>
    <row r="2535" spans="2:65" s="888" customFormat="1">
      <c r="B2535" s="889"/>
      <c r="D2535" s="890" t="s">
        <v>3027</v>
      </c>
      <c r="E2535" s="891" t="s">
        <v>1</v>
      </c>
      <c r="F2535" s="892" t="s">
        <v>3833</v>
      </c>
      <c r="H2535" s="891" t="s">
        <v>1</v>
      </c>
      <c r="L2535" s="889"/>
      <c r="M2535" s="893"/>
      <c r="T2535" s="894"/>
      <c r="AT2535" s="891" t="s">
        <v>3027</v>
      </c>
      <c r="AU2535" s="891" t="s">
        <v>177</v>
      </c>
      <c r="AV2535" s="888" t="s">
        <v>78</v>
      </c>
      <c r="AW2535" s="888" t="s">
        <v>27</v>
      </c>
      <c r="AX2535" s="888" t="s">
        <v>70</v>
      </c>
      <c r="AY2535" s="891" t="s">
        <v>170</v>
      </c>
    </row>
    <row r="2536" spans="2:65" s="895" customFormat="1">
      <c r="B2536" s="896"/>
      <c r="D2536" s="890" t="s">
        <v>3027</v>
      </c>
      <c r="E2536" s="897" t="s">
        <v>1</v>
      </c>
      <c r="F2536" s="898" t="s">
        <v>78</v>
      </c>
      <c r="H2536" s="899">
        <v>1</v>
      </c>
      <c r="L2536" s="896"/>
      <c r="M2536" s="900"/>
      <c r="T2536" s="901"/>
      <c r="AT2536" s="897" t="s">
        <v>3027</v>
      </c>
      <c r="AU2536" s="897" t="s">
        <v>177</v>
      </c>
      <c r="AV2536" s="895" t="s">
        <v>177</v>
      </c>
      <c r="AW2536" s="895" t="s">
        <v>27</v>
      </c>
      <c r="AX2536" s="895" t="s">
        <v>70</v>
      </c>
      <c r="AY2536" s="897" t="s">
        <v>170</v>
      </c>
    </row>
    <row r="2537" spans="2:65" s="888" customFormat="1">
      <c r="B2537" s="889"/>
      <c r="D2537" s="890" t="s">
        <v>3027</v>
      </c>
      <c r="E2537" s="891" t="s">
        <v>1</v>
      </c>
      <c r="F2537" s="892" t="s">
        <v>3834</v>
      </c>
      <c r="H2537" s="891" t="s">
        <v>1</v>
      </c>
      <c r="L2537" s="889"/>
      <c r="M2537" s="893"/>
      <c r="T2537" s="894"/>
      <c r="AT2537" s="891" t="s">
        <v>3027</v>
      </c>
      <c r="AU2537" s="891" t="s">
        <v>177</v>
      </c>
      <c r="AV2537" s="888" t="s">
        <v>78</v>
      </c>
      <c r="AW2537" s="888" t="s">
        <v>27</v>
      </c>
      <c r="AX2537" s="888" t="s">
        <v>70</v>
      </c>
      <c r="AY2537" s="891" t="s">
        <v>170</v>
      </c>
    </row>
    <row r="2538" spans="2:65" s="895" customFormat="1">
      <c r="B2538" s="896"/>
      <c r="D2538" s="890" t="s">
        <v>3027</v>
      </c>
      <c r="E2538" s="897" t="s">
        <v>1</v>
      </c>
      <c r="F2538" s="898" t="s">
        <v>78</v>
      </c>
      <c r="H2538" s="899">
        <v>1</v>
      </c>
      <c r="L2538" s="896"/>
      <c r="M2538" s="900"/>
      <c r="T2538" s="901"/>
      <c r="AT2538" s="897" t="s">
        <v>3027</v>
      </c>
      <c r="AU2538" s="897" t="s">
        <v>177</v>
      </c>
      <c r="AV2538" s="895" t="s">
        <v>177</v>
      </c>
      <c r="AW2538" s="895" t="s">
        <v>27</v>
      </c>
      <c r="AX2538" s="895" t="s">
        <v>70</v>
      </c>
      <c r="AY2538" s="897" t="s">
        <v>170</v>
      </c>
    </row>
    <row r="2539" spans="2:65" s="888" customFormat="1">
      <c r="B2539" s="889"/>
      <c r="D2539" s="890" t="s">
        <v>3027</v>
      </c>
      <c r="E2539" s="891" t="s">
        <v>1</v>
      </c>
      <c r="F2539" s="892" t="s">
        <v>3835</v>
      </c>
      <c r="H2539" s="891" t="s">
        <v>1</v>
      </c>
      <c r="L2539" s="889"/>
      <c r="M2539" s="893"/>
      <c r="T2539" s="894"/>
      <c r="AT2539" s="891" t="s">
        <v>3027</v>
      </c>
      <c r="AU2539" s="891" t="s">
        <v>177</v>
      </c>
      <c r="AV2539" s="888" t="s">
        <v>78</v>
      </c>
      <c r="AW2539" s="888" t="s">
        <v>27</v>
      </c>
      <c r="AX2539" s="888" t="s">
        <v>70</v>
      </c>
      <c r="AY2539" s="891" t="s">
        <v>170</v>
      </c>
    </row>
    <row r="2540" spans="2:65" s="895" customFormat="1">
      <c r="B2540" s="896"/>
      <c r="D2540" s="890" t="s">
        <v>3027</v>
      </c>
      <c r="E2540" s="897" t="s">
        <v>1</v>
      </c>
      <c r="F2540" s="898" t="s">
        <v>202</v>
      </c>
      <c r="H2540" s="899">
        <v>8</v>
      </c>
      <c r="L2540" s="896"/>
      <c r="M2540" s="900"/>
      <c r="T2540" s="901"/>
      <c r="AT2540" s="897" t="s">
        <v>3027</v>
      </c>
      <c r="AU2540" s="897" t="s">
        <v>177</v>
      </c>
      <c r="AV2540" s="895" t="s">
        <v>177</v>
      </c>
      <c r="AW2540" s="895" t="s">
        <v>27</v>
      </c>
      <c r="AX2540" s="895" t="s">
        <v>70</v>
      </c>
      <c r="AY2540" s="897" t="s">
        <v>170</v>
      </c>
    </row>
    <row r="2541" spans="2:65" s="888" customFormat="1">
      <c r="B2541" s="889"/>
      <c r="D2541" s="890" t="s">
        <v>3027</v>
      </c>
      <c r="E2541" s="891" t="s">
        <v>1</v>
      </c>
      <c r="F2541" s="892" t="s">
        <v>3836</v>
      </c>
      <c r="H2541" s="891" t="s">
        <v>1</v>
      </c>
      <c r="L2541" s="889"/>
      <c r="M2541" s="893"/>
      <c r="T2541" s="894"/>
      <c r="AT2541" s="891" t="s">
        <v>3027</v>
      </c>
      <c r="AU2541" s="891" t="s">
        <v>177</v>
      </c>
      <c r="AV2541" s="888" t="s">
        <v>78</v>
      </c>
      <c r="AW2541" s="888" t="s">
        <v>27</v>
      </c>
      <c r="AX2541" s="888" t="s">
        <v>70</v>
      </c>
      <c r="AY2541" s="891" t="s">
        <v>170</v>
      </c>
    </row>
    <row r="2542" spans="2:65" s="895" customFormat="1">
      <c r="B2542" s="896"/>
      <c r="D2542" s="890" t="s">
        <v>3027</v>
      </c>
      <c r="E2542" s="897" t="s">
        <v>1</v>
      </c>
      <c r="F2542" s="898" t="s">
        <v>176</v>
      </c>
      <c r="H2542" s="899">
        <v>4</v>
      </c>
      <c r="L2542" s="896"/>
      <c r="M2542" s="900"/>
      <c r="T2542" s="901"/>
      <c r="AT2542" s="897" t="s">
        <v>3027</v>
      </c>
      <c r="AU2542" s="897" t="s">
        <v>177</v>
      </c>
      <c r="AV2542" s="895" t="s">
        <v>177</v>
      </c>
      <c r="AW2542" s="895" t="s">
        <v>27</v>
      </c>
      <c r="AX2542" s="895" t="s">
        <v>70</v>
      </c>
      <c r="AY2542" s="897" t="s">
        <v>170</v>
      </c>
    </row>
    <row r="2543" spans="2:65" s="902" customFormat="1">
      <c r="B2543" s="903"/>
      <c r="D2543" s="890" t="s">
        <v>3027</v>
      </c>
      <c r="E2543" s="904" t="s">
        <v>1</v>
      </c>
      <c r="F2543" s="905" t="s">
        <v>3030</v>
      </c>
      <c r="H2543" s="906">
        <v>19</v>
      </c>
      <c r="L2543" s="903"/>
      <c r="M2543" s="907"/>
      <c r="T2543" s="908"/>
      <c r="AT2543" s="904" t="s">
        <v>3027</v>
      </c>
      <c r="AU2543" s="904" t="s">
        <v>177</v>
      </c>
      <c r="AV2543" s="902" t="s">
        <v>176</v>
      </c>
      <c r="AW2543" s="902" t="s">
        <v>27</v>
      </c>
      <c r="AX2543" s="902" t="s">
        <v>78</v>
      </c>
      <c r="AY2543" s="904" t="s">
        <v>170</v>
      </c>
    </row>
    <row r="2544" spans="2:65" s="2" customFormat="1" ht="21.75" customHeight="1">
      <c r="B2544" s="883"/>
      <c r="C2544" s="161" t="s">
        <v>1607</v>
      </c>
      <c r="D2544" s="161" t="s">
        <v>391</v>
      </c>
      <c r="E2544" s="162" t="s">
        <v>1608</v>
      </c>
      <c r="F2544" s="163" t="s">
        <v>1609</v>
      </c>
      <c r="G2544" s="164" t="s">
        <v>339</v>
      </c>
      <c r="H2544" s="165">
        <v>13</v>
      </c>
      <c r="I2544" s="1091"/>
      <c r="J2544" s="166">
        <f>ROUND(I2544*H2544,2)</f>
        <v>0</v>
      </c>
      <c r="K2544" s="167"/>
      <c r="L2544" s="168"/>
      <c r="M2544" s="169" t="s">
        <v>1</v>
      </c>
      <c r="N2544" s="922" t="s">
        <v>38</v>
      </c>
      <c r="O2544" s="886">
        <v>0</v>
      </c>
      <c r="P2544" s="886">
        <f>O2544*H2544</f>
        <v>0</v>
      </c>
      <c r="Q2544" s="886">
        <v>2.205E-2</v>
      </c>
      <c r="R2544" s="886">
        <f>Q2544*H2544</f>
        <v>0.28665000000000002</v>
      </c>
      <c r="S2544" s="886">
        <v>0</v>
      </c>
      <c r="T2544" s="158">
        <f>S2544*H2544</f>
        <v>0</v>
      </c>
      <c r="AR2544" s="159" t="s">
        <v>299</v>
      </c>
      <c r="AT2544" s="159" t="s">
        <v>391</v>
      </c>
      <c r="AU2544" s="159" t="s">
        <v>177</v>
      </c>
      <c r="AY2544" s="863" t="s">
        <v>170</v>
      </c>
      <c r="BE2544" s="887">
        <f>IF(N2544="základná",J2544,0)</f>
        <v>0</v>
      </c>
      <c r="BF2544" s="887">
        <f>IF(N2544="znížená",J2544,0)</f>
        <v>0</v>
      </c>
      <c r="BG2544" s="887">
        <f>IF(N2544="zákl. prenesená",J2544,0)</f>
        <v>0</v>
      </c>
      <c r="BH2544" s="887">
        <f>IF(N2544="zníž. prenesená",J2544,0)</f>
        <v>0</v>
      </c>
      <c r="BI2544" s="887">
        <f>IF(N2544="nulová",J2544,0)</f>
        <v>0</v>
      </c>
      <c r="BJ2544" s="863" t="s">
        <v>177</v>
      </c>
      <c r="BK2544" s="887">
        <f>ROUND(I2544*H2544,2)</f>
        <v>0</v>
      </c>
      <c r="BL2544" s="863" t="s">
        <v>234</v>
      </c>
      <c r="BM2544" s="159" t="s">
        <v>1610</v>
      </c>
    </row>
    <row r="2545" spans="2:65" s="888" customFormat="1">
      <c r="B2545" s="889"/>
      <c r="D2545" s="890" t="s">
        <v>3027</v>
      </c>
      <c r="E2545" s="891" t="s">
        <v>1</v>
      </c>
      <c r="F2545" s="892" t="s">
        <v>3837</v>
      </c>
      <c r="H2545" s="891" t="s">
        <v>1</v>
      </c>
      <c r="L2545" s="889"/>
      <c r="M2545" s="893"/>
      <c r="T2545" s="894"/>
      <c r="AT2545" s="891" t="s">
        <v>3027</v>
      </c>
      <c r="AU2545" s="891" t="s">
        <v>177</v>
      </c>
      <c r="AV2545" s="888" t="s">
        <v>78</v>
      </c>
      <c r="AW2545" s="888" t="s">
        <v>27</v>
      </c>
      <c r="AX2545" s="888" t="s">
        <v>70</v>
      </c>
      <c r="AY2545" s="891" t="s">
        <v>170</v>
      </c>
    </row>
    <row r="2546" spans="2:65" s="888" customFormat="1">
      <c r="B2546" s="889"/>
      <c r="D2546" s="890" t="s">
        <v>3027</v>
      </c>
      <c r="E2546" s="891" t="s">
        <v>1</v>
      </c>
      <c r="F2546" s="892" t="s">
        <v>3831</v>
      </c>
      <c r="H2546" s="891" t="s">
        <v>1</v>
      </c>
      <c r="L2546" s="889"/>
      <c r="M2546" s="893"/>
      <c r="T2546" s="894"/>
      <c r="AT2546" s="891" t="s">
        <v>3027</v>
      </c>
      <c r="AU2546" s="891" t="s">
        <v>177</v>
      </c>
      <c r="AV2546" s="888" t="s">
        <v>78</v>
      </c>
      <c r="AW2546" s="888" t="s">
        <v>27</v>
      </c>
      <c r="AX2546" s="888" t="s">
        <v>70</v>
      </c>
      <c r="AY2546" s="891" t="s">
        <v>170</v>
      </c>
    </row>
    <row r="2547" spans="2:65" s="895" customFormat="1">
      <c r="B2547" s="896"/>
      <c r="D2547" s="890" t="s">
        <v>3027</v>
      </c>
      <c r="E2547" s="897" t="s">
        <v>1</v>
      </c>
      <c r="F2547" s="898" t="s">
        <v>176</v>
      </c>
      <c r="H2547" s="899">
        <v>4</v>
      </c>
      <c r="L2547" s="896"/>
      <c r="M2547" s="900"/>
      <c r="T2547" s="901"/>
      <c r="AT2547" s="897" t="s">
        <v>3027</v>
      </c>
      <c r="AU2547" s="897" t="s">
        <v>177</v>
      </c>
      <c r="AV2547" s="895" t="s">
        <v>177</v>
      </c>
      <c r="AW2547" s="895" t="s">
        <v>27</v>
      </c>
      <c r="AX2547" s="895" t="s">
        <v>70</v>
      </c>
      <c r="AY2547" s="897" t="s">
        <v>170</v>
      </c>
    </row>
    <row r="2548" spans="2:65" s="888" customFormat="1">
      <c r="B2548" s="889"/>
      <c r="D2548" s="890" t="s">
        <v>3027</v>
      </c>
      <c r="E2548" s="891" t="s">
        <v>1</v>
      </c>
      <c r="F2548" s="892" t="s">
        <v>3832</v>
      </c>
      <c r="H2548" s="891" t="s">
        <v>1</v>
      </c>
      <c r="L2548" s="889"/>
      <c r="M2548" s="893"/>
      <c r="T2548" s="894"/>
      <c r="AT2548" s="891" t="s">
        <v>3027</v>
      </c>
      <c r="AU2548" s="891" t="s">
        <v>177</v>
      </c>
      <c r="AV2548" s="888" t="s">
        <v>78</v>
      </c>
      <c r="AW2548" s="888" t="s">
        <v>27</v>
      </c>
      <c r="AX2548" s="888" t="s">
        <v>70</v>
      </c>
      <c r="AY2548" s="891" t="s">
        <v>170</v>
      </c>
    </row>
    <row r="2549" spans="2:65" s="895" customFormat="1">
      <c r="B2549" s="896"/>
      <c r="D2549" s="890" t="s">
        <v>3027</v>
      </c>
      <c r="E2549" s="897" t="s">
        <v>1</v>
      </c>
      <c r="F2549" s="898" t="s">
        <v>78</v>
      </c>
      <c r="H2549" s="899">
        <v>1</v>
      </c>
      <c r="L2549" s="896"/>
      <c r="M2549" s="900"/>
      <c r="T2549" s="901"/>
      <c r="AT2549" s="897" t="s">
        <v>3027</v>
      </c>
      <c r="AU2549" s="897" t="s">
        <v>177</v>
      </c>
      <c r="AV2549" s="895" t="s">
        <v>177</v>
      </c>
      <c r="AW2549" s="895" t="s">
        <v>27</v>
      </c>
      <c r="AX2549" s="895" t="s">
        <v>70</v>
      </c>
      <c r="AY2549" s="897" t="s">
        <v>170</v>
      </c>
    </row>
    <row r="2550" spans="2:65" s="888" customFormat="1">
      <c r="B2550" s="889"/>
      <c r="D2550" s="890" t="s">
        <v>3027</v>
      </c>
      <c r="E2550" s="891" t="s">
        <v>1</v>
      </c>
      <c r="F2550" s="892" t="s">
        <v>3835</v>
      </c>
      <c r="H2550" s="891" t="s">
        <v>1</v>
      </c>
      <c r="L2550" s="889"/>
      <c r="M2550" s="893"/>
      <c r="T2550" s="894"/>
      <c r="AT2550" s="891" t="s">
        <v>3027</v>
      </c>
      <c r="AU2550" s="891" t="s">
        <v>177</v>
      </c>
      <c r="AV2550" s="888" t="s">
        <v>78</v>
      </c>
      <c r="AW2550" s="888" t="s">
        <v>27</v>
      </c>
      <c r="AX2550" s="888" t="s">
        <v>70</v>
      </c>
      <c r="AY2550" s="891" t="s">
        <v>170</v>
      </c>
    </row>
    <row r="2551" spans="2:65" s="895" customFormat="1">
      <c r="B2551" s="896"/>
      <c r="D2551" s="890" t="s">
        <v>3027</v>
      </c>
      <c r="E2551" s="897" t="s">
        <v>1</v>
      </c>
      <c r="F2551" s="898" t="s">
        <v>202</v>
      </c>
      <c r="H2551" s="899">
        <v>8</v>
      </c>
      <c r="L2551" s="896"/>
      <c r="M2551" s="900"/>
      <c r="T2551" s="901"/>
      <c r="AT2551" s="897" t="s">
        <v>3027</v>
      </c>
      <c r="AU2551" s="897" t="s">
        <v>177</v>
      </c>
      <c r="AV2551" s="895" t="s">
        <v>177</v>
      </c>
      <c r="AW2551" s="895" t="s">
        <v>27</v>
      </c>
      <c r="AX2551" s="895" t="s">
        <v>70</v>
      </c>
      <c r="AY2551" s="897" t="s">
        <v>170</v>
      </c>
    </row>
    <row r="2552" spans="2:65" s="902" customFormat="1">
      <c r="B2552" s="903"/>
      <c r="D2552" s="890" t="s">
        <v>3027</v>
      </c>
      <c r="E2552" s="904" t="s">
        <v>1</v>
      </c>
      <c r="F2552" s="905" t="s">
        <v>3030</v>
      </c>
      <c r="H2552" s="906">
        <v>13</v>
      </c>
      <c r="L2552" s="903"/>
      <c r="M2552" s="907"/>
      <c r="T2552" s="908"/>
      <c r="AT2552" s="904" t="s">
        <v>3027</v>
      </c>
      <c r="AU2552" s="904" t="s">
        <v>177</v>
      </c>
      <c r="AV2552" s="902" t="s">
        <v>176</v>
      </c>
      <c r="AW2552" s="902" t="s">
        <v>27</v>
      </c>
      <c r="AX2552" s="902" t="s">
        <v>78</v>
      </c>
      <c r="AY2552" s="904" t="s">
        <v>170</v>
      </c>
    </row>
    <row r="2553" spans="2:65" s="2" customFormat="1" ht="21.75" customHeight="1">
      <c r="B2553" s="883"/>
      <c r="C2553" s="161" t="s">
        <v>1611</v>
      </c>
      <c r="D2553" s="161" t="s">
        <v>391</v>
      </c>
      <c r="E2553" s="162" t="s">
        <v>1612</v>
      </c>
      <c r="F2553" s="163" t="s">
        <v>1613</v>
      </c>
      <c r="G2553" s="164" t="s">
        <v>339</v>
      </c>
      <c r="H2553" s="165">
        <v>6</v>
      </c>
      <c r="I2553" s="1091"/>
      <c r="J2553" s="166">
        <f>ROUND(I2553*H2553,2)</f>
        <v>0</v>
      </c>
      <c r="K2553" s="167"/>
      <c r="L2553" s="168"/>
      <c r="M2553" s="169" t="s">
        <v>1</v>
      </c>
      <c r="N2553" s="922" t="s">
        <v>38</v>
      </c>
      <c r="O2553" s="886">
        <v>0</v>
      </c>
      <c r="P2553" s="886">
        <f>O2553*H2553</f>
        <v>0</v>
      </c>
      <c r="Q2553" s="886">
        <v>2.1000000000000001E-2</v>
      </c>
      <c r="R2553" s="886">
        <f>Q2553*H2553</f>
        <v>0.126</v>
      </c>
      <c r="S2553" s="886">
        <v>0</v>
      </c>
      <c r="T2553" s="158">
        <f>S2553*H2553</f>
        <v>0</v>
      </c>
      <c r="AR2553" s="159" t="s">
        <v>299</v>
      </c>
      <c r="AT2553" s="159" t="s">
        <v>391</v>
      </c>
      <c r="AU2553" s="159" t="s">
        <v>177</v>
      </c>
      <c r="AY2553" s="863" t="s">
        <v>170</v>
      </c>
      <c r="BE2553" s="887">
        <f>IF(N2553="základná",J2553,0)</f>
        <v>0</v>
      </c>
      <c r="BF2553" s="887">
        <f>IF(N2553="znížená",J2553,0)</f>
        <v>0</v>
      </c>
      <c r="BG2553" s="887">
        <f>IF(N2553="zákl. prenesená",J2553,0)</f>
        <v>0</v>
      </c>
      <c r="BH2553" s="887">
        <f>IF(N2553="zníž. prenesená",J2553,0)</f>
        <v>0</v>
      </c>
      <c r="BI2553" s="887">
        <f>IF(N2553="nulová",J2553,0)</f>
        <v>0</v>
      </c>
      <c r="BJ2553" s="863" t="s">
        <v>177</v>
      </c>
      <c r="BK2553" s="887">
        <f>ROUND(I2553*H2553,2)</f>
        <v>0</v>
      </c>
      <c r="BL2553" s="863" t="s">
        <v>234</v>
      </c>
      <c r="BM2553" s="159" t="s">
        <v>1614</v>
      </c>
    </row>
    <row r="2554" spans="2:65" s="888" customFormat="1">
      <c r="B2554" s="889"/>
      <c r="D2554" s="890" t="s">
        <v>3027</v>
      </c>
      <c r="E2554" s="891" t="s">
        <v>1</v>
      </c>
      <c r="F2554" s="892" t="s">
        <v>3837</v>
      </c>
      <c r="H2554" s="891" t="s">
        <v>1</v>
      </c>
      <c r="L2554" s="889"/>
      <c r="M2554" s="893"/>
      <c r="T2554" s="894"/>
      <c r="AT2554" s="891" t="s">
        <v>3027</v>
      </c>
      <c r="AU2554" s="891" t="s">
        <v>177</v>
      </c>
      <c r="AV2554" s="888" t="s">
        <v>78</v>
      </c>
      <c r="AW2554" s="888" t="s">
        <v>27</v>
      </c>
      <c r="AX2554" s="888" t="s">
        <v>70</v>
      </c>
      <c r="AY2554" s="891" t="s">
        <v>170</v>
      </c>
    </row>
    <row r="2555" spans="2:65" s="888" customFormat="1">
      <c r="B2555" s="889"/>
      <c r="D2555" s="890" t="s">
        <v>3027</v>
      </c>
      <c r="E2555" s="891" t="s">
        <v>1</v>
      </c>
      <c r="F2555" s="892" t="s">
        <v>3833</v>
      </c>
      <c r="H2555" s="891" t="s">
        <v>1</v>
      </c>
      <c r="L2555" s="889"/>
      <c r="M2555" s="893"/>
      <c r="T2555" s="894"/>
      <c r="AT2555" s="891" t="s">
        <v>3027</v>
      </c>
      <c r="AU2555" s="891" t="s">
        <v>177</v>
      </c>
      <c r="AV2555" s="888" t="s">
        <v>78</v>
      </c>
      <c r="AW2555" s="888" t="s">
        <v>27</v>
      </c>
      <c r="AX2555" s="888" t="s">
        <v>70</v>
      </c>
      <c r="AY2555" s="891" t="s">
        <v>170</v>
      </c>
    </row>
    <row r="2556" spans="2:65" s="895" customFormat="1">
      <c r="B2556" s="896"/>
      <c r="D2556" s="890" t="s">
        <v>3027</v>
      </c>
      <c r="E2556" s="897" t="s">
        <v>1</v>
      </c>
      <c r="F2556" s="898" t="s">
        <v>78</v>
      </c>
      <c r="H2556" s="899">
        <v>1</v>
      </c>
      <c r="L2556" s="896"/>
      <c r="M2556" s="900"/>
      <c r="T2556" s="901"/>
      <c r="AT2556" s="897" t="s">
        <v>3027</v>
      </c>
      <c r="AU2556" s="897" t="s">
        <v>177</v>
      </c>
      <c r="AV2556" s="895" t="s">
        <v>177</v>
      </c>
      <c r="AW2556" s="895" t="s">
        <v>27</v>
      </c>
      <c r="AX2556" s="895" t="s">
        <v>70</v>
      </c>
      <c r="AY2556" s="897" t="s">
        <v>170</v>
      </c>
    </row>
    <row r="2557" spans="2:65" s="888" customFormat="1">
      <c r="B2557" s="889"/>
      <c r="D2557" s="890" t="s">
        <v>3027</v>
      </c>
      <c r="E2557" s="891" t="s">
        <v>1</v>
      </c>
      <c r="F2557" s="892" t="s">
        <v>3834</v>
      </c>
      <c r="H2557" s="891" t="s">
        <v>1</v>
      </c>
      <c r="L2557" s="889"/>
      <c r="M2557" s="893"/>
      <c r="T2557" s="894"/>
      <c r="AT2557" s="891" t="s">
        <v>3027</v>
      </c>
      <c r="AU2557" s="891" t="s">
        <v>177</v>
      </c>
      <c r="AV2557" s="888" t="s">
        <v>78</v>
      </c>
      <c r="AW2557" s="888" t="s">
        <v>27</v>
      </c>
      <c r="AX2557" s="888" t="s">
        <v>70</v>
      </c>
      <c r="AY2557" s="891" t="s">
        <v>170</v>
      </c>
    </row>
    <row r="2558" spans="2:65" s="895" customFormat="1">
      <c r="B2558" s="896"/>
      <c r="D2558" s="890" t="s">
        <v>3027</v>
      </c>
      <c r="E2558" s="897" t="s">
        <v>1</v>
      </c>
      <c r="F2558" s="898" t="s">
        <v>78</v>
      </c>
      <c r="H2558" s="899">
        <v>1</v>
      </c>
      <c r="L2558" s="896"/>
      <c r="M2558" s="900"/>
      <c r="T2558" s="901"/>
      <c r="AT2558" s="897" t="s">
        <v>3027</v>
      </c>
      <c r="AU2558" s="897" t="s">
        <v>177</v>
      </c>
      <c r="AV2558" s="895" t="s">
        <v>177</v>
      </c>
      <c r="AW2558" s="895" t="s">
        <v>27</v>
      </c>
      <c r="AX2558" s="895" t="s">
        <v>70</v>
      </c>
      <c r="AY2558" s="897" t="s">
        <v>170</v>
      </c>
    </row>
    <row r="2559" spans="2:65" s="888" customFormat="1">
      <c r="B2559" s="889"/>
      <c r="D2559" s="890" t="s">
        <v>3027</v>
      </c>
      <c r="E2559" s="891" t="s">
        <v>1</v>
      </c>
      <c r="F2559" s="892" t="s">
        <v>3836</v>
      </c>
      <c r="H2559" s="891" t="s">
        <v>1</v>
      </c>
      <c r="L2559" s="889"/>
      <c r="M2559" s="893"/>
      <c r="T2559" s="894"/>
      <c r="AT2559" s="891" t="s">
        <v>3027</v>
      </c>
      <c r="AU2559" s="891" t="s">
        <v>177</v>
      </c>
      <c r="AV2559" s="888" t="s">
        <v>78</v>
      </c>
      <c r="AW2559" s="888" t="s">
        <v>27</v>
      </c>
      <c r="AX2559" s="888" t="s">
        <v>70</v>
      </c>
      <c r="AY2559" s="891" t="s">
        <v>170</v>
      </c>
    </row>
    <row r="2560" spans="2:65" s="895" customFormat="1">
      <c r="B2560" s="896"/>
      <c r="D2560" s="890" t="s">
        <v>3027</v>
      </c>
      <c r="E2560" s="897" t="s">
        <v>1</v>
      </c>
      <c r="F2560" s="898" t="s">
        <v>176</v>
      </c>
      <c r="H2560" s="899">
        <v>4</v>
      </c>
      <c r="L2560" s="896"/>
      <c r="M2560" s="900"/>
      <c r="T2560" s="901"/>
      <c r="AT2560" s="897" t="s">
        <v>3027</v>
      </c>
      <c r="AU2560" s="897" t="s">
        <v>177</v>
      </c>
      <c r="AV2560" s="895" t="s">
        <v>177</v>
      </c>
      <c r="AW2560" s="895" t="s">
        <v>27</v>
      </c>
      <c r="AX2560" s="895" t="s">
        <v>70</v>
      </c>
      <c r="AY2560" s="897" t="s">
        <v>170</v>
      </c>
    </row>
    <row r="2561" spans="2:65" s="902" customFormat="1">
      <c r="B2561" s="903"/>
      <c r="D2561" s="890" t="s">
        <v>3027</v>
      </c>
      <c r="E2561" s="904" t="s">
        <v>1</v>
      </c>
      <c r="F2561" s="905" t="s">
        <v>3030</v>
      </c>
      <c r="H2561" s="906">
        <v>6</v>
      </c>
      <c r="L2561" s="903"/>
      <c r="M2561" s="907"/>
      <c r="T2561" s="908"/>
      <c r="AT2561" s="904" t="s">
        <v>3027</v>
      </c>
      <c r="AU2561" s="904" t="s">
        <v>177</v>
      </c>
      <c r="AV2561" s="902" t="s">
        <v>176</v>
      </c>
      <c r="AW2561" s="902" t="s">
        <v>27</v>
      </c>
      <c r="AX2561" s="902" t="s">
        <v>78</v>
      </c>
      <c r="AY2561" s="904" t="s">
        <v>170</v>
      </c>
    </row>
    <row r="2562" spans="2:65" s="2" customFormat="1" ht="33" customHeight="1">
      <c r="B2562" s="883"/>
      <c r="C2562" s="148" t="s">
        <v>1615</v>
      </c>
      <c r="D2562" s="148" t="s">
        <v>172</v>
      </c>
      <c r="E2562" s="149" t="s">
        <v>1616</v>
      </c>
      <c r="F2562" s="150" t="s">
        <v>1617</v>
      </c>
      <c r="G2562" s="151" t="s">
        <v>339</v>
      </c>
      <c r="H2562" s="152">
        <v>2</v>
      </c>
      <c r="I2562" s="1091"/>
      <c r="J2562" s="153">
        <f>ROUND(I2562*H2562,2)</f>
        <v>0</v>
      </c>
      <c r="K2562" s="884"/>
      <c r="L2562" s="40"/>
      <c r="M2562" s="155" t="s">
        <v>1</v>
      </c>
      <c r="N2562" s="885" t="s">
        <v>38</v>
      </c>
      <c r="O2562" s="886">
        <v>2.0034900000000002</v>
      </c>
      <c r="P2562" s="886">
        <f>O2562*H2562</f>
        <v>4.0069800000000004</v>
      </c>
      <c r="Q2562" s="886">
        <v>0</v>
      </c>
      <c r="R2562" s="886">
        <f>Q2562*H2562</f>
        <v>0</v>
      </c>
      <c r="S2562" s="886">
        <v>0</v>
      </c>
      <c r="T2562" s="158">
        <f>S2562*H2562</f>
        <v>0</v>
      </c>
      <c r="AR2562" s="159" t="s">
        <v>234</v>
      </c>
      <c r="AT2562" s="159" t="s">
        <v>172</v>
      </c>
      <c r="AU2562" s="159" t="s">
        <v>177</v>
      </c>
      <c r="AY2562" s="863" t="s">
        <v>170</v>
      </c>
      <c r="BE2562" s="887">
        <f>IF(N2562="základná",J2562,0)</f>
        <v>0</v>
      </c>
      <c r="BF2562" s="887">
        <f>IF(N2562="znížená",J2562,0)</f>
        <v>0</v>
      </c>
      <c r="BG2562" s="887">
        <f>IF(N2562="zákl. prenesená",J2562,0)</f>
        <v>0</v>
      </c>
      <c r="BH2562" s="887">
        <f>IF(N2562="zníž. prenesená",J2562,0)</f>
        <v>0</v>
      </c>
      <c r="BI2562" s="887">
        <f>IF(N2562="nulová",J2562,0)</f>
        <v>0</v>
      </c>
      <c r="BJ2562" s="863" t="s">
        <v>177</v>
      </c>
      <c r="BK2562" s="887">
        <f>ROUND(I2562*H2562,2)</f>
        <v>0</v>
      </c>
      <c r="BL2562" s="863" t="s">
        <v>234</v>
      </c>
      <c r="BM2562" s="159" t="s">
        <v>1618</v>
      </c>
    </row>
    <row r="2563" spans="2:65" s="888" customFormat="1">
      <c r="B2563" s="889"/>
      <c r="D2563" s="890" t="s">
        <v>3027</v>
      </c>
      <c r="E2563" s="891" t="s">
        <v>1</v>
      </c>
      <c r="F2563" s="892" t="s">
        <v>3830</v>
      </c>
      <c r="H2563" s="891" t="s">
        <v>1</v>
      </c>
      <c r="L2563" s="889"/>
      <c r="M2563" s="893"/>
      <c r="T2563" s="894"/>
      <c r="AT2563" s="891" t="s">
        <v>3027</v>
      </c>
      <c r="AU2563" s="891" t="s">
        <v>177</v>
      </c>
      <c r="AV2563" s="888" t="s">
        <v>78</v>
      </c>
      <c r="AW2563" s="888" t="s">
        <v>27</v>
      </c>
      <c r="AX2563" s="888" t="s">
        <v>70</v>
      </c>
      <c r="AY2563" s="891" t="s">
        <v>170</v>
      </c>
    </row>
    <row r="2564" spans="2:65" s="888" customFormat="1">
      <c r="B2564" s="889"/>
      <c r="D2564" s="890" t="s">
        <v>3027</v>
      </c>
      <c r="E2564" s="891" t="s">
        <v>1</v>
      </c>
      <c r="F2564" s="892" t="s">
        <v>3838</v>
      </c>
      <c r="H2564" s="891" t="s">
        <v>1</v>
      </c>
      <c r="L2564" s="889"/>
      <c r="M2564" s="893"/>
      <c r="T2564" s="894"/>
      <c r="AT2564" s="891" t="s">
        <v>3027</v>
      </c>
      <c r="AU2564" s="891" t="s">
        <v>177</v>
      </c>
      <c r="AV2564" s="888" t="s">
        <v>78</v>
      </c>
      <c r="AW2564" s="888" t="s">
        <v>27</v>
      </c>
      <c r="AX2564" s="888" t="s">
        <v>70</v>
      </c>
      <c r="AY2564" s="891" t="s">
        <v>170</v>
      </c>
    </row>
    <row r="2565" spans="2:65" s="895" customFormat="1">
      <c r="B2565" s="896"/>
      <c r="D2565" s="890" t="s">
        <v>3027</v>
      </c>
      <c r="E2565" s="897" t="s">
        <v>1</v>
      </c>
      <c r="F2565" s="898" t="s">
        <v>177</v>
      </c>
      <c r="H2565" s="899">
        <v>2</v>
      </c>
      <c r="L2565" s="896"/>
      <c r="M2565" s="900"/>
      <c r="T2565" s="901"/>
      <c r="AT2565" s="897" t="s">
        <v>3027</v>
      </c>
      <c r="AU2565" s="897" t="s">
        <v>177</v>
      </c>
      <c r="AV2565" s="895" t="s">
        <v>177</v>
      </c>
      <c r="AW2565" s="895" t="s">
        <v>27</v>
      </c>
      <c r="AX2565" s="895" t="s">
        <v>70</v>
      </c>
      <c r="AY2565" s="897" t="s">
        <v>170</v>
      </c>
    </row>
    <row r="2566" spans="2:65" s="902" customFormat="1">
      <c r="B2566" s="903"/>
      <c r="D2566" s="890" t="s">
        <v>3027</v>
      </c>
      <c r="E2566" s="904" t="s">
        <v>1</v>
      </c>
      <c r="F2566" s="905" t="s">
        <v>3030</v>
      </c>
      <c r="H2566" s="906">
        <v>2</v>
      </c>
      <c r="L2566" s="903"/>
      <c r="M2566" s="907"/>
      <c r="T2566" s="908"/>
      <c r="AT2566" s="904" t="s">
        <v>3027</v>
      </c>
      <c r="AU2566" s="904" t="s">
        <v>177</v>
      </c>
      <c r="AV2566" s="902" t="s">
        <v>176</v>
      </c>
      <c r="AW2566" s="902" t="s">
        <v>27</v>
      </c>
      <c r="AX2566" s="902" t="s">
        <v>78</v>
      </c>
      <c r="AY2566" s="904" t="s">
        <v>170</v>
      </c>
    </row>
    <row r="2567" spans="2:65" s="2" customFormat="1" ht="21.75" customHeight="1">
      <c r="B2567" s="883"/>
      <c r="C2567" s="161" t="s">
        <v>1619</v>
      </c>
      <c r="D2567" s="161" t="s">
        <v>391</v>
      </c>
      <c r="E2567" s="162" t="s">
        <v>1620</v>
      </c>
      <c r="F2567" s="163" t="s">
        <v>1621</v>
      </c>
      <c r="G2567" s="164" t="s">
        <v>339</v>
      </c>
      <c r="H2567" s="165">
        <v>2</v>
      </c>
      <c r="I2567" s="1091"/>
      <c r="J2567" s="166">
        <f>ROUND(I2567*H2567,2)</f>
        <v>0</v>
      </c>
      <c r="K2567" s="167"/>
      <c r="L2567" s="168"/>
      <c r="M2567" s="169" t="s">
        <v>1</v>
      </c>
      <c r="N2567" s="922" t="s">
        <v>38</v>
      </c>
      <c r="O2567" s="886">
        <v>0</v>
      </c>
      <c r="P2567" s="886">
        <f>O2567*H2567</f>
        <v>0</v>
      </c>
      <c r="Q2567" s="886">
        <v>2.9399999999999999E-2</v>
      </c>
      <c r="R2567" s="886">
        <f>Q2567*H2567</f>
        <v>5.8799999999999998E-2</v>
      </c>
      <c r="S2567" s="886">
        <v>0</v>
      </c>
      <c r="T2567" s="158">
        <f>S2567*H2567</f>
        <v>0</v>
      </c>
      <c r="AR2567" s="159" t="s">
        <v>299</v>
      </c>
      <c r="AT2567" s="159" t="s">
        <v>391</v>
      </c>
      <c r="AU2567" s="159" t="s">
        <v>177</v>
      </c>
      <c r="AY2567" s="863" t="s">
        <v>170</v>
      </c>
      <c r="BE2567" s="887">
        <f>IF(N2567="základná",J2567,0)</f>
        <v>0</v>
      </c>
      <c r="BF2567" s="887">
        <f>IF(N2567="znížená",J2567,0)</f>
        <v>0</v>
      </c>
      <c r="BG2567" s="887">
        <f>IF(N2567="zákl. prenesená",J2567,0)</f>
        <v>0</v>
      </c>
      <c r="BH2567" s="887">
        <f>IF(N2567="zníž. prenesená",J2567,0)</f>
        <v>0</v>
      </c>
      <c r="BI2567" s="887">
        <f>IF(N2567="nulová",J2567,0)</f>
        <v>0</v>
      </c>
      <c r="BJ2567" s="863" t="s">
        <v>177</v>
      </c>
      <c r="BK2567" s="887">
        <f>ROUND(I2567*H2567,2)</f>
        <v>0</v>
      </c>
      <c r="BL2567" s="863" t="s">
        <v>234</v>
      </c>
      <c r="BM2567" s="159" t="s">
        <v>1622</v>
      </c>
    </row>
    <row r="2568" spans="2:65" s="888" customFormat="1">
      <c r="B2568" s="889"/>
      <c r="D2568" s="890" t="s">
        <v>3027</v>
      </c>
      <c r="E2568" s="891" t="s">
        <v>1</v>
      </c>
      <c r="F2568" s="892" t="s">
        <v>3837</v>
      </c>
      <c r="H2568" s="891" t="s">
        <v>1</v>
      </c>
      <c r="L2568" s="889"/>
      <c r="M2568" s="893"/>
      <c r="T2568" s="894"/>
      <c r="AT2568" s="891" t="s">
        <v>3027</v>
      </c>
      <c r="AU2568" s="891" t="s">
        <v>177</v>
      </c>
      <c r="AV2568" s="888" t="s">
        <v>78</v>
      </c>
      <c r="AW2568" s="888" t="s">
        <v>27</v>
      </c>
      <c r="AX2568" s="888" t="s">
        <v>70</v>
      </c>
      <c r="AY2568" s="891" t="s">
        <v>170</v>
      </c>
    </row>
    <row r="2569" spans="2:65" s="888" customFormat="1">
      <c r="B2569" s="889"/>
      <c r="D2569" s="890" t="s">
        <v>3027</v>
      </c>
      <c r="E2569" s="891" t="s">
        <v>1</v>
      </c>
      <c r="F2569" s="892" t="s">
        <v>3838</v>
      </c>
      <c r="H2569" s="891" t="s">
        <v>1</v>
      </c>
      <c r="L2569" s="889"/>
      <c r="M2569" s="893"/>
      <c r="T2569" s="894"/>
      <c r="AT2569" s="891" t="s">
        <v>3027</v>
      </c>
      <c r="AU2569" s="891" t="s">
        <v>177</v>
      </c>
      <c r="AV2569" s="888" t="s">
        <v>78</v>
      </c>
      <c r="AW2569" s="888" t="s">
        <v>27</v>
      </c>
      <c r="AX2569" s="888" t="s">
        <v>70</v>
      </c>
      <c r="AY2569" s="891" t="s">
        <v>170</v>
      </c>
    </row>
    <row r="2570" spans="2:65" s="895" customFormat="1">
      <c r="B2570" s="896"/>
      <c r="D2570" s="890" t="s">
        <v>3027</v>
      </c>
      <c r="E2570" s="897" t="s">
        <v>1</v>
      </c>
      <c r="F2570" s="898" t="s">
        <v>177</v>
      </c>
      <c r="H2570" s="899">
        <v>2</v>
      </c>
      <c r="L2570" s="896"/>
      <c r="M2570" s="900"/>
      <c r="T2570" s="901"/>
      <c r="AT2570" s="897" t="s">
        <v>3027</v>
      </c>
      <c r="AU2570" s="897" t="s">
        <v>177</v>
      </c>
      <c r="AV2570" s="895" t="s">
        <v>177</v>
      </c>
      <c r="AW2570" s="895" t="s">
        <v>27</v>
      </c>
      <c r="AX2570" s="895" t="s">
        <v>70</v>
      </c>
      <c r="AY2570" s="897" t="s">
        <v>170</v>
      </c>
    </row>
    <row r="2571" spans="2:65" s="902" customFormat="1">
      <c r="B2571" s="903"/>
      <c r="D2571" s="890" t="s">
        <v>3027</v>
      </c>
      <c r="E2571" s="904" t="s">
        <v>1</v>
      </c>
      <c r="F2571" s="905" t="s">
        <v>3030</v>
      </c>
      <c r="H2571" s="906">
        <v>2</v>
      </c>
      <c r="L2571" s="903"/>
      <c r="M2571" s="907"/>
      <c r="T2571" s="908"/>
      <c r="AT2571" s="904" t="s">
        <v>3027</v>
      </c>
      <c r="AU2571" s="904" t="s">
        <v>177</v>
      </c>
      <c r="AV2571" s="902" t="s">
        <v>176</v>
      </c>
      <c r="AW2571" s="902" t="s">
        <v>27</v>
      </c>
      <c r="AX2571" s="902" t="s">
        <v>78</v>
      </c>
      <c r="AY2571" s="904" t="s">
        <v>170</v>
      </c>
    </row>
    <row r="2572" spans="2:65" s="2" customFormat="1" ht="33" customHeight="1">
      <c r="B2572" s="883"/>
      <c r="C2572" s="148" t="s">
        <v>1623</v>
      </c>
      <c r="D2572" s="148" t="s">
        <v>172</v>
      </c>
      <c r="E2572" s="149" t="s">
        <v>1624</v>
      </c>
      <c r="F2572" s="150" t="s">
        <v>1625</v>
      </c>
      <c r="G2572" s="151" t="s">
        <v>339</v>
      </c>
      <c r="H2572" s="152">
        <v>17</v>
      </c>
      <c r="I2572" s="1091"/>
      <c r="J2572" s="153">
        <f>ROUND(I2572*H2572,2)</f>
        <v>0</v>
      </c>
      <c r="K2572" s="884"/>
      <c r="L2572" s="40"/>
      <c r="M2572" s="155" t="s">
        <v>1</v>
      </c>
      <c r="N2572" s="885" t="s">
        <v>38</v>
      </c>
      <c r="O2572" s="886">
        <v>1.70265</v>
      </c>
      <c r="P2572" s="886">
        <f>O2572*H2572</f>
        <v>28.945049999999998</v>
      </c>
      <c r="Q2572" s="886">
        <v>0</v>
      </c>
      <c r="R2572" s="886">
        <f>Q2572*H2572</f>
        <v>0</v>
      </c>
      <c r="S2572" s="886">
        <v>0</v>
      </c>
      <c r="T2572" s="158">
        <f>S2572*H2572</f>
        <v>0</v>
      </c>
      <c r="AR2572" s="159" t="s">
        <v>234</v>
      </c>
      <c r="AT2572" s="159" t="s">
        <v>172</v>
      </c>
      <c r="AU2572" s="159" t="s">
        <v>177</v>
      </c>
      <c r="AY2572" s="863" t="s">
        <v>170</v>
      </c>
      <c r="BE2572" s="887">
        <f>IF(N2572="základná",J2572,0)</f>
        <v>0</v>
      </c>
      <c r="BF2572" s="887">
        <f>IF(N2572="znížená",J2572,0)</f>
        <v>0</v>
      </c>
      <c r="BG2572" s="887">
        <f>IF(N2572="zákl. prenesená",J2572,0)</f>
        <v>0</v>
      </c>
      <c r="BH2572" s="887">
        <f>IF(N2572="zníž. prenesená",J2572,0)</f>
        <v>0</v>
      </c>
      <c r="BI2572" s="887">
        <f>IF(N2572="nulová",J2572,0)</f>
        <v>0</v>
      </c>
      <c r="BJ2572" s="863" t="s">
        <v>177</v>
      </c>
      <c r="BK2572" s="887">
        <f>ROUND(I2572*H2572,2)</f>
        <v>0</v>
      </c>
      <c r="BL2572" s="863" t="s">
        <v>234</v>
      </c>
      <c r="BM2572" s="159" t="s">
        <v>1626</v>
      </c>
    </row>
    <row r="2573" spans="2:65" s="888" customFormat="1">
      <c r="B2573" s="889"/>
      <c r="D2573" s="890" t="s">
        <v>3027</v>
      </c>
      <c r="E2573" s="891" t="s">
        <v>1</v>
      </c>
      <c r="F2573" s="892" t="s">
        <v>3830</v>
      </c>
      <c r="H2573" s="891" t="s">
        <v>1</v>
      </c>
      <c r="L2573" s="889"/>
      <c r="M2573" s="893"/>
      <c r="T2573" s="894"/>
      <c r="AT2573" s="891" t="s">
        <v>3027</v>
      </c>
      <c r="AU2573" s="891" t="s">
        <v>177</v>
      </c>
      <c r="AV2573" s="888" t="s">
        <v>78</v>
      </c>
      <c r="AW2573" s="888" t="s">
        <v>27</v>
      </c>
      <c r="AX2573" s="888" t="s">
        <v>70</v>
      </c>
      <c r="AY2573" s="891" t="s">
        <v>170</v>
      </c>
    </row>
    <row r="2574" spans="2:65" s="888" customFormat="1">
      <c r="B2574" s="889"/>
      <c r="D2574" s="890" t="s">
        <v>3027</v>
      </c>
      <c r="E2574" s="891" t="s">
        <v>1</v>
      </c>
      <c r="F2574" s="892" t="s">
        <v>3839</v>
      </c>
      <c r="H2574" s="891" t="s">
        <v>1</v>
      </c>
      <c r="L2574" s="889"/>
      <c r="M2574" s="893"/>
      <c r="T2574" s="894"/>
      <c r="AT2574" s="891" t="s">
        <v>3027</v>
      </c>
      <c r="AU2574" s="891" t="s">
        <v>177</v>
      </c>
      <c r="AV2574" s="888" t="s">
        <v>78</v>
      </c>
      <c r="AW2574" s="888" t="s">
        <v>27</v>
      </c>
      <c r="AX2574" s="888" t="s">
        <v>70</v>
      </c>
      <c r="AY2574" s="891" t="s">
        <v>170</v>
      </c>
    </row>
    <row r="2575" spans="2:65" s="895" customFormat="1">
      <c r="B2575" s="896"/>
      <c r="D2575" s="890" t="s">
        <v>3027</v>
      </c>
      <c r="E2575" s="897" t="s">
        <v>1</v>
      </c>
      <c r="F2575" s="898" t="s">
        <v>176</v>
      </c>
      <c r="H2575" s="899">
        <v>4</v>
      </c>
      <c r="L2575" s="896"/>
      <c r="M2575" s="900"/>
      <c r="T2575" s="901"/>
      <c r="AT2575" s="897" t="s">
        <v>3027</v>
      </c>
      <c r="AU2575" s="897" t="s">
        <v>177</v>
      </c>
      <c r="AV2575" s="895" t="s">
        <v>177</v>
      </c>
      <c r="AW2575" s="895" t="s">
        <v>27</v>
      </c>
      <c r="AX2575" s="895" t="s">
        <v>70</v>
      </c>
      <c r="AY2575" s="897" t="s">
        <v>170</v>
      </c>
    </row>
    <row r="2576" spans="2:65" s="888" customFormat="1">
      <c r="B2576" s="889"/>
      <c r="D2576" s="890" t="s">
        <v>3027</v>
      </c>
      <c r="E2576" s="891" t="s">
        <v>1</v>
      </c>
      <c r="F2576" s="892" t="s">
        <v>3840</v>
      </c>
      <c r="H2576" s="891" t="s">
        <v>1</v>
      </c>
      <c r="L2576" s="889"/>
      <c r="M2576" s="893"/>
      <c r="T2576" s="894"/>
      <c r="AT2576" s="891" t="s">
        <v>3027</v>
      </c>
      <c r="AU2576" s="891" t="s">
        <v>177</v>
      </c>
      <c r="AV2576" s="888" t="s">
        <v>78</v>
      </c>
      <c r="AW2576" s="888" t="s">
        <v>27</v>
      </c>
      <c r="AX2576" s="888" t="s">
        <v>70</v>
      </c>
      <c r="AY2576" s="891" t="s">
        <v>170</v>
      </c>
    </row>
    <row r="2577" spans="2:65" s="895" customFormat="1">
      <c r="B2577" s="896"/>
      <c r="D2577" s="890" t="s">
        <v>3027</v>
      </c>
      <c r="E2577" s="897" t="s">
        <v>1</v>
      </c>
      <c r="F2577" s="898" t="s">
        <v>78</v>
      </c>
      <c r="H2577" s="899">
        <v>1</v>
      </c>
      <c r="L2577" s="896"/>
      <c r="M2577" s="900"/>
      <c r="T2577" s="901"/>
      <c r="AT2577" s="897" t="s">
        <v>3027</v>
      </c>
      <c r="AU2577" s="897" t="s">
        <v>177</v>
      </c>
      <c r="AV2577" s="895" t="s">
        <v>177</v>
      </c>
      <c r="AW2577" s="895" t="s">
        <v>27</v>
      </c>
      <c r="AX2577" s="895" t="s">
        <v>70</v>
      </c>
      <c r="AY2577" s="897" t="s">
        <v>170</v>
      </c>
    </row>
    <row r="2578" spans="2:65" s="888" customFormat="1">
      <c r="B2578" s="889"/>
      <c r="D2578" s="890" t="s">
        <v>3027</v>
      </c>
      <c r="E2578" s="891" t="s">
        <v>1</v>
      </c>
      <c r="F2578" s="892" t="s">
        <v>3841</v>
      </c>
      <c r="H2578" s="891" t="s">
        <v>1</v>
      </c>
      <c r="L2578" s="889"/>
      <c r="M2578" s="893"/>
      <c r="T2578" s="894"/>
      <c r="AT2578" s="891" t="s">
        <v>3027</v>
      </c>
      <c r="AU2578" s="891" t="s">
        <v>177</v>
      </c>
      <c r="AV2578" s="888" t="s">
        <v>78</v>
      </c>
      <c r="AW2578" s="888" t="s">
        <v>27</v>
      </c>
      <c r="AX2578" s="888" t="s">
        <v>70</v>
      </c>
      <c r="AY2578" s="891" t="s">
        <v>170</v>
      </c>
    </row>
    <row r="2579" spans="2:65" s="895" customFormat="1">
      <c r="B2579" s="896"/>
      <c r="D2579" s="890" t="s">
        <v>3027</v>
      </c>
      <c r="E2579" s="897" t="s">
        <v>1</v>
      </c>
      <c r="F2579" s="898" t="s">
        <v>176</v>
      </c>
      <c r="H2579" s="899">
        <v>4</v>
      </c>
      <c r="L2579" s="896"/>
      <c r="M2579" s="900"/>
      <c r="T2579" s="901"/>
      <c r="AT2579" s="897" t="s">
        <v>3027</v>
      </c>
      <c r="AU2579" s="897" t="s">
        <v>177</v>
      </c>
      <c r="AV2579" s="895" t="s">
        <v>177</v>
      </c>
      <c r="AW2579" s="895" t="s">
        <v>27</v>
      </c>
      <c r="AX2579" s="895" t="s">
        <v>70</v>
      </c>
      <c r="AY2579" s="897" t="s">
        <v>170</v>
      </c>
    </row>
    <row r="2580" spans="2:65" s="888" customFormat="1">
      <c r="B2580" s="889"/>
      <c r="D2580" s="890" t="s">
        <v>3027</v>
      </c>
      <c r="E2580" s="891" t="s">
        <v>1</v>
      </c>
      <c r="F2580" s="892" t="s">
        <v>3842</v>
      </c>
      <c r="H2580" s="891" t="s">
        <v>1</v>
      </c>
      <c r="L2580" s="889"/>
      <c r="M2580" s="893"/>
      <c r="T2580" s="894"/>
      <c r="AT2580" s="891" t="s">
        <v>3027</v>
      </c>
      <c r="AU2580" s="891" t="s">
        <v>177</v>
      </c>
      <c r="AV2580" s="888" t="s">
        <v>78</v>
      </c>
      <c r="AW2580" s="888" t="s">
        <v>27</v>
      </c>
      <c r="AX2580" s="888" t="s">
        <v>70</v>
      </c>
      <c r="AY2580" s="891" t="s">
        <v>170</v>
      </c>
    </row>
    <row r="2581" spans="2:65" s="895" customFormat="1">
      <c r="B2581" s="896"/>
      <c r="D2581" s="890" t="s">
        <v>3027</v>
      </c>
      <c r="E2581" s="897" t="s">
        <v>1</v>
      </c>
      <c r="F2581" s="898" t="s">
        <v>177</v>
      </c>
      <c r="H2581" s="899">
        <v>2</v>
      </c>
      <c r="L2581" s="896"/>
      <c r="M2581" s="900"/>
      <c r="T2581" s="901"/>
      <c r="AT2581" s="897" t="s">
        <v>3027</v>
      </c>
      <c r="AU2581" s="897" t="s">
        <v>177</v>
      </c>
      <c r="AV2581" s="895" t="s">
        <v>177</v>
      </c>
      <c r="AW2581" s="895" t="s">
        <v>27</v>
      </c>
      <c r="AX2581" s="895" t="s">
        <v>70</v>
      </c>
      <c r="AY2581" s="897" t="s">
        <v>170</v>
      </c>
    </row>
    <row r="2582" spans="2:65" s="888" customFormat="1">
      <c r="B2582" s="889"/>
      <c r="D2582" s="890" t="s">
        <v>3027</v>
      </c>
      <c r="E2582" s="891" t="s">
        <v>1</v>
      </c>
      <c r="F2582" s="892" t="s">
        <v>3843</v>
      </c>
      <c r="H2582" s="891" t="s">
        <v>1</v>
      </c>
      <c r="L2582" s="889"/>
      <c r="M2582" s="893"/>
      <c r="T2582" s="894"/>
      <c r="AT2582" s="891" t="s">
        <v>3027</v>
      </c>
      <c r="AU2582" s="891" t="s">
        <v>177</v>
      </c>
      <c r="AV2582" s="888" t="s">
        <v>78</v>
      </c>
      <c r="AW2582" s="888" t="s">
        <v>27</v>
      </c>
      <c r="AX2582" s="888" t="s">
        <v>70</v>
      </c>
      <c r="AY2582" s="891" t="s">
        <v>170</v>
      </c>
    </row>
    <row r="2583" spans="2:65" s="895" customFormat="1">
      <c r="B2583" s="896"/>
      <c r="D2583" s="890" t="s">
        <v>3027</v>
      </c>
      <c r="E2583" s="897" t="s">
        <v>1</v>
      </c>
      <c r="F2583" s="898" t="s">
        <v>177</v>
      </c>
      <c r="H2583" s="899">
        <v>2</v>
      </c>
      <c r="L2583" s="896"/>
      <c r="M2583" s="900"/>
      <c r="T2583" s="901"/>
      <c r="AT2583" s="897" t="s">
        <v>3027</v>
      </c>
      <c r="AU2583" s="897" t="s">
        <v>177</v>
      </c>
      <c r="AV2583" s="895" t="s">
        <v>177</v>
      </c>
      <c r="AW2583" s="895" t="s">
        <v>27</v>
      </c>
      <c r="AX2583" s="895" t="s">
        <v>70</v>
      </c>
      <c r="AY2583" s="897" t="s">
        <v>170</v>
      </c>
    </row>
    <row r="2584" spans="2:65" s="888" customFormat="1">
      <c r="B2584" s="889"/>
      <c r="D2584" s="890" t="s">
        <v>3027</v>
      </c>
      <c r="E2584" s="891" t="s">
        <v>1</v>
      </c>
      <c r="F2584" s="892" t="s">
        <v>3844</v>
      </c>
      <c r="H2584" s="891" t="s">
        <v>1</v>
      </c>
      <c r="L2584" s="889"/>
      <c r="M2584" s="893"/>
      <c r="T2584" s="894"/>
      <c r="AT2584" s="891" t="s">
        <v>3027</v>
      </c>
      <c r="AU2584" s="891" t="s">
        <v>177</v>
      </c>
      <c r="AV2584" s="888" t="s">
        <v>78</v>
      </c>
      <c r="AW2584" s="888" t="s">
        <v>27</v>
      </c>
      <c r="AX2584" s="888" t="s">
        <v>70</v>
      </c>
      <c r="AY2584" s="891" t="s">
        <v>170</v>
      </c>
    </row>
    <row r="2585" spans="2:65" s="895" customFormat="1">
      <c r="B2585" s="896"/>
      <c r="D2585" s="890" t="s">
        <v>3027</v>
      </c>
      <c r="E2585" s="897" t="s">
        <v>1</v>
      </c>
      <c r="F2585" s="898" t="s">
        <v>177</v>
      </c>
      <c r="H2585" s="899">
        <v>2</v>
      </c>
      <c r="L2585" s="896"/>
      <c r="M2585" s="900"/>
      <c r="T2585" s="901"/>
      <c r="AT2585" s="897" t="s">
        <v>3027</v>
      </c>
      <c r="AU2585" s="897" t="s">
        <v>177</v>
      </c>
      <c r="AV2585" s="895" t="s">
        <v>177</v>
      </c>
      <c r="AW2585" s="895" t="s">
        <v>27</v>
      </c>
      <c r="AX2585" s="895" t="s">
        <v>70</v>
      </c>
      <c r="AY2585" s="897" t="s">
        <v>170</v>
      </c>
    </row>
    <row r="2586" spans="2:65" s="888" customFormat="1">
      <c r="B2586" s="889"/>
      <c r="D2586" s="890" t="s">
        <v>3027</v>
      </c>
      <c r="E2586" s="891" t="s">
        <v>1</v>
      </c>
      <c r="F2586" s="892" t="s">
        <v>3845</v>
      </c>
      <c r="H2586" s="891" t="s">
        <v>1</v>
      </c>
      <c r="L2586" s="889"/>
      <c r="M2586" s="893"/>
      <c r="T2586" s="894"/>
      <c r="AT2586" s="891" t="s">
        <v>3027</v>
      </c>
      <c r="AU2586" s="891" t="s">
        <v>177</v>
      </c>
      <c r="AV2586" s="888" t="s">
        <v>78</v>
      </c>
      <c r="AW2586" s="888" t="s">
        <v>27</v>
      </c>
      <c r="AX2586" s="888" t="s">
        <v>70</v>
      </c>
      <c r="AY2586" s="891" t="s">
        <v>170</v>
      </c>
    </row>
    <row r="2587" spans="2:65" s="895" customFormat="1">
      <c r="B2587" s="896"/>
      <c r="D2587" s="890" t="s">
        <v>3027</v>
      </c>
      <c r="E2587" s="897" t="s">
        <v>1</v>
      </c>
      <c r="F2587" s="898" t="s">
        <v>177</v>
      </c>
      <c r="H2587" s="899">
        <v>2</v>
      </c>
      <c r="L2587" s="896"/>
      <c r="M2587" s="900"/>
      <c r="T2587" s="901"/>
      <c r="AT2587" s="897" t="s">
        <v>3027</v>
      </c>
      <c r="AU2587" s="897" t="s">
        <v>177</v>
      </c>
      <c r="AV2587" s="895" t="s">
        <v>177</v>
      </c>
      <c r="AW2587" s="895" t="s">
        <v>27</v>
      </c>
      <c r="AX2587" s="895" t="s">
        <v>70</v>
      </c>
      <c r="AY2587" s="897" t="s">
        <v>170</v>
      </c>
    </row>
    <row r="2588" spans="2:65" s="902" customFormat="1">
      <c r="B2588" s="903"/>
      <c r="D2588" s="890" t="s">
        <v>3027</v>
      </c>
      <c r="E2588" s="904" t="s">
        <v>1</v>
      </c>
      <c r="F2588" s="905" t="s">
        <v>3030</v>
      </c>
      <c r="H2588" s="906">
        <v>17</v>
      </c>
      <c r="L2588" s="903"/>
      <c r="M2588" s="907"/>
      <c r="T2588" s="908"/>
      <c r="AT2588" s="904" t="s">
        <v>3027</v>
      </c>
      <c r="AU2588" s="904" t="s">
        <v>177</v>
      </c>
      <c r="AV2588" s="902" t="s">
        <v>176</v>
      </c>
      <c r="AW2588" s="902" t="s">
        <v>27</v>
      </c>
      <c r="AX2588" s="902" t="s">
        <v>78</v>
      </c>
      <c r="AY2588" s="904" t="s">
        <v>170</v>
      </c>
    </row>
    <row r="2589" spans="2:65" s="2" customFormat="1" ht="21.75" customHeight="1">
      <c r="B2589" s="883"/>
      <c r="C2589" s="161" t="s">
        <v>1627</v>
      </c>
      <c r="D2589" s="161" t="s">
        <v>391</v>
      </c>
      <c r="E2589" s="162" t="s">
        <v>1628</v>
      </c>
      <c r="F2589" s="163" t="s">
        <v>1629</v>
      </c>
      <c r="G2589" s="164" t="s">
        <v>339</v>
      </c>
      <c r="H2589" s="165">
        <v>4</v>
      </c>
      <c r="I2589" s="1091"/>
      <c r="J2589" s="166">
        <f>ROUND(I2589*H2589,2)</f>
        <v>0</v>
      </c>
      <c r="K2589" s="167"/>
      <c r="L2589" s="168"/>
      <c r="M2589" s="169" t="s">
        <v>1</v>
      </c>
      <c r="N2589" s="922" t="s">
        <v>38</v>
      </c>
      <c r="O2589" s="886">
        <v>0</v>
      </c>
      <c r="P2589" s="886">
        <f>O2589*H2589</f>
        <v>0</v>
      </c>
      <c r="Q2589" s="886">
        <v>2.3619999999999999E-2</v>
      </c>
      <c r="R2589" s="886">
        <f>Q2589*H2589</f>
        <v>9.4479999999999995E-2</v>
      </c>
      <c r="S2589" s="886">
        <v>0</v>
      </c>
      <c r="T2589" s="158">
        <f>S2589*H2589</f>
        <v>0</v>
      </c>
      <c r="AR2589" s="159" t="s">
        <v>299</v>
      </c>
      <c r="AT2589" s="159" t="s">
        <v>391</v>
      </c>
      <c r="AU2589" s="159" t="s">
        <v>177</v>
      </c>
      <c r="AY2589" s="863" t="s">
        <v>170</v>
      </c>
      <c r="BE2589" s="887">
        <f>IF(N2589="základná",J2589,0)</f>
        <v>0</v>
      </c>
      <c r="BF2589" s="887">
        <f>IF(N2589="znížená",J2589,0)</f>
        <v>0</v>
      </c>
      <c r="BG2589" s="887">
        <f>IF(N2589="zákl. prenesená",J2589,0)</f>
        <v>0</v>
      </c>
      <c r="BH2589" s="887">
        <f>IF(N2589="zníž. prenesená",J2589,0)</f>
        <v>0</v>
      </c>
      <c r="BI2589" s="887">
        <f>IF(N2589="nulová",J2589,0)</f>
        <v>0</v>
      </c>
      <c r="BJ2589" s="863" t="s">
        <v>177</v>
      </c>
      <c r="BK2589" s="887">
        <f>ROUND(I2589*H2589,2)</f>
        <v>0</v>
      </c>
      <c r="BL2589" s="863" t="s">
        <v>234</v>
      </c>
      <c r="BM2589" s="159" t="s">
        <v>1630</v>
      </c>
    </row>
    <row r="2590" spans="2:65" s="888" customFormat="1">
      <c r="B2590" s="889"/>
      <c r="D2590" s="890" t="s">
        <v>3027</v>
      </c>
      <c r="E2590" s="891" t="s">
        <v>1</v>
      </c>
      <c r="F2590" s="892" t="s">
        <v>3837</v>
      </c>
      <c r="H2590" s="891" t="s">
        <v>1</v>
      </c>
      <c r="L2590" s="889"/>
      <c r="M2590" s="893"/>
      <c r="T2590" s="894"/>
      <c r="AT2590" s="891" t="s">
        <v>3027</v>
      </c>
      <c r="AU2590" s="891" t="s">
        <v>177</v>
      </c>
      <c r="AV2590" s="888" t="s">
        <v>78</v>
      </c>
      <c r="AW2590" s="888" t="s">
        <v>27</v>
      </c>
      <c r="AX2590" s="888" t="s">
        <v>70</v>
      </c>
      <c r="AY2590" s="891" t="s">
        <v>170</v>
      </c>
    </row>
    <row r="2591" spans="2:65" s="888" customFormat="1">
      <c r="B2591" s="889"/>
      <c r="D2591" s="890" t="s">
        <v>3027</v>
      </c>
      <c r="E2591" s="891" t="s">
        <v>1</v>
      </c>
      <c r="F2591" s="892" t="s">
        <v>3839</v>
      </c>
      <c r="H2591" s="891" t="s">
        <v>1</v>
      </c>
      <c r="L2591" s="889"/>
      <c r="M2591" s="893"/>
      <c r="T2591" s="894"/>
      <c r="AT2591" s="891" t="s">
        <v>3027</v>
      </c>
      <c r="AU2591" s="891" t="s">
        <v>177</v>
      </c>
      <c r="AV2591" s="888" t="s">
        <v>78</v>
      </c>
      <c r="AW2591" s="888" t="s">
        <v>27</v>
      </c>
      <c r="AX2591" s="888" t="s">
        <v>70</v>
      </c>
      <c r="AY2591" s="891" t="s">
        <v>170</v>
      </c>
    </row>
    <row r="2592" spans="2:65" s="895" customFormat="1">
      <c r="B2592" s="896"/>
      <c r="D2592" s="890" t="s">
        <v>3027</v>
      </c>
      <c r="E2592" s="897" t="s">
        <v>1</v>
      </c>
      <c r="F2592" s="898" t="s">
        <v>176</v>
      </c>
      <c r="H2592" s="899">
        <v>4</v>
      </c>
      <c r="L2592" s="896"/>
      <c r="M2592" s="900"/>
      <c r="T2592" s="901"/>
      <c r="AT2592" s="897" t="s">
        <v>3027</v>
      </c>
      <c r="AU2592" s="897" t="s">
        <v>177</v>
      </c>
      <c r="AV2592" s="895" t="s">
        <v>177</v>
      </c>
      <c r="AW2592" s="895" t="s">
        <v>27</v>
      </c>
      <c r="AX2592" s="895" t="s">
        <v>70</v>
      </c>
      <c r="AY2592" s="897" t="s">
        <v>170</v>
      </c>
    </row>
    <row r="2593" spans="2:65" s="902" customFormat="1">
      <c r="B2593" s="903"/>
      <c r="D2593" s="890" t="s">
        <v>3027</v>
      </c>
      <c r="E2593" s="904" t="s">
        <v>1</v>
      </c>
      <c r="F2593" s="905" t="s">
        <v>3030</v>
      </c>
      <c r="H2593" s="906">
        <v>4</v>
      </c>
      <c r="L2593" s="903"/>
      <c r="M2593" s="907"/>
      <c r="T2593" s="908"/>
      <c r="AT2593" s="904" t="s">
        <v>3027</v>
      </c>
      <c r="AU2593" s="904" t="s">
        <v>177</v>
      </c>
      <c r="AV2593" s="902" t="s">
        <v>176</v>
      </c>
      <c r="AW2593" s="902" t="s">
        <v>27</v>
      </c>
      <c r="AX2593" s="902" t="s">
        <v>78</v>
      </c>
      <c r="AY2593" s="904" t="s">
        <v>170</v>
      </c>
    </row>
    <row r="2594" spans="2:65" s="2" customFormat="1" ht="21.75" customHeight="1">
      <c r="B2594" s="883"/>
      <c r="C2594" s="161" t="s">
        <v>1631</v>
      </c>
      <c r="D2594" s="161" t="s">
        <v>391</v>
      </c>
      <c r="E2594" s="162" t="s">
        <v>1632</v>
      </c>
      <c r="F2594" s="163" t="s">
        <v>1633</v>
      </c>
      <c r="G2594" s="164" t="s">
        <v>339</v>
      </c>
      <c r="H2594" s="165">
        <v>4</v>
      </c>
      <c r="I2594" s="1091"/>
      <c r="J2594" s="166">
        <f>ROUND(I2594*H2594,2)</f>
        <v>0</v>
      </c>
      <c r="K2594" s="167"/>
      <c r="L2594" s="168"/>
      <c r="M2594" s="169" t="s">
        <v>1</v>
      </c>
      <c r="N2594" s="922" t="s">
        <v>38</v>
      </c>
      <c r="O2594" s="886">
        <v>0</v>
      </c>
      <c r="P2594" s="886">
        <f>O2594*H2594</f>
        <v>0</v>
      </c>
      <c r="Q2594" s="886">
        <v>2.588E-2</v>
      </c>
      <c r="R2594" s="886">
        <f>Q2594*H2594</f>
        <v>0.10352</v>
      </c>
      <c r="S2594" s="886">
        <v>0</v>
      </c>
      <c r="T2594" s="158">
        <f>S2594*H2594</f>
        <v>0</v>
      </c>
      <c r="AR2594" s="159" t="s">
        <v>299</v>
      </c>
      <c r="AT2594" s="159" t="s">
        <v>391</v>
      </c>
      <c r="AU2594" s="159" t="s">
        <v>177</v>
      </c>
      <c r="AY2594" s="863" t="s">
        <v>170</v>
      </c>
      <c r="BE2594" s="887">
        <f>IF(N2594="základná",J2594,0)</f>
        <v>0</v>
      </c>
      <c r="BF2594" s="887">
        <f>IF(N2594="znížená",J2594,0)</f>
        <v>0</v>
      </c>
      <c r="BG2594" s="887">
        <f>IF(N2594="zákl. prenesená",J2594,0)</f>
        <v>0</v>
      </c>
      <c r="BH2594" s="887">
        <f>IF(N2594="zníž. prenesená",J2594,0)</f>
        <v>0</v>
      </c>
      <c r="BI2594" s="887">
        <f>IF(N2594="nulová",J2594,0)</f>
        <v>0</v>
      </c>
      <c r="BJ2594" s="863" t="s">
        <v>177</v>
      </c>
      <c r="BK2594" s="887">
        <f>ROUND(I2594*H2594,2)</f>
        <v>0</v>
      </c>
      <c r="BL2594" s="863" t="s">
        <v>234</v>
      </c>
      <c r="BM2594" s="159" t="s">
        <v>1634</v>
      </c>
    </row>
    <row r="2595" spans="2:65" s="888" customFormat="1">
      <c r="B2595" s="889"/>
      <c r="D2595" s="890" t="s">
        <v>3027</v>
      </c>
      <c r="E2595" s="891" t="s">
        <v>1</v>
      </c>
      <c r="F2595" s="892" t="s">
        <v>3837</v>
      </c>
      <c r="H2595" s="891" t="s">
        <v>1</v>
      </c>
      <c r="L2595" s="889"/>
      <c r="M2595" s="893"/>
      <c r="T2595" s="894"/>
      <c r="AT2595" s="891" t="s">
        <v>3027</v>
      </c>
      <c r="AU2595" s="891" t="s">
        <v>177</v>
      </c>
      <c r="AV2595" s="888" t="s">
        <v>78</v>
      </c>
      <c r="AW2595" s="888" t="s">
        <v>27</v>
      </c>
      <c r="AX2595" s="888" t="s">
        <v>70</v>
      </c>
      <c r="AY2595" s="891" t="s">
        <v>170</v>
      </c>
    </row>
    <row r="2596" spans="2:65" s="888" customFormat="1">
      <c r="B2596" s="889"/>
      <c r="D2596" s="890" t="s">
        <v>3027</v>
      </c>
      <c r="E2596" s="891" t="s">
        <v>1</v>
      </c>
      <c r="F2596" s="892" t="s">
        <v>3841</v>
      </c>
      <c r="H2596" s="891" t="s">
        <v>1</v>
      </c>
      <c r="L2596" s="889"/>
      <c r="M2596" s="893"/>
      <c r="T2596" s="894"/>
      <c r="AT2596" s="891" t="s">
        <v>3027</v>
      </c>
      <c r="AU2596" s="891" t="s">
        <v>177</v>
      </c>
      <c r="AV2596" s="888" t="s">
        <v>78</v>
      </c>
      <c r="AW2596" s="888" t="s">
        <v>27</v>
      </c>
      <c r="AX2596" s="888" t="s">
        <v>70</v>
      </c>
      <c r="AY2596" s="891" t="s">
        <v>170</v>
      </c>
    </row>
    <row r="2597" spans="2:65" s="895" customFormat="1">
      <c r="B2597" s="896"/>
      <c r="D2597" s="890" t="s">
        <v>3027</v>
      </c>
      <c r="E2597" s="897" t="s">
        <v>1</v>
      </c>
      <c r="F2597" s="898" t="s">
        <v>176</v>
      </c>
      <c r="H2597" s="899">
        <v>4</v>
      </c>
      <c r="L2597" s="896"/>
      <c r="M2597" s="900"/>
      <c r="T2597" s="901"/>
      <c r="AT2597" s="897" t="s">
        <v>3027</v>
      </c>
      <c r="AU2597" s="897" t="s">
        <v>177</v>
      </c>
      <c r="AV2597" s="895" t="s">
        <v>177</v>
      </c>
      <c r="AW2597" s="895" t="s">
        <v>27</v>
      </c>
      <c r="AX2597" s="895" t="s">
        <v>70</v>
      </c>
      <c r="AY2597" s="897" t="s">
        <v>170</v>
      </c>
    </row>
    <row r="2598" spans="2:65" s="902" customFormat="1">
      <c r="B2598" s="903"/>
      <c r="D2598" s="890" t="s">
        <v>3027</v>
      </c>
      <c r="E2598" s="904" t="s">
        <v>1</v>
      </c>
      <c r="F2598" s="905" t="s">
        <v>3030</v>
      </c>
      <c r="H2598" s="906">
        <v>4</v>
      </c>
      <c r="L2598" s="903"/>
      <c r="M2598" s="907"/>
      <c r="T2598" s="908"/>
      <c r="AT2598" s="904" t="s">
        <v>3027</v>
      </c>
      <c r="AU2598" s="904" t="s">
        <v>177</v>
      </c>
      <c r="AV2598" s="902" t="s">
        <v>176</v>
      </c>
      <c r="AW2598" s="902" t="s">
        <v>27</v>
      </c>
      <c r="AX2598" s="902" t="s">
        <v>78</v>
      </c>
      <c r="AY2598" s="904" t="s">
        <v>170</v>
      </c>
    </row>
    <row r="2599" spans="2:65" s="2" customFormat="1" ht="21.75" customHeight="1">
      <c r="B2599" s="883"/>
      <c r="C2599" s="161" t="s">
        <v>1635</v>
      </c>
      <c r="D2599" s="161" t="s">
        <v>391</v>
      </c>
      <c r="E2599" s="162" t="s">
        <v>1636</v>
      </c>
      <c r="F2599" s="163" t="s">
        <v>1637</v>
      </c>
      <c r="G2599" s="164" t="s">
        <v>339</v>
      </c>
      <c r="H2599" s="165">
        <v>2</v>
      </c>
      <c r="I2599" s="1091"/>
      <c r="J2599" s="166">
        <f>ROUND(I2599*H2599,2)</f>
        <v>0</v>
      </c>
      <c r="K2599" s="167"/>
      <c r="L2599" s="168"/>
      <c r="M2599" s="169" t="s">
        <v>1</v>
      </c>
      <c r="N2599" s="922" t="s">
        <v>38</v>
      </c>
      <c r="O2599" s="886">
        <v>0</v>
      </c>
      <c r="P2599" s="886">
        <f>O2599*H2599</f>
        <v>0</v>
      </c>
      <c r="Q2599" s="886">
        <v>2.588E-2</v>
      </c>
      <c r="R2599" s="886">
        <f>Q2599*H2599</f>
        <v>5.176E-2</v>
      </c>
      <c r="S2599" s="886">
        <v>0</v>
      </c>
      <c r="T2599" s="158">
        <f>S2599*H2599</f>
        <v>0</v>
      </c>
      <c r="AR2599" s="159" t="s">
        <v>299</v>
      </c>
      <c r="AT2599" s="159" t="s">
        <v>391</v>
      </c>
      <c r="AU2599" s="159" t="s">
        <v>177</v>
      </c>
      <c r="AY2599" s="863" t="s">
        <v>170</v>
      </c>
      <c r="BE2599" s="887">
        <f>IF(N2599="základná",J2599,0)</f>
        <v>0</v>
      </c>
      <c r="BF2599" s="887">
        <f>IF(N2599="znížená",J2599,0)</f>
        <v>0</v>
      </c>
      <c r="BG2599" s="887">
        <f>IF(N2599="zákl. prenesená",J2599,0)</f>
        <v>0</v>
      </c>
      <c r="BH2599" s="887">
        <f>IF(N2599="zníž. prenesená",J2599,0)</f>
        <v>0</v>
      </c>
      <c r="BI2599" s="887">
        <f>IF(N2599="nulová",J2599,0)</f>
        <v>0</v>
      </c>
      <c r="BJ2599" s="863" t="s">
        <v>177</v>
      </c>
      <c r="BK2599" s="887">
        <f>ROUND(I2599*H2599,2)</f>
        <v>0</v>
      </c>
      <c r="BL2599" s="863" t="s">
        <v>234</v>
      </c>
      <c r="BM2599" s="159" t="s">
        <v>1638</v>
      </c>
    </row>
    <row r="2600" spans="2:65" s="888" customFormat="1">
      <c r="B2600" s="889"/>
      <c r="D2600" s="890" t="s">
        <v>3027</v>
      </c>
      <c r="E2600" s="891" t="s">
        <v>1</v>
      </c>
      <c r="F2600" s="892" t="s">
        <v>3837</v>
      </c>
      <c r="H2600" s="891" t="s">
        <v>1</v>
      </c>
      <c r="L2600" s="889"/>
      <c r="M2600" s="893"/>
      <c r="T2600" s="894"/>
      <c r="AT2600" s="891" t="s">
        <v>3027</v>
      </c>
      <c r="AU2600" s="891" t="s">
        <v>177</v>
      </c>
      <c r="AV2600" s="888" t="s">
        <v>78</v>
      </c>
      <c r="AW2600" s="888" t="s">
        <v>27</v>
      </c>
      <c r="AX2600" s="888" t="s">
        <v>70</v>
      </c>
      <c r="AY2600" s="891" t="s">
        <v>170</v>
      </c>
    </row>
    <row r="2601" spans="2:65" s="888" customFormat="1">
      <c r="B2601" s="889"/>
      <c r="D2601" s="890" t="s">
        <v>3027</v>
      </c>
      <c r="E2601" s="891" t="s">
        <v>1</v>
      </c>
      <c r="F2601" s="892" t="s">
        <v>3842</v>
      </c>
      <c r="H2601" s="891" t="s">
        <v>1</v>
      </c>
      <c r="L2601" s="889"/>
      <c r="M2601" s="893"/>
      <c r="T2601" s="894"/>
      <c r="AT2601" s="891" t="s">
        <v>3027</v>
      </c>
      <c r="AU2601" s="891" t="s">
        <v>177</v>
      </c>
      <c r="AV2601" s="888" t="s">
        <v>78</v>
      </c>
      <c r="AW2601" s="888" t="s">
        <v>27</v>
      </c>
      <c r="AX2601" s="888" t="s">
        <v>70</v>
      </c>
      <c r="AY2601" s="891" t="s">
        <v>170</v>
      </c>
    </row>
    <row r="2602" spans="2:65" s="895" customFormat="1">
      <c r="B2602" s="896"/>
      <c r="D2602" s="890" t="s">
        <v>3027</v>
      </c>
      <c r="E2602" s="897" t="s">
        <v>1</v>
      </c>
      <c r="F2602" s="898" t="s">
        <v>177</v>
      </c>
      <c r="H2602" s="899">
        <v>2</v>
      </c>
      <c r="L2602" s="896"/>
      <c r="M2602" s="900"/>
      <c r="T2602" s="901"/>
      <c r="AT2602" s="897" t="s">
        <v>3027</v>
      </c>
      <c r="AU2602" s="897" t="s">
        <v>177</v>
      </c>
      <c r="AV2602" s="895" t="s">
        <v>177</v>
      </c>
      <c r="AW2602" s="895" t="s">
        <v>27</v>
      </c>
      <c r="AX2602" s="895" t="s">
        <v>70</v>
      </c>
      <c r="AY2602" s="897" t="s">
        <v>170</v>
      </c>
    </row>
    <row r="2603" spans="2:65" s="902" customFormat="1">
      <c r="B2603" s="903"/>
      <c r="D2603" s="890" t="s">
        <v>3027</v>
      </c>
      <c r="E2603" s="904" t="s">
        <v>1</v>
      </c>
      <c r="F2603" s="905" t="s">
        <v>3030</v>
      </c>
      <c r="H2603" s="906">
        <v>2</v>
      </c>
      <c r="L2603" s="903"/>
      <c r="M2603" s="907"/>
      <c r="T2603" s="908"/>
      <c r="AT2603" s="904" t="s">
        <v>3027</v>
      </c>
      <c r="AU2603" s="904" t="s">
        <v>177</v>
      </c>
      <c r="AV2603" s="902" t="s">
        <v>176</v>
      </c>
      <c r="AW2603" s="902" t="s">
        <v>27</v>
      </c>
      <c r="AX2603" s="902" t="s">
        <v>78</v>
      </c>
      <c r="AY2603" s="904" t="s">
        <v>170</v>
      </c>
    </row>
    <row r="2604" spans="2:65" s="2" customFormat="1" ht="21.75" customHeight="1">
      <c r="B2604" s="883"/>
      <c r="C2604" s="161" t="s">
        <v>1639</v>
      </c>
      <c r="D2604" s="161" t="s">
        <v>391</v>
      </c>
      <c r="E2604" s="162" t="s">
        <v>1640</v>
      </c>
      <c r="F2604" s="163" t="s">
        <v>1641</v>
      </c>
      <c r="G2604" s="164" t="s">
        <v>339</v>
      </c>
      <c r="H2604" s="165">
        <v>2</v>
      </c>
      <c r="I2604" s="1091"/>
      <c r="J2604" s="166">
        <f>ROUND(I2604*H2604,2)</f>
        <v>0</v>
      </c>
      <c r="K2604" s="167"/>
      <c r="L2604" s="168"/>
      <c r="M2604" s="169" t="s">
        <v>1</v>
      </c>
      <c r="N2604" s="922" t="s">
        <v>38</v>
      </c>
      <c r="O2604" s="886">
        <v>0</v>
      </c>
      <c r="P2604" s="886">
        <f>O2604*H2604</f>
        <v>0</v>
      </c>
      <c r="Q2604" s="886">
        <v>2.588E-2</v>
      </c>
      <c r="R2604" s="886">
        <f>Q2604*H2604</f>
        <v>5.176E-2</v>
      </c>
      <c r="S2604" s="886">
        <v>0</v>
      </c>
      <c r="T2604" s="158">
        <f>S2604*H2604</f>
        <v>0</v>
      </c>
      <c r="AR2604" s="159" t="s">
        <v>299</v>
      </c>
      <c r="AT2604" s="159" t="s">
        <v>391</v>
      </c>
      <c r="AU2604" s="159" t="s">
        <v>177</v>
      </c>
      <c r="AY2604" s="863" t="s">
        <v>170</v>
      </c>
      <c r="BE2604" s="887">
        <f>IF(N2604="základná",J2604,0)</f>
        <v>0</v>
      </c>
      <c r="BF2604" s="887">
        <f>IF(N2604="znížená",J2604,0)</f>
        <v>0</v>
      </c>
      <c r="BG2604" s="887">
        <f>IF(N2604="zákl. prenesená",J2604,0)</f>
        <v>0</v>
      </c>
      <c r="BH2604" s="887">
        <f>IF(N2604="zníž. prenesená",J2604,0)</f>
        <v>0</v>
      </c>
      <c r="BI2604" s="887">
        <f>IF(N2604="nulová",J2604,0)</f>
        <v>0</v>
      </c>
      <c r="BJ2604" s="863" t="s">
        <v>177</v>
      </c>
      <c r="BK2604" s="887">
        <f>ROUND(I2604*H2604,2)</f>
        <v>0</v>
      </c>
      <c r="BL2604" s="863" t="s">
        <v>234</v>
      </c>
      <c r="BM2604" s="159" t="s">
        <v>1642</v>
      </c>
    </row>
    <row r="2605" spans="2:65" s="888" customFormat="1">
      <c r="B2605" s="889"/>
      <c r="D2605" s="890" t="s">
        <v>3027</v>
      </c>
      <c r="E2605" s="891" t="s">
        <v>1</v>
      </c>
      <c r="F2605" s="892" t="s">
        <v>3837</v>
      </c>
      <c r="H2605" s="891" t="s">
        <v>1</v>
      </c>
      <c r="L2605" s="889"/>
      <c r="M2605" s="893"/>
      <c r="T2605" s="894"/>
      <c r="AT2605" s="891" t="s">
        <v>3027</v>
      </c>
      <c r="AU2605" s="891" t="s">
        <v>177</v>
      </c>
      <c r="AV2605" s="888" t="s">
        <v>78</v>
      </c>
      <c r="AW2605" s="888" t="s">
        <v>27</v>
      </c>
      <c r="AX2605" s="888" t="s">
        <v>70</v>
      </c>
      <c r="AY2605" s="891" t="s">
        <v>170</v>
      </c>
    </row>
    <row r="2606" spans="2:65" s="888" customFormat="1">
      <c r="B2606" s="889"/>
      <c r="D2606" s="890" t="s">
        <v>3027</v>
      </c>
      <c r="E2606" s="891" t="s">
        <v>1</v>
      </c>
      <c r="F2606" s="892" t="s">
        <v>3843</v>
      </c>
      <c r="H2606" s="891" t="s">
        <v>1</v>
      </c>
      <c r="L2606" s="889"/>
      <c r="M2606" s="893"/>
      <c r="T2606" s="894"/>
      <c r="AT2606" s="891" t="s">
        <v>3027</v>
      </c>
      <c r="AU2606" s="891" t="s">
        <v>177</v>
      </c>
      <c r="AV2606" s="888" t="s">
        <v>78</v>
      </c>
      <c r="AW2606" s="888" t="s">
        <v>27</v>
      </c>
      <c r="AX2606" s="888" t="s">
        <v>70</v>
      </c>
      <c r="AY2606" s="891" t="s">
        <v>170</v>
      </c>
    </row>
    <row r="2607" spans="2:65" s="895" customFormat="1">
      <c r="B2607" s="896"/>
      <c r="D2607" s="890" t="s">
        <v>3027</v>
      </c>
      <c r="E2607" s="897" t="s">
        <v>1</v>
      </c>
      <c r="F2607" s="898" t="s">
        <v>177</v>
      </c>
      <c r="H2607" s="899">
        <v>2</v>
      </c>
      <c r="L2607" s="896"/>
      <c r="M2607" s="900"/>
      <c r="T2607" s="901"/>
      <c r="AT2607" s="897" t="s">
        <v>3027</v>
      </c>
      <c r="AU2607" s="897" t="s">
        <v>177</v>
      </c>
      <c r="AV2607" s="895" t="s">
        <v>177</v>
      </c>
      <c r="AW2607" s="895" t="s">
        <v>27</v>
      </c>
      <c r="AX2607" s="895" t="s">
        <v>70</v>
      </c>
      <c r="AY2607" s="897" t="s">
        <v>170</v>
      </c>
    </row>
    <row r="2608" spans="2:65" s="902" customFormat="1">
      <c r="B2608" s="903"/>
      <c r="D2608" s="890" t="s">
        <v>3027</v>
      </c>
      <c r="E2608" s="904" t="s">
        <v>1</v>
      </c>
      <c r="F2608" s="905" t="s">
        <v>3030</v>
      </c>
      <c r="H2608" s="906">
        <v>2</v>
      </c>
      <c r="L2608" s="903"/>
      <c r="M2608" s="907"/>
      <c r="T2608" s="908"/>
      <c r="AT2608" s="904" t="s">
        <v>3027</v>
      </c>
      <c r="AU2608" s="904" t="s">
        <v>177</v>
      </c>
      <c r="AV2608" s="902" t="s">
        <v>176</v>
      </c>
      <c r="AW2608" s="902" t="s">
        <v>27</v>
      </c>
      <c r="AX2608" s="902" t="s">
        <v>78</v>
      </c>
      <c r="AY2608" s="904" t="s">
        <v>170</v>
      </c>
    </row>
    <row r="2609" spans="2:65" s="2" customFormat="1" ht="21.75" customHeight="1">
      <c r="B2609" s="883"/>
      <c r="C2609" s="161" t="s">
        <v>1643</v>
      </c>
      <c r="D2609" s="161" t="s">
        <v>391</v>
      </c>
      <c r="E2609" s="162" t="s">
        <v>1644</v>
      </c>
      <c r="F2609" s="163" t="s">
        <v>1645</v>
      </c>
      <c r="G2609" s="164" t="s">
        <v>339</v>
      </c>
      <c r="H2609" s="165">
        <v>2</v>
      </c>
      <c r="I2609" s="1091"/>
      <c r="J2609" s="166">
        <f>ROUND(I2609*H2609,2)</f>
        <v>0</v>
      </c>
      <c r="K2609" s="167"/>
      <c r="L2609" s="168"/>
      <c r="M2609" s="169" t="s">
        <v>1</v>
      </c>
      <c r="N2609" s="922" t="s">
        <v>38</v>
      </c>
      <c r="O2609" s="886">
        <v>0</v>
      </c>
      <c r="P2609" s="886">
        <f>O2609*H2609</f>
        <v>0</v>
      </c>
      <c r="Q2609" s="886">
        <v>2.7E-2</v>
      </c>
      <c r="R2609" s="886">
        <f>Q2609*H2609</f>
        <v>5.3999999999999999E-2</v>
      </c>
      <c r="S2609" s="886">
        <v>0</v>
      </c>
      <c r="T2609" s="158">
        <f>S2609*H2609</f>
        <v>0</v>
      </c>
      <c r="AR2609" s="159" t="s">
        <v>299</v>
      </c>
      <c r="AT2609" s="159" t="s">
        <v>391</v>
      </c>
      <c r="AU2609" s="159" t="s">
        <v>177</v>
      </c>
      <c r="AY2609" s="863" t="s">
        <v>170</v>
      </c>
      <c r="BE2609" s="887">
        <f>IF(N2609="základná",J2609,0)</f>
        <v>0</v>
      </c>
      <c r="BF2609" s="887">
        <f>IF(N2609="znížená",J2609,0)</f>
        <v>0</v>
      </c>
      <c r="BG2609" s="887">
        <f>IF(N2609="zákl. prenesená",J2609,0)</f>
        <v>0</v>
      </c>
      <c r="BH2609" s="887">
        <f>IF(N2609="zníž. prenesená",J2609,0)</f>
        <v>0</v>
      </c>
      <c r="BI2609" s="887">
        <f>IF(N2609="nulová",J2609,0)</f>
        <v>0</v>
      </c>
      <c r="BJ2609" s="863" t="s">
        <v>177</v>
      </c>
      <c r="BK2609" s="887">
        <f>ROUND(I2609*H2609,2)</f>
        <v>0</v>
      </c>
      <c r="BL2609" s="863" t="s">
        <v>234</v>
      </c>
      <c r="BM2609" s="159" t="s">
        <v>1646</v>
      </c>
    </row>
    <row r="2610" spans="2:65" s="888" customFormat="1">
      <c r="B2610" s="889"/>
      <c r="D2610" s="890" t="s">
        <v>3027</v>
      </c>
      <c r="E2610" s="891" t="s">
        <v>1</v>
      </c>
      <c r="F2610" s="892" t="s">
        <v>3837</v>
      </c>
      <c r="H2610" s="891" t="s">
        <v>1</v>
      </c>
      <c r="L2610" s="889"/>
      <c r="M2610" s="893"/>
      <c r="T2610" s="894"/>
      <c r="AT2610" s="891" t="s">
        <v>3027</v>
      </c>
      <c r="AU2610" s="891" t="s">
        <v>177</v>
      </c>
      <c r="AV2610" s="888" t="s">
        <v>78</v>
      </c>
      <c r="AW2610" s="888" t="s">
        <v>27</v>
      </c>
      <c r="AX2610" s="888" t="s">
        <v>70</v>
      </c>
      <c r="AY2610" s="891" t="s">
        <v>170</v>
      </c>
    </row>
    <row r="2611" spans="2:65" s="888" customFormat="1">
      <c r="B2611" s="889"/>
      <c r="D2611" s="890" t="s">
        <v>3027</v>
      </c>
      <c r="E2611" s="891" t="s">
        <v>1</v>
      </c>
      <c r="F2611" s="892" t="s">
        <v>3844</v>
      </c>
      <c r="H2611" s="891" t="s">
        <v>1</v>
      </c>
      <c r="L2611" s="889"/>
      <c r="M2611" s="893"/>
      <c r="T2611" s="894"/>
      <c r="AT2611" s="891" t="s">
        <v>3027</v>
      </c>
      <c r="AU2611" s="891" t="s">
        <v>177</v>
      </c>
      <c r="AV2611" s="888" t="s">
        <v>78</v>
      </c>
      <c r="AW2611" s="888" t="s">
        <v>27</v>
      </c>
      <c r="AX2611" s="888" t="s">
        <v>70</v>
      </c>
      <c r="AY2611" s="891" t="s">
        <v>170</v>
      </c>
    </row>
    <row r="2612" spans="2:65" s="895" customFormat="1">
      <c r="B2612" s="896"/>
      <c r="D2612" s="890" t="s">
        <v>3027</v>
      </c>
      <c r="E2612" s="897" t="s">
        <v>1</v>
      </c>
      <c r="F2612" s="898" t="s">
        <v>177</v>
      </c>
      <c r="H2612" s="899">
        <v>2</v>
      </c>
      <c r="L2612" s="896"/>
      <c r="M2612" s="900"/>
      <c r="T2612" s="901"/>
      <c r="AT2612" s="897" t="s">
        <v>3027</v>
      </c>
      <c r="AU2612" s="897" t="s">
        <v>177</v>
      </c>
      <c r="AV2612" s="895" t="s">
        <v>177</v>
      </c>
      <c r="AW2612" s="895" t="s">
        <v>27</v>
      </c>
      <c r="AX2612" s="895" t="s">
        <v>70</v>
      </c>
      <c r="AY2612" s="897" t="s">
        <v>170</v>
      </c>
    </row>
    <row r="2613" spans="2:65" s="902" customFormat="1">
      <c r="B2613" s="903"/>
      <c r="D2613" s="890" t="s">
        <v>3027</v>
      </c>
      <c r="E2613" s="904" t="s">
        <v>1</v>
      </c>
      <c r="F2613" s="905" t="s">
        <v>3030</v>
      </c>
      <c r="H2613" s="906">
        <v>2</v>
      </c>
      <c r="L2613" s="903"/>
      <c r="M2613" s="907"/>
      <c r="T2613" s="908"/>
      <c r="AT2613" s="904" t="s">
        <v>3027</v>
      </c>
      <c r="AU2613" s="904" t="s">
        <v>177</v>
      </c>
      <c r="AV2613" s="902" t="s">
        <v>176</v>
      </c>
      <c r="AW2613" s="902" t="s">
        <v>27</v>
      </c>
      <c r="AX2613" s="902" t="s">
        <v>78</v>
      </c>
      <c r="AY2613" s="904" t="s">
        <v>170</v>
      </c>
    </row>
    <row r="2614" spans="2:65" s="2" customFormat="1" ht="21.75" customHeight="1">
      <c r="B2614" s="883"/>
      <c r="C2614" s="161" t="s">
        <v>1647</v>
      </c>
      <c r="D2614" s="161" t="s">
        <v>391</v>
      </c>
      <c r="E2614" s="162" t="s">
        <v>1648</v>
      </c>
      <c r="F2614" s="163" t="s">
        <v>1649</v>
      </c>
      <c r="G2614" s="164" t="s">
        <v>339</v>
      </c>
      <c r="H2614" s="165">
        <v>2</v>
      </c>
      <c r="I2614" s="1091"/>
      <c r="J2614" s="166">
        <f>ROUND(I2614*H2614,2)</f>
        <v>0</v>
      </c>
      <c r="K2614" s="167"/>
      <c r="L2614" s="168"/>
      <c r="M2614" s="169" t="s">
        <v>1</v>
      </c>
      <c r="N2614" s="922" t="s">
        <v>38</v>
      </c>
      <c r="O2614" s="886">
        <v>0</v>
      </c>
      <c r="P2614" s="886">
        <f>O2614*H2614</f>
        <v>0</v>
      </c>
      <c r="Q2614" s="886">
        <v>2.7E-2</v>
      </c>
      <c r="R2614" s="886">
        <f>Q2614*H2614</f>
        <v>5.3999999999999999E-2</v>
      </c>
      <c r="S2614" s="886">
        <v>0</v>
      </c>
      <c r="T2614" s="158">
        <f>S2614*H2614</f>
        <v>0</v>
      </c>
      <c r="AR2614" s="159" t="s">
        <v>299</v>
      </c>
      <c r="AT2614" s="159" t="s">
        <v>391</v>
      </c>
      <c r="AU2614" s="159" t="s">
        <v>177</v>
      </c>
      <c r="AY2614" s="863" t="s">
        <v>170</v>
      </c>
      <c r="BE2614" s="887">
        <f>IF(N2614="základná",J2614,0)</f>
        <v>0</v>
      </c>
      <c r="BF2614" s="887">
        <f>IF(N2614="znížená",J2614,0)</f>
        <v>0</v>
      </c>
      <c r="BG2614" s="887">
        <f>IF(N2614="zákl. prenesená",J2614,0)</f>
        <v>0</v>
      </c>
      <c r="BH2614" s="887">
        <f>IF(N2614="zníž. prenesená",J2614,0)</f>
        <v>0</v>
      </c>
      <c r="BI2614" s="887">
        <f>IF(N2614="nulová",J2614,0)</f>
        <v>0</v>
      </c>
      <c r="BJ2614" s="863" t="s">
        <v>177</v>
      </c>
      <c r="BK2614" s="887">
        <f>ROUND(I2614*H2614,2)</f>
        <v>0</v>
      </c>
      <c r="BL2614" s="863" t="s">
        <v>234</v>
      </c>
      <c r="BM2614" s="159" t="s">
        <v>1650</v>
      </c>
    </row>
    <row r="2615" spans="2:65" s="888" customFormat="1">
      <c r="B2615" s="889"/>
      <c r="D2615" s="890" t="s">
        <v>3027</v>
      </c>
      <c r="E2615" s="891" t="s">
        <v>1</v>
      </c>
      <c r="F2615" s="892" t="s">
        <v>3837</v>
      </c>
      <c r="H2615" s="891" t="s">
        <v>1</v>
      </c>
      <c r="L2615" s="889"/>
      <c r="M2615" s="893"/>
      <c r="T2615" s="894"/>
      <c r="AT2615" s="891" t="s">
        <v>3027</v>
      </c>
      <c r="AU2615" s="891" t="s">
        <v>177</v>
      </c>
      <c r="AV2615" s="888" t="s">
        <v>78</v>
      </c>
      <c r="AW2615" s="888" t="s">
        <v>27</v>
      </c>
      <c r="AX2615" s="888" t="s">
        <v>70</v>
      </c>
      <c r="AY2615" s="891" t="s">
        <v>170</v>
      </c>
    </row>
    <row r="2616" spans="2:65" s="888" customFormat="1">
      <c r="B2616" s="889"/>
      <c r="D2616" s="890" t="s">
        <v>3027</v>
      </c>
      <c r="E2616" s="891" t="s">
        <v>1</v>
      </c>
      <c r="F2616" s="892" t="s">
        <v>3846</v>
      </c>
      <c r="H2616" s="891" t="s">
        <v>1</v>
      </c>
      <c r="L2616" s="889"/>
      <c r="M2616" s="893"/>
      <c r="T2616" s="894"/>
      <c r="AT2616" s="891" t="s">
        <v>3027</v>
      </c>
      <c r="AU2616" s="891" t="s">
        <v>177</v>
      </c>
      <c r="AV2616" s="888" t="s">
        <v>78</v>
      </c>
      <c r="AW2616" s="888" t="s">
        <v>27</v>
      </c>
      <c r="AX2616" s="888" t="s">
        <v>70</v>
      </c>
      <c r="AY2616" s="891" t="s">
        <v>170</v>
      </c>
    </row>
    <row r="2617" spans="2:65" s="895" customFormat="1">
      <c r="B2617" s="896"/>
      <c r="D2617" s="890" t="s">
        <v>3027</v>
      </c>
      <c r="E2617" s="897" t="s">
        <v>1</v>
      </c>
      <c r="F2617" s="898" t="s">
        <v>177</v>
      </c>
      <c r="H2617" s="899">
        <v>2</v>
      </c>
      <c r="L2617" s="896"/>
      <c r="M2617" s="900"/>
      <c r="T2617" s="901"/>
      <c r="AT2617" s="897" t="s">
        <v>3027</v>
      </c>
      <c r="AU2617" s="897" t="s">
        <v>177</v>
      </c>
      <c r="AV2617" s="895" t="s">
        <v>177</v>
      </c>
      <c r="AW2617" s="895" t="s">
        <v>27</v>
      </c>
      <c r="AX2617" s="895" t="s">
        <v>70</v>
      </c>
      <c r="AY2617" s="897" t="s">
        <v>170</v>
      </c>
    </row>
    <row r="2618" spans="2:65" s="902" customFormat="1">
      <c r="B2618" s="903"/>
      <c r="D2618" s="890" t="s">
        <v>3027</v>
      </c>
      <c r="E2618" s="904" t="s">
        <v>1</v>
      </c>
      <c r="F2618" s="905" t="s">
        <v>3030</v>
      </c>
      <c r="H2618" s="906">
        <v>2</v>
      </c>
      <c r="L2618" s="903"/>
      <c r="M2618" s="907"/>
      <c r="T2618" s="908"/>
      <c r="AT2618" s="904" t="s">
        <v>3027</v>
      </c>
      <c r="AU2618" s="904" t="s">
        <v>177</v>
      </c>
      <c r="AV2618" s="902" t="s">
        <v>176</v>
      </c>
      <c r="AW2618" s="902" t="s">
        <v>27</v>
      </c>
      <c r="AX2618" s="902" t="s">
        <v>78</v>
      </c>
      <c r="AY2618" s="904" t="s">
        <v>170</v>
      </c>
    </row>
    <row r="2619" spans="2:65" s="2" customFormat="1" ht="21.75" customHeight="1">
      <c r="B2619" s="883"/>
      <c r="C2619" s="161" t="s">
        <v>1651</v>
      </c>
      <c r="D2619" s="161" t="s">
        <v>391</v>
      </c>
      <c r="E2619" s="162" t="s">
        <v>1652</v>
      </c>
      <c r="F2619" s="163" t="s">
        <v>1653</v>
      </c>
      <c r="G2619" s="164" t="s">
        <v>339</v>
      </c>
      <c r="H2619" s="165">
        <v>1</v>
      </c>
      <c r="I2619" s="1091"/>
      <c r="J2619" s="166">
        <f>ROUND(I2619*H2619,2)</f>
        <v>0</v>
      </c>
      <c r="K2619" s="167"/>
      <c r="L2619" s="168"/>
      <c r="M2619" s="169" t="s">
        <v>1</v>
      </c>
      <c r="N2619" s="922" t="s">
        <v>38</v>
      </c>
      <c r="O2619" s="886">
        <v>0</v>
      </c>
      <c r="P2619" s="886">
        <f>O2619*H2619</f>
        <v>0</v>
      </c>
      <c r="Q2619" s="886">
        <v>2.3619999999999999E-2</v>
      </c>
      <c r="R2619" s="886">
        <f>Q2619*H2619</f>
        <v>2.3619999999999999E-2</v>
      </c>
      <c r="S2619" s="886">
        <v>0</v>
      </c>
      <c r="T2619" s="158">
        <f>S2619*H2619</f>
        <v>0</v>
      </c>
      <c r="AR2619" s="159" t="s">
        <v>299</v>
      </c>
      <c r="AT2619" s="159" t="s">
        <v>391</v>
      </c>
      <c r="AU2619" s="159" t="s">
        <v>177</v>
      </c>
      <c r="AY2619" s="863" t="s">
        <v>170</v>
      </c>
      <c r="BE2619" s="887">
        <f>IF(N2619="základná",J2619,0)</f>
        <v>0</v>
      </c>
      <c r="BF2619" s="887">
        <f>IF(N2619="znížená",J2619,0)</f>
        <v>0</v>
      </c>
      <c r="BG2619" s="887">
        <f>IF(N2619="zákl. prenesená",J2619,0)</f>
        <v>0</v>
      </c>
      <c r="BH2619" s="887">
        <f>IF(N2619="zníž. prenesená",J2619,0)</f>
        <v>0</v>
      </c>
      <c r="BI2619" s="887">
        <f>IF(N2619="nulová",J2619,0)</f>
        <v>0</v>
      </c>
      <c r="BJ2619" s="863" t="s">
        <v>177</v>
      </c>
      <c r="BK2619" s="887">
        <f>ROUND(I2619*H2619,2)</f>
        <v>0</v>
      </c>
      <c r="BL2619" s="863" t="s">
        <v>234</v>
      </c>
      <c r="BM2619" s="159" t="s">
        <v>1654</v>
      </c>
    </row>
    <row r="2620" spans="2:65" s="888" customFormat="1">
      <c r="B2620" s="889"/>
      <c r="D2620" s="890" t="s">
        <v>3027</v>
      </c>
      <c r="E2620" s="891" t="s">
        <v>1</v>
      </c>
      <c r="F2620" s="892" t="s">
        <v>3837</v>
      </c>
      <c r="H2620" s="891" t="s">
        <v>1</v>
      </c>
      <c r="L2620" s="889"/>
      <c r="M2620" s="893"/>
      <c r="T2620" s="894"/>
      <c r="AT2620" s="891" t="s">
        <v>3027</v>
      </c>
      <c r="AU2620" s="891" t="s">
        <v>177</v>
      </c>
      <c r="AV2620" s="888" t="s">
        <v>78</v>
      </c>
      <c r="AW2620" s="888" t="s">
        <v>27</v>
      </c>
      <c r="AX2620" s="888" t="s">
        <v>70</v>
      </c>
      <c r="AY2620" s="891" t="s">
        <v>170</v>
      </c>
    </row>
    <row r="2621" spans="2:65" s="888" customFormat="1">
      <c r="B2621" s="889"/>
      <c r="D2621" s="890" t="s">
        <v>3027</v>
      </c>
      <c r="E2621" s="891" t="s">
        <v>1</v>
      </c>
      <c r="F2621" s="892" t="s">
        <v>3840</v>
      </c>
      <c r="H2621" s="891" t="s">
        <v>1</v>
      </c>
      <c r="L2621" s="889"/>
      <c r="M2621" s="893"/>
      <c r="T2621" s="894"/>
      <c r="AT2621" s="891" t="s">
        <v>3027</v>
      </c>
      <c r="AU2621" s="891" t="s">
        <v>177</v>
      </c>
      <c r="AV2621" s="888" t="s">
        <v>78</v>
      </c>
      <c r="AW2621" s="888" t="s">
        <v>27</v>
      </c>
      <c r="AX2621" s="888" t="s">
        <v>70</v>
      </c>
      <c r="AY2621" s="891" t="s">
        <v>170</v>
      </c>
    </row>
    <row r="2622" spans="2:65" s="895" customFormat="1">
      <c r="B2622" s="896"/>
      <c r="D2622" s="890" t="s">
        <v>3027</v>
      </c>
      <c r="E2622" s="897" t="s">
        <v>1</v>
      </c>
      <c r="F2622" s="898" t="s">
        <v>78</v>
      </c>
      <c r="H2622" s="899">
        <v>1</v>
      </c>
      <c r="L2622" s="896"/>
      <c r="M2622" s="900"/>
      <c r="T2622" s="901"/>
      <c r="AT2622" s="897" t="s">
        <v>3027</v>
      </c>
      <c r="AU2622" s="897" t="s">
        <v>177</v>
      </c>
      <c r="AV2622" s="895" t="s">
        <v>177</v>
      </c>
      <c r="AW2622" s="895" t="s">
        <v>27</v>
      </c>
      <c r="AX2622" s="895" t="s">
        <v>70</v>
      </c>
      <c r="AY2622" s="897" t="s">
        <v>170</v>
      </c>
    </row>
    <row r="2623" spans="2:65" s="902" customFormat="1">
      <c r="B2623" s="903"/>
      <c r="D2623" s="890" t="s">
        <v>3027</v>
      </c>
      <c r="E2623" s="904" t="s">
        <v>1</v>
      </c>
      <c r="F2623" s="905" t="s">
        <v>3030</v>
      </c>
      <c r="H2623" s="906">
        <v>1</v>
      </c>
      <c r="L2623" s="903"/>
      <c r="M2623" s="907"/>
      <c r="T2623" s="908"/>
      <c r="AT2623" s="904" t="s">
        <v>3027</v>
      </c>
      <c r="AU2623" s="904" t="s">
        <v>177</v>
      </c>
      <c r="AV2623" s="902" t="s">
        <v>176</v>
      </c>
      <c r="AW2623" s="902" t="s">
        <v>27</v>
      </c>
      <c r="AX2623" s="902" t="s">
        <v>78</v>
      </c>
      <c r="AY2623" s="904" t="s">
        <v>170</v>
      </c>
    </row>
    <row r="2624" spans="2:65" s="2" customFormat="1" ht="33" customHeight="1">
      <c r="B2624" s="883"/>
      <c r="C2624" s="148" t="s">
        <v>1655</v>
      </c>
      <c r="D2624" s="148" t="s">
        <v>172</v>
      </c>
      <c r="E2624" s="149" t="s">
        <v>1656</v>
      </c>
      <c r="F2624" s="150" t="s">
        <v>1657</v>
      </c>
      <c r="G2624" s="151" t="s">
        <v>339</v>
      </c>
      <c r="H2624" s="152">
        <v>8</v>
      </c>
      <c r="I2624" s="1091"/>
      <c r="J2624" s="153">
        <f>ROUND(I2624*H2624,2)</f>
        <v>0</v>
      </c>
      <c r="K2624" s="884"/>
      <c r="L2624" s="40"/>
      <c r="M2624" s="155" t="s">
        <v>1</v>
      </c>
      <c r="N2624" s="885" t="s">
        <v>38</v>
      </c>
      <c r="O2624" s="886">
        <v>2.4049999999999998</v>
      </c>
      <c r="P2624" s="886">
        <f>O2624*H2624</f>
        <v>19.239999999999998</v>
      </c>
      <c r="Q2624" s="886">
        <v>0</v>
      </c>
      <c r="R2624" s="886">
        <f>Q2624*H2624</f>
        <v>0</v>
      </c>
      <c r="S2624" s="886">
        <v>0</v>
      </c>
      <c r="T2624" s="158">
        <f>S2624*H2624</f>
        <v>0</v>
      </c>
      <c r="AR2624" s="159" t="s">
        <v>234</v>
      </c>
      <c r="AT2624" s="159" t="s">
        <v>172</v>
      </c>
      <c r="AU2624" s="159" t="s">
        <v>177</v>
      </c>
      <c r="AY2624" s="863" t="s">
        <v>170</v>
      </c>
      <c r="BE2624" s="887">
        <f>IF(N2624="základná",J2624,0)</f>
        <v>0</v>
      </c>
      <c r="BF2624" s="887">
        <f>IF(N2624="znížená",J2624,0)</f>
        <v>0</v>
      </c>
      <c r="BG2624" s="887">
        <f>IF(N2624="zákl. prenesená",J2624,0)</f>
        <v>0</v>
      </c>
      <c r="BH2624" s="887">
        <f>IF(N2624="zníž. prenesená",J2624,0)</f>
        <v>0</v>
      </c>
      <c r="BI2624" s="887">
        <f>IF(N2624="nulová",J2624,0)</f>
        <v>0</v>
      </c>
      <c r="BJ2624" s="863" t="s">
        <v>177</v>
      </c>
      <c r="BK2624" s="887">
        <f>ROUND(I2624*H2624,2)</f>
        <v>0</v>
      </c>
      <c r="BL2624" s="863" t="s">
        <v>234</v>
      </c>
      <c r="BM2624" s="159" t="s">
        <v>1658</v>
      </c>
    </row>
    <row r="2625" spans="2:65" s="888" customFormat="1">
      <c r="B2625" s="889"/>
      <c r="D2625" s="890" t="s">
        <v>3027</v>
      </c>
      <c r="E2625" s="891" t="s">
        <v>1</v>
      </c>
      <c r="F2625" s="892" t="s">
        <v>3830</v>
      </c>
      <c r="H2625" s="891" t="s">
        <v>1</v>
      </c>
      <c r="L2625" s="889"/>
      <c r="M2625" s="893"/>
      <c r="T2625" s="894"/>
      <c r="AT2625" s="891" t="s">
        <v>3027</v>
      </c>
      <c r="AU2625" s="891" t="s">
        <v>177</v>
      </c>
      <c r="AV2625" s="888" t="s">
        <v>78</v>
      </c>
      <c r="AW2625" s="888" t="s">
        <v>27</v>
      </c>
      <c r="AX2625" s="888" t="s">
        <v>70</v>
      </c>
      <c r="AY2625" s="891" t="s">
        <v>170</v>
      </c>
    </row>
    <row r="2626" spans="2:65" s="888" customFormat="1">
      <c r="B2626" s="889"/>
      <c r="D2626" s="890" t="s">
        <v>3027</v>
      </c>
      <c r="E2626" s="891" t="s">
        <v>1</v>
      </c>
      <c r="F2626" s="892" t="s">
        <v>3847</v>
      </c>
      <c r="H2626" s="891" t="s">
        <v>1</v>
      </c>
      <c r="L2626" s="889"/>
      <c r="M2626" s="893"/>
      <c r="T2626" s="894"/>
      <c r="AT2626" s="891" t="s">
        <v>3027</v>
      </c>
      <c r="AU2626" s="891" t="s">
        <v>177</v>
      </c>
      <c r="AV2626" s="888" t="s">
        <v>78</v>
      </c>
      <c r="AW2626" s="888" t="s">
        <v>27</v>
      </c>
      <c r="AX2626" s="888" t="s">
        <v>70</v>
      </c>
      <c r="AY2626" s="891" t="s">
        <v>170</v>
      </c>
    </row>
    <row r="2627" spans="2:65" s="895" customFormat="1">
      <c r="B2627" s="896"/>
      <c r="D2627" s="890" t="s">
        <v>3027</v>
      </c>
      <c r="E2627" s="897" t="s">
        <v>1</v>
      </c>
      <c r="F2627" s="898" t="s">
        <v>177</v>
      </c>
      <c r="H2627" s="899">
        <v>2</v>
      </c>
      <c r="L2627" s="896"/>
      <c r="M2627" s="900"/>
      <c r="T2627" s="901"/>
      <c r="AT2627" s="897" t="s">
        <v>3027</v>
      </c>
      <c r="AU2627" s="897" t="s">
        <v>177</v>
      </c>
      <c r="AV2627" s="895" t="s">
        <v>177</v>
      </c>
      <c r="AW2627" s="895" t="s">
        <v>27</v>
      </c>
      <c r="AX2627" s="895" t="s">
        <v>70</v>
      </c>
      <c r="AY2627" s="897" t="s">
        <v>170</v>
      </c>
    </row>
    <row r="2628" spans="2:65" s="888" customFormat="1">
      <c r="B2628" s="889"/>
      <c r="D2628" s="890" t="s">
        <v>3027</v>
      </c>
      <c r="E2628" s="891" t="s">
        <v>1</v>
      </c>
      <c r="F2628" s="892" t="s">
        <v>3848</v>
      </c>
      <c r="H2628" s="891" t="s">
        <v>1</v>
      </c>
      <c r="L2628" s="889"/>
      <c r="M2628" s="893"/>
      <c r="T2628" s="894"/>
      <c r="AT2628" s="891" t="s">
        <v>3027</v>
      </c>
      <c r="AU2628" s="891" t="s">
        <v>177</v>
      </c>
      <c r="AV2628" s="888" t="s">
        <v>78</v>
      </c>
      <c r="AW2628" s="888" t="s">
        <v>27</v>
      </c>
      <c r="AX2628" s="888" t="s">
        <v>70</v>
      </c>
      <c r="AY2628" s="891" t="s">
        <v>170</v>
      </c>
    </row>
    <row r="2629" spans="2:65" s="895" customFormat="1">
      <c r="B2629" s="896"/>
      <c r="D2629" s="890" t="s">
        <v>3027</v>
      </c>
      <c r="E2629" s="897" t="s">
        <v>1</v>
      </c>
      <c r="F2629" s="898" t="s">
        <v>177</v>
      </c>
      <c r="H2629" s="899">
        <v>2</v>
      </c>
      <c r="L2629" s="896"/>
      <c r="M2629" s="900"/>
      <c r="T2629" s="901"/>
      <c r="AT2629" s="897" t="s">
        <v>3027</v>
      </c>
      <c r="AU2629" s="897" t="s">
        <v>177</v>
      </c>
      <c r="AV2629" s="895" t="s">
        <v>177</v>
      </c>
      <c r="AW2629" s="895" t="s">
        <v>27</v>
      </c>
      <c r="AX2629" s="895" t="s">
        <v>70</v>
      </c>
      <c r="AY2629" s="897" t="s">
        <v>170</v>
      </c>
    </row>
    <row r="2630" spans="2:65" s="888" customFormat="1">
      <c r="B2630" s="889"/>
      <c r="D2630" s="890" t="s">
        <v>3027</v>
      </c>
      <c r="E2630" s="891" t="s">
        <v>1</v>
      </c>
      <c r="F2630" s="892" t="s">
        <v>3849</v>
      </c>
      <c r="H2630" s="891" t="s">
        <v>1</v>
      </c>
      <c r="L2630" s="889"/>
      <c r="M2630" s="893"/>
      <c r="T2630" s="894"/>
      <c r="AT2630" s="891" t="s">
        <v>3027</v>
      </c>
      <c r="AU2630" s="891" t="s">
        <v>177</v>
      </c>
      <c r="AV2630" s="888" t="s">
        <v>78</v>
      </c>
      <c r="AW2630" s="888" t="s">
        <v>27</v>
      </c>
      <c r="AX2630" s="888" t="s">
        <v>70</v>
      </c>
      <c r="AY2630" s="891" t="s">
        <v>170</v>
      </c>
    </row>
    <row r="2631" spans="2:65" s="895" customFormat="1">
      <c r="B2631" s="896"/>
      <c r="D2631" s="890" t="s">
        <v>3027</v>
      </c>
      <c r="E2631" s="897" t="s">
        <v>1</v>
      </c>
      <c r="F2631" s="898" t="s">
        <v>177</v>
      </c>
      <c r="H2631" s="899">
        <v>2</v>
      </c>
      <c r="L2631" s="896"/>
      <c r="M2631" s="900"/>
      <c r="T2631" s="901"/>
      <c r="AT2631" s="897" t="s">
        <v>3027</v>
      </c>
      <c r="AU2631" s="897" t="s">
        <v>177</v>
      </c>
      <c r="AV2631" s="895" t="s">
        <v>177</v>
      </c>
      <c r="AW2631" s="895" t="s">
        <v>27</v>
      </c>
      <c r="AX2631" s="895" t="s">
        <v>70</v>
      </c>
      <c r="AY2631" s="897" t="s">
        <v>170</v>
      </c>
    </row>
    <row r="2632" spans="2:65" s="888" customFormat="1">
      <c r="B2632" s="889"/>
      <c r="D2632" s="890" t="s">
        <v>3027</v>
      </c>
      <c r="E2632" s="891" t="s">
        <v>1</v>
      </c>
      <c r="F2632" s="892" t="s">
        <v>3850</v>
      </c>
      <c r="H2632" s="891" t="s">
        <v>1</v>
      </c>
      <c r="L2632" s="889"/>
      <c r="M2632" s="893"/>
      <c r="T2632" s="894"/>
      <c r="AT2632" s="891" t="s">
        <v>3027</v>
      </c>
      <c r="AU2632" s="891" t="s">
        <v>177</v>
      </c>
      <c r="AV2632" s="888" t="s">
        <v>78</v>
      </c>
      <c r="AW2632" s="888" t="s">
        <v>27</v>
      </c>
      <c r="AX2632" s="888" t="s">
        <v>70</v>
      </c>
      <c r="AY2632" s="891" t="s">
        <v>170</v>
      </c>
    </row>
    <row r="2633" spans="2:65" s="895" customFormat="1">
      <c r="B2633" s="896"/>
      <c r="D2633" s="890" t="s">
        <v>3027</v>
      </c>
      <c r="E2633" s="897" t="s">
        <v>1</v>
      </c>
      <c r="F2633" s="898" t="s">
        <v>177</v>
      </c>
      <c r="H2633" s="899">
        <v>2</v>
      </c>
      <c r="L2633" s="896"/>
      <c r="M2633" s="900"/>
      <c r="T2633" s="901"/>
      <c r="AT2633" s="897" t="s">
        <v>3027</v>
      </c>
      <c r="AU2633" s="897" t="s">
        <v>177</v>
      </c>
      <c r="AV2633" s="895" t="s">
        <v>177</v>
      </c>
      <c r="AW2633" s="895" t="s">
        <v>27</v>
      </c>
      <c r="AX2633" s="895" t="s">
        <v>70</v>
      </c>
      <c r="AY2633" s="897" t="s">
        <v>170</v>
      </c>
    </row>
    <row r="2634" spans="2:65" s="902" customFormat="1">
      <c r="B2634" s="903"/>
      <c r="D2634" s="890" t="s">
        <v>3027</v>
      </c>
      <c r="E2634" s="904" t="s">
        <v>1</v>
      </c>
      <c r="F2634" s="905" t="s">
        <v>3030</v>
      </c>
      <c r="H2634" s="906">
        <v>8</v>
      </c>
      <c r="L2634" s="903"/>
      <c r="M2634" s="907"/>
      <c r="T2634" s="908"/>
      <c r="AT2634" s="904" t="s">
        <v>3027</v>
      </c>
      <c r="AU2634" s="904" t="s">
        <v>177</v>
      </c>
      <c r="AV2634" s="902" t="s">
        <v>176</v>
      </c>
      <c r="AW2634" s="902" t="s">
        <v>27</v>
      </c>
      <c r="AX2634" s="902" t="s">
        <v>78</v>
      </c>
      <c r="AY2634" s="904" t="s">
        <v>170</v>
      </c>
    </row>
    <row r="2635" spans="2:65" s="2" customFormat="1" ht="21.75" customHeight="1">
      <c r="B2635" s="883"/>
      <c r="C2635" s="161" t="s">
        <v>1659</v>
      </c>
      <c r="D2635" s="161" t="s">
        <v>391</v>
      </c>
      <c r="E2635" s="162" t="s">
        <v>1660</v>
      </c>
      <c r="F2635" s="163" t="s">
        <v>1661</v>
      </c>
      <c r="G2635" s="164" t="s">
        <v>339</v>
      </c>
      <c r="H2635" s="165">
        <v>2</v>
      </c>
      <c r="I2635" s="1091"/>
      <c r="J2635" s="166">
        <f>ROUND(I2635*H2635,2)</f>
        <v>0</v>
      </c>
      <c r="K2635" s="167"/>
      <c r="L2635" s="168"/>
      <c r="M2635" s="169" t="s">
        <v>1</v>
      </c>
      <c r="N2635" s="922" t="s">
        <v>38</v>
      </c>
      <c r="O2635" s="886">
        <v>0</v>
      </c>
      <c r="P2635" s="886">
        <f>O2635*H2635</f>
        <v>0</v>
      </c>
      <c r="Q2635" s="886">
        <v>5.6250000000000001E-2</v>
      </c>
      <c r="R2635" s="886">
        <f>Q2635*H2635</f>
        <v>0.1125</v>
      </c>
      <c r="S2635" s="886">
        <v>0</v>
      </c>
      <c r="T2635" s="158">
        <f>S2635*H2635</f>
        <v>0</v>
      </c>
      <c r="AR2635" s="159" t="s">
        <v>299</v>
      </c>
      <c r="AT2635" s="159" t="s">
        <v>391</v>
      </c>
      <c r="AU2635" s="159" t="s">
        <v>177</v>
      </c>
      <c r="AY2635" s="863" t="s">
        <v>170</v>
      </c>
      <c r="BE2635" s="887">
        <f>IF(N2635="základná",J2635,0)</f>
        <v>0</v>
      </c>
      <c r="BF2635" s="887">
        <f>IF(N2635="znížená",J2635,0)</f>
        <v>0</v>
      </c>
      <c r="BG2635" s="887">
        <f>IF(N2635="zákl. prenesená",J2635,0)</f>
        <v>0</v>
      </c>
      <c r="BH2635" s="887">
        <f>IF(N2635="zníž. prenesená",J2635,0)</f>
        <v>0</v>
      </c>
      <c r="BI2635" s="887">
        <f>IF(N2635="nulová",J2635,0)</f>
        <v>0</v>
      </c>
      <c r="BJ2635" s="863" t="s">
        <v>177</v>
      </c>
      <c r="BK2635" s="887">
        <f>ROUND(I2635*H2635,2)</f>
        <v>0</v>
      </c>
      <c r="BL2635" s="863" t="s">
        <v>234</v>
      </c>
      <c r="BM2635" s="159" t="s">
        <v>1662</v>
      </c>
    </row>
    <row r="2636" spans="2:65" s="888" customFormat="1">
      <c r="B2636" s="889"/>
      <c r="D2636" s="890" t="s">
        <v>3027</v>
      </c>
      <c r="E2636" s="891" t="s">
        <v>1</v>
      </c>
      <c r="F2636" s="892" t="s">
        <v>3837</v>
      </c>
      <c r="H2636" s="891" t="s">
        <v>1</v>
      </c>
      <c r="L2636" s="889"/>
      <c r="M2636" s="893"/>
      <c r="T2636" s="894"/>
      <c r="AT2636" s="891" t="s">
        <v>3027</v>
      </c>
      <c r="AU2636" s="891" t="s">
        <v>177</v>
      </c>
      <c r="AV2636" s="888" t="s">
        <v>78</v>
      </c>
      <c r="AW2636" s="888" t="s">
        <v>27</v>
      </c>
      <c r="AX2636" s="888" t="s">
        <v>70</v>
      </c>
      <c r="AY2636" s="891" t="s">
        <v>170</v>
      </c>
    </row>
    <row r="2637" spans="2:65" s="888" customFormat="1">
      <c r="B2637" s="889"/>
      <c r="D2637" s="890" t="s">
        <v>3027</v>
      </c>
      <c r="E2637" s="891" t="s">
        <v>1</v>
      </c>
      <c r="F2637" s="892" t="s">
        <v>3847</v>
      </c>
      <c r="H2637" s="891" t="s">
        <v>1</v>
      </c>
      <c r="L2637" s="889"/>
      <c r="M2637" s="893"/>
      <c r="T2637" s="894"/>
      <c r="AT2637" s="891" t="s">
        <v>3027</v>
      </c>
      <c r="AU2637" s="891" t="s">
        <v>177</v>
      </c>
      <c r="AV2637" s="888" t="s">
        <v>78</v>
      </c>
      <c r="AW2637" s="888" t="s">
        <v>27</v>
      </c>
      <c r="AX2637" s="888" t="s">
        <v>70</v>
      </c>
      <c r="AY2637" s="891" t="s">
        <v>170</v>
      </c>
    </row>
    <row r="2638" spans="2:65" s="895" customFormat="1">
      <c r="B2638" s="896"/>
      <c r="D2638" s="890" t="s">
        <v>3027</v>
      </c>
      <c r="E2638" s="897" t="s">
        <v>1</v>
      </c>
      <c r="F2638" s="898" t="s">
        <v>177</v>
      </c>
      <c r="H2638" s="899">
        <v>2</v>
      </c>
      <c r="L2638" s="896"/>
      <c r="M2638" s="900"/>
      <c r="T2638" s="901"/>
      <c r="AT2638" s="897" t="s">
        <v>3027</v>
      </c>
      <c r="AU2638" s="897" t="s">
        <v>177</v>
      </c>
      <c r="AV2638" s="895" t="s">
        <v>177</v>
      </c>
      <c r="AW2638" s="895" t="s">
        <v>27</v>
      </c>
      <c r="AX2638" s="895" t="s">
        <v>70</v>
      </c>
      <c r="AY2638" s="897" t="s">
        <v>170</v>
      </c>
    </row>
    <row r="2639" spans="2:65" s="902" customFormat="1">
      <c r="B2639" s="903"/>
      <c r="D2639" s="890" t="s">
        <v>3027</v>
      </c>
      <c r="E2639" s="904" t="s">
        <v>1</v>
      </c>
      <c r="F2639" s="905" t="s">
        <v>3030</v>
      </c>
      <c r="H2639" s="906">
        <v>2</v>
      </c>
      <c r="L2639" s="903"/>
      <c r="M2639" s="907"/>
      <c r="T2639" s="908"/>
      <c r="AT2639" s="904" t="s">
        <v>3027</v>
      </c>
      <c r="AU2639" s="904" t="s">
        <v>177</v>
      </c>
      <c r="AV2639" s="902" t="s">
        <v>176</v>
      </c>
      <c r="AW2639" s="902" t="s">
        <v>27</v>
      </c>
      <c r="AX2639" s="902" t="s">
        <v>78</v>
      </c>
      <c r="AY2639" s="904" t="s">
        <v>170</v>
      </c>
    </row>
    <row r="2640" spans="2:65" s="2" customFormat="1" ht="21.75" customHeight="1">
      <c r="B2640" s="883"/>
      <c r="C2640" s="161" t="s">
        <v>1663</v>
      </c>
      <c r="D2640" s="161" t="s">
        <v>391</v>
      </c>
      <c r="E2640" s="162" t="s">
        <v>1664</v>
      </c>
      <c r="F2640" s="163" t="s">
        <v>1665</v>
      </c>
      <c r="G2640" s="164" t="s">
        <v>339</v>
      </c>
      <c r="H2640" s="165">
        <v>2</v>
      </c>
      <c r="I2640" s="1091"/>
      <c r="J2640" s="166">
        <f>ROUND(I2640*H2640,2)</f>
        <v>0</v>
      </c>
      <c r="K2640" s="167"/>
      <c r="L2640" s="168"/>
      <c r="M2640" s="169" t="s">
        <v>1</v>
      </c>
      <c r="N2640" s="922" t="s">
        <v>38</v>
      </c>
      <c r="O2640" s="886">
        <v>0</v>
      </c>
      <c r="P2640" s="886">
        <f>O2640*H2640</f>
        <v>0</v>
      </c>
      <c r="Q2640" s="886">
        <v>5.6250000000000001E-2</v>
      </c>
      <c r="R2640" s="886">
        <f>Q2640*H2640</f>
        <v>0.1125</v>
      </c>
      <c r="S2640" s="886">
        <v>0</v>
      </c>
      <c r="T2640" s="158">
        <f>S2640*H2640</f>
        <v>0</v>
      </c>
      <c r="AR2640" s="159" t="s">
        <v>299</v>
      </c>
      <c r="AT2640" s="159" t="s">
        <v>391</v>
      </c>
      <c r="AU2640" s="159" t="s">
        <v>177</v>
      </c>
      <c r="AY2640" s="863" t="s">
        <v>170</v>
      </c>
      <c r="BE2640" s="887">
        <f>IF(N2640="základná",J2640,0)</f>
        <v>0</v>
      </c>
      <c r="BF2640" s="887">
        <f>IF(N2640="znížená",J2640,0)</f>
        <v>0</v>
      </c>
      <c r="BG2640" s="887">
        <f>IF(N2640="zákl. prenesená",J2640,0)</f>
        <v>0</v>
      </c>
      <c r="BH2640" s="887">
        <f>IF(N2640="zníž. prenesená",J2640,0)</f>
        <v>0</v>
      </c>
      <c r="BI2640" s="887">
        <f>IF(N2640="nulová",J2640,0)</f>
        <v>0</v>
      </c>
      <c r="BJ2640" s="863" t="s">
        <v>177</v>
      </c>
      <c r="BK2640" s="887">
        <f>ROUND(I2640*H2640,2)</f>
        <v>0</v>
      </c>
      <c r="BL2640" s="863" t="s">
        <v>234</v>
      </c>
      <c r="BM2640" s="159" t="s">
        <v>1666</v>
      </c>
    </row>
    <row r="2641" spans="2:65" s="888" customFormat="1">
      <c r="B2641" s="889"/>
      <c r="D2641" s="890" t="s">
        <v>3027</v>
      </c>
      <c r="E2641" s="891" t="s">
        <v>1</v>
      </c>
      <c r="F2641" s="892" t="s">
        <v>3837</v>
      </c>
      <c r="H2641" s="891" t="s">
        <v>1</v>
      </c>
      <c r="L2641" s="889"/>
      <c r="M2641" s="893"/>
      <c r="T2641" s="894"/>
      <c r="AT2641" s="891" t="s">
        <v>3027</v>
      </c>
      <c r="AU2641" s="891" t="s">
        <v>177</v>
      </c>
      <c r="AV2641" s="888" t="s">
        <v>78</v>
      </c>
      <c r="AW2641" s="888" t="s">
        <v>27</v>
      </c>
      <c r="AX2641" s="888" t="s">
        <v>70</v>
      </c>
      <c r="AY2641" s="891" t="s">
        <v>170</v>
      </c>
    </row>
    <row r="2642" spans="2:65" s="888" customFormat="1">
      <c r="B2642" s="889"/>
      <c r="D2642" s="890" t="s">
        <v>3027</v>
      </c>
      <c r="E2642" s="891" t="s">
        <v>1</v>
      </c>
      <c r="F2642" s="892" t="s">
        <v>3850</v>
      </c>
      <c r="H2642" s="891" t="s">
        <v>1</v>
      </c>
      <c r="L2642" s="889"/>
      <c r="M2642" s="893"/>
      <c r="T2642" s="894"/>
      <c r="AT2642" s="891" t="s">
        <v>3027</v>
      </c>
      <c r="AU2642" s="891" t="s">
        <v>177</v>
      </c>
      <c r="AV2642" s="888" t="s">
        <v>78</v>
      </c>
      <c r="AW2642" s="888" t="s">
        <v>27</v>
      </c>
      <c r="AX2642" s="888" t="s">
        <v>70</v>
      </c>
      <c r="AY2642" s="891" t="s">
        <v>170</v>
      </c>
    </row>
    <row r="2643" spans="2:65" s="895" customFormat="1">
      <c r="B2643" s="896"/>
      <c r="D2643" s="890" t="s">
        <v>3027</v>
      </c>
      <c r="E2643" s="897" t="s">
        <v>1</v>
      </c>
      <c r="F2643" s="898" t="s">
        <v>177</v>
      </c>
      <c r="H2643" s="899">
        <v>2</v>
      </c>
      <c r="L2643" s="896"/>
      <c r="M2643" s="900"/>
      <c r="T2643" s="901"/>
      <c r="AT2643" s="897" t="s">
        <v>3027</v>
      </c>
      <c r="AU2643" s="897" t="s">
        <v>177</v>
      </c>
      <c r="AV2643" s="895" t="s">
        <v>177</v>
      </c>
      <c r="AW2643" s="895" t="s">
        <v>27</v>
      </c>
      <c r="AX2643" s="895" t="s">
        <v>70</v>
      </c>
      <c r="AY2643" s="897" t="s">
        <v>170</v>
      </c>
    </row>
    <row r="2644" spans="2:65" s="902" customFormat="1">
      <c r="B2644" s="903"/>
      <c r="D2644" s="890" t="s">
        <v>3027</v>
      </c>
      <c r="E2644" s="904" t="s">
        <v>1</v>
      </c>
      <c r="F2644" s="905" t="s">
        <v>3030</v>
      </c>
      <c r="H2644" s="906">
        <v>2</v>
      </c>
      <c r="L2644" s="903"/>
      <c r="M2644" s="907"/>
      <c r="T2644" s="908"/>
      <c r="AT2644" s="904" t="s">
        <v>3027</v>
      </c>
      <c r="AU2644" s="904" t="s">
        <v>177</v>
      </c>
      <c r="AV2644" s="902" t="s">
        <v>176</v>
      </c>
      <c r="AW2644" s="902" t="s">
        <v>27</v>
      </c>
      <c r="AX2644" s="902" t="s">
        <v>78</v>
      </c>
      <c r="AY2644" s="904" t="s">
        <v>170</v>
      </c>
    </row>
    <row r="2645" spans="2:65" s="2" customFormat="1" ht="21.75" customHeight="1">
      <c r="B2645" s="883"/>
      <c r="C2645" s="161" t="s">
        <v>1667</v>
      </c>
      <c r="D2645" s="161" t="s">
        <v>391</v>
      </c>
      <c r="E2645" s="162" t="s">
        <v>1668</v>
      </c>
      <c r="F2645" s="163" t="s">
        <v>1669</v>
      </c>
      <c r="G2645" s="164" t="s">
        <v>339</v>
      </c>
      <c r="H2645" s="165">
        <v>2</v>
      </c>
      <c r="I2645" s="1091"/>
      <c r="J2645" s="166">
        <f>ROUND(I2645*H2645,2)</f>
        <v>0</v>
      </c>
      <c r="K2645" s="167"/>
      <c r="L2645" s="168"/>
      <c r="M2645" s="169" t="s">
        <v>1</v>
      </c>
      <c r="N2645" s="922" t="s">
        <v>38</v>
      </c>
      <c r="O2645" s="886">
        <v>0</v>
      </c>
      <c r="P2645" s="886">
        <f>O2645*H2645</f>
        <v>0</v>
      </c>
      <c r="Q2645" s="886">
        <v>6.3E-2</v>
      </c>
      <c r="R2645" s="886">
        <f>Q2645*H2645</f>
        <v>0.126</v>
      </c>
      <c r="S2645" s="886">
        <v>0</v>
      </c>
      <c r="T2645" s="158">
        <f>S2645*H2645</f>
        <v>0</v>
      </c>
      <c r="AR2645" s="159" t="s">
        <v>299</v>
      </c>
      <c r="AT2645" s="159" t="s">
        <v>391</v>
      </c>
      <c r="AU2645" s="159" t="s">
        <v>177</v>
      </c>
      <c r="AY2645" s="863" t="s">
        <v>170</v>
      </c>
      <c r="BE2645" s="887">
        <f>IF(N2645="základná",J2645,0)</f>
        <v>0</v>
      </c>
      <c r="BF2645" s="887">
        <f>IF(N2645="znížená",J2645,0)</f>
        <v>0</v>
      </c>
      <c r="BG2645" s="887">
        <f>IF(N2645="zákl. prenesená",J2645,0)</f>
        <v>0</v>
      </c>
      <c r="BH2645" s="887">
        <f>IF(N2645="zníž. prenesená",J2645,0)</f>
        <v>0</v>
      </c>
      <c r="BI2645" s="887">
        <f>IF(N2645="nulová",J2645,0)</f>
        <v>0</v>
      </c>
      <c r="BJ2645" s="863" t="s">
        <v>177</v>
      </c>
      <c r="BK2645" s="887">
        <f>ROUND(I2645*H2645,2)</f>
        <v>0</v>
      </c>
      <c r="BL2645" s="863" t="s">
        <v>234</v>
      </c>
      <c r="BM2645" s="159" t="s">
        <v>1670</v>
      </c>
    </row>
    <row r="2646" spans="2:65" s="888" customFormat="1">
      <c r="B2646" s="889"/>
      <c r="D2646" s="890" t="s">
        <v>3027</v>
      </c>
      <c r="E2646" s="891" t="s">
        <v>1</v>
      </c>
      <c r="F2646" s="892" t="s">
        <v>3837</v>
      </c>
      <c r="H2646" s="891" t="s">
        <v>1</v>
      </c>
      <c r="L2646" s="889"/>
      <c r="M2646" s="893"/>
      <c r="T2646" s="894"/>
      <c r="AT2646" s="891" t="s">
        <v>3027</v>
      </c>
      <c r="AU2646" s="891" t="s">
        <v>177</v>
      </c>
      <c r="AV2646" s="888" t="s">
        <v>78</v>
      </c>
      <c r="AW2646" s="888" t="s">
        <v>27</v>
      </c>
      <c r="AX2646" s="888" t="s">
        <v>70</v>
      </c>
      <c r="AY2646" s="891" t="s">
        <v>170</v>
      </c>
    </row>
    <row r="2647" spans="2:65" s="888" customFormat="1">
      <c r="B2647" s="889"/>
      <c r="D2647" s="890" t="s">
        <v>3027</v>
      </c>
      <c r="E2647" s="891" t="s">
        <v>1</v>
      </c>
      <c r="F2647" s="892" t="s">
        <v>3848</v>
      </c>
      <c r="H2647" s="891" t="s">
        <v>1</v>
      </c>
      <c r="L2647" s="889"/>
      <c r="M2647" s="893"/>
      <c r="T2647" s="894"/>
      <c r="AT2647" s="891" t="s">
        <v>3027</v>
      </c>
      <c r="AU2647" s="891" t="s">
        <v>177</v>
      </c>
      <c r="AV2647" s="888" t="s">
        <v>78</v>
      </c>
      <c r="AW2647" s="888" t="s">
        <v>27</v>
      </c>
      <c r="AX2647" s="888" t="s">
        <v>70</v>
      </c>
      <c r="AY2647" s="891" t="s">
        <v>170</v>
      </c>
    </row>
    <row r="2648" spans="2:65" s="895" customFormat="1">
      <c r="B2648" s="896"/>
      <c r="D2648" s="890" t="s">
        <v>3027</v>
      </c>
      <c r="E2648" s="897" t="s">
        <v>1</v>
      </c>
      <c r="F2648" s="898" t="s">
        <v>177</v>
      </c>
      <c r="H2648" s="899">
        <v>2</v>
      </c>
      <c r="L2648" s="896"/>
      <c r="M2648" s="900"/>
      <c r="T2648" s="901"/>
      <c r="AT2648" s="897" t="s">
        <v>3027</v>
      </c>
      <c r="AU2648" s="897" t="s">
        <v>177</v>
      </c>
      <c r="AV2648" s="895" t="s">
        <v>177</v>
      </c>
      <c r="AW2648" s="895" t="s">
        <v>27</v>
      </c>
      <c r="AX2648" s="895" t="s">
        <v>70</v>
      </c>
      <c r="AY2648" s="897" t="s">
        <v>170</v>
      </c>
    </row>
    <row r="2649" spans="2:65" s="902" customFormat="1">
      <c r="B2649" s="903"/>
      <c r="D2649" s="890" t="s">
        <v>3027</v>
      </c>
      <c r="E2649" s="904" t="s">
        <v>1</v>
      </c>
      <c r="F2649" s="905" t="s">
        <v>3030</v>
      </c>
      <c r="H2649" s="906">
        <v>2</v>
      </c>
      <c r="L2649" s="903"/>
      <c r="M2649" s="907"/>
      <c r="T2649" s="908"/>
      <c r="AT2649" s="904" t="s">
        <v>3027</v>
      </c>
      <c r="AU2649" s="904" t="s">
        <v>177</v>
      </c>
      <c r="AV2649" s="902" t="s">
        <v>176</v>
      </c>
      <c r="AW2649" s="902" t="s">
        <v>27</v>
      </c>
      <c r="AX2649" s="902" t="s">
        <v>78</v>
      </c>
      <c r="AY2649" s="904" t="s">
        <v>170</v>
      </c>
    </row>
    <row r="2650" spans="2:65" s="2" customFormat="1" ht="21.75" customHeight="1">
      <c r="B2650" s="883"/>
      <c r="C2650" s="161" t="s">
        <v>1671</v>
      </c>
      <c r="D2650" s="161" t="s">
        <v>391</v>
      </c>
      <c r="E2650" s="162" t="s">
        <v>1672</v>
      </c>
      <c r="F2650" s="163" t="s">
        <v>1673</v>
      </c>
      <c r="G2650" s="164" t="s">
        <v>339</v>
      </c>
      <c r="H2650" s="165">
        <v>2</v>
      </c>
      <c r="I2650" s="1091"/>
      <c r="J2650" s="166">
        <f>ROUND(I2650*H2650,2)</f>
        <v>0</v>
      </c>
      <c r="K2650" s="167"/>
      <c r="L2650" s="168"/>
      <c r="M2650" s="169" t="s">
        <v>1</v>
      </c>
      <c r="N2650" s="922" t="s">
        <v>38</v>
      </c>
      <c r="O2650" s="886">
        <v>0</v>
      </c>
      <c r="P2650" s="886">
        <f>O2650*H2650</f>
        <v>0</v>
      </c>
      <c r="Q2650" s="886">
        <v>6.3E-2</v>
      </c>
      <c r="R2650" s="886">
        <f>Q2650*H2650</f>
        <v>0.126</v>
      </c>
      <c r="S2650" s="886">
        <v>0</v>
      </c>
      <c r="T2650" s="158">
        <f>S2650*H2650</f>
        <v>0</v>
      </c>
      <c r="AR2650" s="159" t="s">
        <v>299</v>
      </c>
      <c r="AT2650" s="159" t="s">
        <v>391</v>
      </c>
      <c r="AU2650" s="159" t="s">
        <v>177</v>
      </c>
      <c r="AY2650" s="863" t="s">
        <v>170</v>
      </c>
      <c r="BE2650" s="887">
        <f>IF(N2650="základná",J2650,0)</f>
        <v>0</v>
      </c>
      <c r="BF2650" s="887">
        <f>IF(N2650="znížená",J2650,0)</f>
        <v>0</v>
      </c>
      <c r="BG2650" s="887">
        <f>IF(N2650="zákl. prenesená",J2650,0)</f>
        <v>0</v>
      </c>
      <c r="BH2650" s="887">
        <f>IF(N2650="zníž. prenesená",J2650,0)</f>
        <v>0</v>
      </c>
      <c r="BI2650" s="887">
        <f>IF(N2650="nulová",J2650,0)</f>
        <v>0</v>
      </c>
      <c r="BJ2650" s="863" t="s">
        <v>177</v>
      </c>
      <c r="BK2650" s="887">
        <f>ROUND(I2650*H2650,2)</f>
        <v>0</v>
      </c>
      <c r="BL2650" s="863" t="s">
        <v>234</v>
      </c>
      <c r="BM2650" s="159" t="s">
        <v>1674</v>
      </c>
    </row>
    <row r="2651" spans="2:65" s="888" customFormat="1">
      <c r="B2651" s="889"/>
      <c r="D2651" s="890" t="s">
        <v>3027</v>
      </c>
      <c r="E2651" s="891" t="s">
        <v>1</v>
      </c>
      <c r="F2651" s="892" t="s">
        <v>3837</v>
      </c>
      <c r="H2651" s="891" t="s">
        <v>1</v>
      </c>
      <c r="L2651" s="889"/>
      <c r="M2651" s="893"/>
      <c r="T2651" s="894"/>
      <c r="AT2651" s="891" t="s">
        <v>3027</v>
      </c>
      <c r="AU2651" s="891" t="s">
        <v>177</v>
      </c>
      <c r="AV2651" s="888" t="s">
        <v>78</v>
      </c>
      <c r="AW2651" s="888" t="s">
        <v>27</v>
      </c>
      <c r="AX2651" s="888" t="s">
        <v>70</v>
      </c>
      <c r="AY2651" s="891" t="s">
        <v>170</v>
      </c>
    </row>
    <row r="2652" spans="2:65" s="888" customFormat="1">
      <c r="B2652" s="889"/>
      <c r="D2652" s="890" t="s">
        <v>3027</v>
      </c>
      <c r="E2652" s="891" t="s">
        <v>1</v>
      </c>
      <c r="F2652" s="892" t="s">
        <v>3849</v>
      </c>
      <c r="H2652" s="891" t="s">
        <v>1</v>
      </c>
      <c r="L2652" s="889"/>
      <c r="M2652" s="893"/>
      <c r="T2652" s="894"/>
      <c r="AT2652" s="891" t="s">
        <v>3027</v>
      </c>
      <c r="AU2652" s="891" t="s">
        <v>177</v>
      </c>
      <c r="AV2652" s="888" t="s">
        <v>78</v>
      </c>
      <c r="AW2652" s="888" t="s">
        <v>27</v>
      </c>
      <c r="AX2652" s="888" t="s">
        <v>70</v>
      </c>
      <c r="AY2652" s="891" t="s">
        <v>170</v>
      </c>
    </row>
    <row r="2653" spans="2:65" s="895" customFormat="1">
      <c r="B2653" s="896"/>
      <c r="D2653" s="890" t="s">
        <v>3027</v>
      </c>
      <c r="E2653" s="897" t="s">
        <v>1</v>
      </c>
      <c r="F2653" s="898" t="s">
        <v>177</v>
      </c>
      <c r="H2653" s="899">
        <v>2</v>
      </c>
      <c r="L2653" s="896"/>
      <c r="M2653" s="900"/>
      <c r="T2653" s="901"/>
      <c r="AT2653" s="897" t="s">
        <v>3027</v>
      </c>
      <c r="AU2653" s="897" t="s">
        <v>177</v>
      </c>
      <c r="AV2653" s="895" t="s">
        <v>177</v>
      </c>
      <c r="AW2653" s="895" t="s">
        <v>27</v>
      </c>
      <c r="AX2653" s="895" t="s">
        <v>70</v>
      </c>
      <c r="AY2653" s="897" t="s">
        <v>170</v>
      </c>
    </row>
    <row r="2654" spans="2:65" s="902" customFormat="1">
      <c r="B2654" s="903"/>
      <c r="D2654" s="890" t="s">
        <v>3027</v>
      </c>
      <c r="E2654" s="904" t="s">
        <v>1</v>
      </c>
      <c r="F2654" s="905" t="s">
        <v>3030</v>
      </c>
      <c r="H2654" s="906">
        <v>2</v>
      </c>
      <c r="L2654" s="903"/>
      <c r="M2654" s="907"/>
      <c r="T2654" s="908"/>
      <c r="AT2654" s="904" t="s">
        <v>3027</v>
      </c>
      <c r="AU2654" s="904" t="s">
        <v>177</v>
      </c>
      <c r="AV2654" s="902" t="s">
        <v>176</v>
      </c>
      <c r="AW2654" s="902" t="s">
        <v>27</v>
      </c>
      <c r="AX2654" s="902" t="s">
        <v>78</v>
      </c>
      <c r="AY2654" s="904" t="s">
        <v>170</v>
      </c>
    </row>
    <row r="2655" spans="2:65" s="2" customFormat="1" ht="24.25" customHeight="1">
      <c r="B2655" s="883"/>
      <c r="C2655" s="148" t="s">
        <v>1675</v>
      </c>
      <c r="D2655" s="148" t="s">
        <v>172</v>
      </c>
      <c r="E2655" s="149" t="s">
        <v>1676</v>
      </c>
      <c r="F2655" s="150" t="s">
        <v>1677</v>
      </c>
      <c r="G2655" s="151" t="s">
        <v>339</v>
      </c>
      <c r="H2655" s="152">
        <v>15</v>
      </c>
      <c r="I2655" s="1091"/>
      <c r="J2655" s="153">
        <f>ROUND(I2655*H2655,2)</f>
        <v>0</v>
      </c>
      <c r="K2655" s="884"/>
      <c r="L2655" s="40"/>
      <c r="M2655" s="155" t="s">
        <v>1</v>
      </c>
      <c r="N2655" s="885" t="s">
        <v>38</v>
      </c>
      <c r="O2655" s="886">
        <v>2.70323</v>
      </c>
      <c r="P2655" s="886">
        <f>O2655*H2655</f>
        <v>40.548450000000003</v>
      </c>
      <c r="Q2655" s="886">
        <v>0</v>
      </c>
      <c r="R2655" s="886">
        <f>Q2655*H2655</f>
        <v>0</v>
      </c>
      <c r="S2655" s="886">
        <v>0</v>
      </c>
      <c r="T2655" s="158">
        <f>S2655*H2655</f>
        <v>0</v>
      </c>
      <c r="AR2655" s="159" t="s">
        <v>234</v>
      </c>
      <c r="AT2655" s="159" t="s">
        <v>172</v>
      </c>
      <c r="AU2655" s="159" t="s">
        <v>177</v>
      </c>
      <c r="AY2655" s="863" t="s">
        <v>170</v>
      </c>
      <c r="BE2655" s="887">
        <f>IF(N2655="základná",J2655,0)</f>
        <v>0</v>
      </c>
      <c r="BF2655" s="887">
        <f>IF(N2655="znížená",J2655,0)</f>
        <v>0</v>
      </c>
      <c r="BG2655" s="887">
        <f>IF(N2655="zákl. prenesená",J2655,0)</f>
        <v>0</v>
      </c>
      <c r="BH2655" s="887">
        <f>IF(N2655="zníž. prenesená",J2655,0)</f>
        <v>0</v>
      </c>
      <c r="BI2655" s="887">
        <f>IF(N2655="nulová",J2655,0)</f>
        <v>0</v>
      </c>
      <c r="BJ2655" s="863" t="s">
        <v>177</v>
      </c>
      <c r="BK2655" s="887">
        <f>ROUND(I2655*H2655,2)</f>
        <v>0</v>
      </c>
      <c r="BL2655" s="863" t="s">
        <v>234</v>
      </c>
      <c r="BM2655" s="159" t="s">
        <v>1678</v>
      </c>
    </row>
    <row r="2656" spans="2:65" s="888" customFormat="1">
      <c r="B2656" s="889"/>
      <c r="D2656" s="890" t="s">
        <v>3027</v>
      </c>
      <c r="E2656" s="891" t="s">
        <v>1</v>
      </c>
      <c r="F2656" s="892" t="s">
        <v>3851</v>
      </c>
      <c r="H2656" s="891" t="s">
        <v>1</v>
      </c>
      <c r="L2656" s="889"/>
      <c r="M2656" s="893"/>
      <c r="T2656" s="894"/>
      <c r="AT2656" s="891" t="s">
        <v>3027</v>
      </c>
      <c r="AU2656" s="891" t="s">
        <v>177</v>
      </c>
      <c r="AV2656" s="888" t="s">
        <v>78</v>
      </c>
      <c r="AW2656" s="888" t="s">
        <v>27</v>
      </c>
      <c r="AX2656" s="888" t="s">
        <v>70</v>
      </c>
      <c r="AY2656" s="891" t="s">
        <v>170</v>
      </c>
    </row>
    <row r="2657" spans="2:65" s="888" customFormat="1">
      <c r="B2657" s="889"/>
      <c r="D2657" s="890" t="s">
        <v>3027</v>
      </c>
      <c r="E2657" s="891" t="s">
        <v>1</v>
      </c>
      <c r="F2657" s="892" t="s">
        <v>3852</v>
      </c>
      <c r="H2657" s="891" t="s">
        <v>1</v>
      </c>
      <c r="L2657" s="889"/>
      <c r="M2657" s="893"/>
      <c r="T2657" s="894"/>
      <c r="AT2657" s="891" t="s">
        <v>3027</v>
      </c>
      <c r="AU2657" s="891" t="s">
        <v>177</v>
      </c>
      <c r="AV2657" s="888" t="s">
        <v>78</v>
      </c>
      <c r="AW2657" s="888" t="s">
        <v>27</v>
      </c>
      <c r="AX2657" s="888" t="s">
        <v>70</v>
      </c>
      <c r="AY2657" s="891" t="s">
        <v>170</v>
      </c>
    </row>
    <row r="2658" spans="2:65" s="895" customFormat="1">
      <c r="B2658" s="896"/>
      <c r="D2658" s="890" t="s">
        <v>3027</v>
      </c>
      <c r="E2658" s="897" t="s">
        <v>1</v>
      </c>
      <c r="F2658" s="898" t="s">
        <v>226</v>
      </c>
      <c r="H2658" s="899">
        <v>14</v>
      </c>
      <c r="L2658" s="896"/>
      <c r="M2658" s="900"/>
      <c r="T2658" s="901"/>
      <c r="AT2658" s="897" t="s">
        <v>3027</v>
      </c>
      <c r="AU2658" s="897" t="s">
        <v>177</v>
      </c>
      <c r="AV2658" s="895" t="s">
        <v>177</v>
      </c>
      <c r="AW2658" s="895" t="s">
        <v>27</v>
      </c>
      <c r="AX2658" s="895" t="s">
        <v>70</v>
      </c>
      <c r="AY2658" s="897" t="s">
        <v>170</v>
      </c>
    </row>
    <row r="2659" spans="2:65" s="888" customFormat="1">
      <c r="B2659" s="889"/>
      <c r="D2659" s="890" t="s">
        <v>3027</v>
      </c>
      <c r="E2659" s="891" t="s">
        <v>1</v>
      </c>
      <c r="F2659" s="892" t="s">
        <v>3853</v>
      </c>
      <c r="H2659" s="891" t="s">
        <v>1</v>
      </c>
      <c r="L2659" s="889"/>
      <c r="M2659" s="893"/>
      <c r="T2659" s="894"/>
      <c r="AT2659" s="891" t="s">
        <v>3027</v>
      </c>
      <c r="AU2659" s="891" t="s">
        <v>177</v>
      </c>
      <c r="AV2659" s="888" t="s">
        <v>78</v>
      </c>
      <c r="AW2659" s="888" t="s">
        <v>27</v>
      </c>
      <c r="AX2659" s="888" t="s">
        <v>70</v>
      </c>
      <c r="AY2659" s="891" t="s">
        <v>170</v>
      </c>
    </row>
    <row r="2660" spans="2:65" s="895" customFormat="1">
      <c r="B2660" s="896"/>
      <c r="D2660" s="890" t="s">
        <v>3027</v>
      </c>
      <c r="E2660" s="897" t="s">
        <v>1</v>
      </c>
      <c r="F2660" s="898" t="s">
        <v>78</v>
      </c>
      <c r="H2660" s="899">
        <v>1</v>
      </c>
      <c r="L2660" s="896"/>
      <c r="M2660" s="900"/>
      <c r="T2660" s="901"/>
      <c r="AT2660" s="897" t="s">
        <v>3027</v>
      </c>
      <c r="AU2660" s="897" t="s">
        <v>177</v>
      </c>
      <c r="AV2660" s="895" t="s">
        <v>177</v>
      </c>
      <c r="AW2660" s="895" t="s">
        <v>27</v>
      </c>
      <c r="AX2660" s="895" t="s">
        <v>70</v>
      </c>
      <c r="AY2660" s="897" t="s">
        <v>170</v>
      </c>
    </row>
    <row r="2661" spans="2:65" s="902" customFormat="1">
      <c r="B2661" s="903"/>
      <c r="D2661" s="890" t="s">
        <v>3027</v>
      </c>
      <c r="E2661" s="904" t="s">
        <v>1</v>
      </c>
      <c r="F2661" s="905" t="s">
        <v>3030</v>
      </c>
      <c r="H2661" s="906">
        <v>15</v>
      </c>
      <c r="L2661" s="903"/>
      <c r="M2661" s="907"/>
      <c r="T2661" s="908"/>
      <c r="AT2661" s="904" t="s">
        <v>3027</v>
      </c>
      <c r="AU2661" s="904" t="s">
        <v>177</v>
      </c>
      <c r="AV2661" s="902" t="s">
        <v>176</v>
      </c>
      <c r="AW2661" s="902" t="s">
        <v>27</v>
      </c>
      <c r="AX2661" s="902" t="s">
        <v>78</v>
      </c>
      <c r="AY2661" s="904" t="s">
        <v>170</v>
      </c>
    </row>
    <row r="2662" spans="2:65" s="2" customFormat="1" ht="24.25" customHeight="1">
      <c r="B2662" s="883"/>
      <c r="C2662" s="148" t="s">
        <v>1679</v>
      </c>
      <c r="D2662" s="148" t="s">
        <v>172</v>
      </c>
      <c r="E2662" s="149" t="s">
        <v>1680</v>
      </c>
      <c r="F2662" s="150" t="s">
        <v>1681</v>
      </c>
      <c r="G2662" s="151" t="s">
        <v>339</v>
      </c>
      <c r="H2662" s="152">
        <v>14</v>
      </c>
      <c r="I2662" s="1091"/>
      <c r="J2662" s="153">
        <f>ROUND(I2662*H2662,2)</f>
        <v>0</v>
      </c>
      <c r="K2662" s="884"/>
      <c r="L2662" s="40"/>
      <c r="M2662" s="155" t="s">
        <v>1</v>
      </c>
      <c r="N2662" s="885" t="s">
        <v>38</v>
      </c>
      <c r="O2662" s="886">
        <v>3.2051400000000001</v>
      </c>
      <c r="P2662" s="886">
        <f>O2662*H2662</f>
        <v>44.871960000000001</v>
      </c>
      <c r="Q2662" s="886">
        <v>0</v>
      </c>
      <c r="R2662" s="886">
        <f>Q2662*H2662</f>
        <v>0</v>
      </c>
      <c r="S2662" s="886">
        <v>0</v>
      </c>
      <c r="T2662" s="158">
        <f>S2662*H2662</f>
        <v>0</v>
      </c>
      <c r="AR2662" s="159" t="s">
        <v>234</v>
      </c>
      <c r="AT2662" s="159" t="s">
        <v>172</v>
      </c>
      <c r="AU2662" s="159" t="s">
        <v>177</v>
      </c>
      <c r="AY2662" s="863" t="s">
        <v>170</v>
      </c>
      <c r="BE2662" s="887">
        <f>IF(N2662="základná",J2662,0)</f>
        <v>0</v>
      </c>
      <c r="BF2662" s="887">
        <f>IF(N2662="znížená",J2662,0)</f>
        <v>0</v>
      </c>
      <c r="BG2662" s="887">
        <f>IF(N2662="zákl. prenesená",J2662,0)</f>
        <v>0</v>
      </c>
      <c r="BH2662" s="887">
        <f>IF(N2662="zníž. prenesená",J2662,0)</f>
        <v>0</v>
      </c>
      <c r="BI2662" s="887">
        <f>IF(N2662="nulová",J2662,0)</f>
        <v>0</v>
      </c>
      <c r="BJ2662" s="863" t="s">
        <v>177</v>
      </c>
      <c r="BK2662" s="887">
        <f>ROUND(I2662*H2662,2)</f>
        <v>0</v>
      </c>
      <c r="BL2662" s="863" t="s">
        <v>234</v>
      </c>
      <c r="BM2662" s="159" t="s">
        <v>1682</v>
      </c>
    </row>
    <row r="2663" spans="2:65" s="888" customFormat="1">
      <c r="B2663" s="889"/>
      <c r="D2663" s="890" t="s">
        <v>3027</v>
      </c>
      <c r="E2663" s="891" t="s">
        <v>1</v>
      </c>
      <c r="F2663" s="892" t="s">
        <v>3851</v>
      </c>
      <c r="H2663" s="891" t="s">
        <v>1</v>
      </c>
      <c r="L2663" s="889"/>
      <c r="M2663" s="893"/>
      <c r="T2663" s="894"/>
      <c r="AT2663" s="891" t="s">
        <v>3027</v>
      </c>
      <c r="AU2663" s="891" t="s">
        <v>177</v>
      </c>
      <c r="AV2663" s="888" t="s">
        <v>78</v>
      </c>
      <c r="AW2663" s="888" t="s">
        <v>27</v>
      </c>
      <c r="AX2663" s="888" t="s">
        <v>70</v>
      </c>
      <c r="AY2663" s="891" t="s">
        <v>170</v>
      </c>
    </row>
    <row r="2664" spans="2:65" s="888" customFormat="1">
      <c r="B2664" s="889"/>
      <c r="D2664" s="890" t="s">
        <v>3027</v>
      </c>
      <c r="E2664" s="891" t="s">
        <v>1</v>
      </c>
      <c r="F2664" s="892" t="s">
        <v>3854</v>
      </c>
      <c r="H2664" s="891" t="s">
        <v>1</v>
      </c>
      <c r="L2664" s="889"/>
      <c r="M2664" s="893"/>
      <c r="T2664" s="894"/>
      <c r="AT2664" s="891" t="s">
        <v>3027</v>
      </c>
      <c r="AU2664" s="891" t="s">
        <v>177</v>
      </c>
      <c r="AV2664" s="888" t="s">
        <v>78</v>
      </c>
      <c r="AW2664" s="888" t="s">
        <v>27</v>
      </c>
      <c r="AX2664" s="888" t="s">
        <v>70</v>
      </c>
      <c r="AY2664" s="891" t="s">
        <v>170</v>
      </c>
    </row>
    <row r="2665" spans="2:65" s="895" customFormat="1">
      <c r="B2665" s="896"/>
      <c r="D2665" s="890" t="s">
        <v>3027</v>
      </c>
      <c r="E2665" s="897" t="s">
        <v>1</v>
      </c>
      <c r="F2665" s="898" t="s">
        <v>226</v>
      </c>
      <c r="H2665" s="899">
        <v>14</v>
      </c>
      <c r="L2665" s="896"/>
      <c r="M2665" s="900"/>
      <c r="T2665" s="901"/>
      <c r="AT2665" s="897" t="s">
        <v>3027</v>
      </c>
      <c r="AU2665" s="897" t="s">
        <v>177</v>
      </c>
      <c r="AV2665" s="895" t="s">
        <v>177</v>
      </c>
      <c r="AW2665" s="895" t="s">
        <v>27</v>
      </c>
      <c r="AX2665" s="895" t="s">
        <v>70</v>
      </c>
      <c r="AY2665" s="897" t="s">
        <v>170</v>
      </c>
    </row>
    <row r="2666" spans="2:65" s="902" customFormat="1">
      <c r="B2666" s="903"/>
      <c r="D2666" s="890" t="s">
        <v>3027</v>
      </c>
      <c r="E2666" s="904" t="s">
        <v>1</v>
      </c>
      <c r="F2666" s="905" t="s">
        <v>3030</v>
      </c>
      <c r="H2666" s="906">
        <v>14</v>
      </c>
      <c r="L2666" s="903"/>
      <c r="M2666" s="907"/>
      <c r="T2666" s="908"/>
      <c r="AT2666" s="904" t="s">
        <v>3027</v>
      </c>
      <c r="AU2666" s="904" t="s">
        <v>177</v>
      </c>
      <c r="AV2666" s="902" t="s">
        <v>176</v>
      </c>
      <c r="AW2666" s="902" t="s">
        <v>27</v>
      </c>
      <c r="AX2666" s="902" t="s">
        <v>78</v>
      </c>
      <c r="AY2666" s="904" t="s">
        <v>170</v>
      </c>
    </row>
    <row r="2667" spans="2:65" s="2" customFormat="1" ht="16.5" customHeight="1">
      <c r="B2667" s="883"/>
      <c r="C2667" s="161" t="s">
        <v>1683</v>
      </c>
      <c r="D2667" s="161" t="s">
        <v>391</v>
      </c>
      <c r="E2667" s="162" t="s">
        <v>1684</v>
      </c>
      <c r="F2667" s="163" t="s">
        <v>1685</v>
      </c>
      <c r="G2667" s="164" t="s">
        <v>175</v>
      </c>
      <c r="H2667" s="165">
        <v>164.24199999999999</v>
      </c>
      <c r="I2667" s="1091"/>
      <c r="J2667" s="166">
        <f>ROUND(I2667*H2667,2)</f>
        <v>0</v>
      </c>
      <c r="K2667" s="167"/>
      <c r="L2667" s="168"/>
      <c r="M2667" s="169" t="s">
        <v>1</v>
      </c>
      <c r="N2667" s="922" t="s">
        <v>38</v>
      </c>
      <c r="O2667" s="886">
        <v>0</v>
      </c>
      <c r="P2667" s="886">
        <f>O2667*H2667</f>
        <v>0</v>
      </c>
      <c r="Q2667" s="886">
        <v>1E-3</v>
      </c>
      <c r="R2667" s="886">
        <f>Q2667*H2667</f>
        <v>0.164242</v>
      </c>
      <c r="S2667" s="886">
        <v>0</v>
      </c>
      <c r="T2667" s="158">
        <f>S2667*H2667</f>
        <v>0</v>
      </c>
      <c r="AR2667" s="159" t="s">
        <v>299</v>
      </c>
      <c r="AT2667" s="159" t="s">
        <v>391</v>
      </c>
      <c r="AU2667" s="159" t="s">
        <v>177</v>
      </c>
      <c r="AY2667" s="863" t="s">
        <v>170</v>
      </c>
      <c r="BE2667" s="887">
        <f>IF(N2667="základná",J2667,0)</f>
        <v>0</v>
      </c>
      <c r="BF2667" s="887">
        <f>IF(N2667="znížená",J2667,0)</f>
        <v>0</v>
      </c>
      <c r="BG2667" s="887">
        <f>IF(N2667="zákl. prenesená",J2667,0)</f>
        <v>0</v>
      </c>
      <c r="BH2667" s="887">
        <f>IF(N2667="zníž. prenesená",J2667,0)</f>
        <v>0</v>
      </c>
      <c r="BI2667" s="887">
        <f>IF(N2667="nulová",J2667,0)</f>
        <v>0</v>
      </c>
      <c r="BJ2667" s="863" t="s">
        <v>177</v>
      </c>
      <c r="BK2667" s="887">
        <f>ROUND(I2667*H2667,2)</f>
        <v>0</v>
      </c>
      <c r="BL2667" s="863" t="s">
        <v>234</v>
      </c>
      <c r="BM2667" s="159" t="s">
        <v>1686</v>
      </c>
    </row>
    <row r="2668" spans="2:65" s="888" customFormat="1">
      <c r="B2668" s="889"/>
      <c r="D2668" s="890" t="s">
        <v>3027</v>
      </c>
      <c r="E2668" s="891" t="s">
        <v>1</v>
      </c>
      <c r="F2668" s="892" t="s">
        <v>3855</v>
      </c>
      <c r="H2668" s="891" t="s">
        <v>1</v>
      </c>
      <c r="L2668" s="889"/>
      <c r="M2668" s="893"/>
      <c r="T2668" s="894"/>
      <c r="AT2668" s="891" t="s">
        <v>3027</v>
      </c>
      <c r="AU2668" s="891" t="s">
        <v>177</v>
      </c>
      <c r="AV2668" s="888" t="s">
        <v>78</v>
      </c>
      <c r="AW2668" s="888" t="s">
        <v>27</v>
      </c>
      <c r="AX2668" s="888" t="s">
        <v>70</v>
      </c>
      <c r="AY2668" s="891" t="s">
        <v>170</v>
      </c>
    </row>
    <row r="2669" spans="2:65" s="888" customFormat="1">
      <c r="B2669" s="889"/>
      <c r="D2669" s="890" t="s">
        <v>3027</v>
      </c>
      <c r="E2669" s="891" t="s">
        <v>1</v>
      </c>
      <c r="F2669" s="892" t="s">
        <v>3856</v>
      </c>
      <c r="H2669" s="891" t="s">
        <v>1</v>
      </c>
      <c r="L2669" s="889"/>
      <c r="M2669" s="893"/>
      <c r="T2669" s="894"/>
      <c r="AT2669" s="891" t="s">
        <v>3027</v>
      </c>
      <c r="AU2669" s="891" t="s">
        <v>177</v>
      </c>
      <c r="AV2669" s="888" t="s">
        <v>78</v>
      </c>
      <c r="AW2669" s="888" t="s">
        <v>27</v>
      </c>
      <c r="AX2669" s="888" t="s">
        <v>70</v>
      </c>
      <c r="AY2669" s="891" t="s">
        <v>170</v>
      </c>
    </row>
    <row r="2670" spans="2:65" s="895" customFormat="1">
      <c r="B2670" s="896"/>
      <c r="D2670" s="890" t="s">
        <v>3027</v>
      </c>
      <c r="E2670" s="897" t="s">
        <v>1</v>
      </c>
      <c r="F2670" s="898" t="s">
        <v>3857</v>
      </c>
      <c r="H2670" s="899">
        <v>79.289000000000001</v>
      </c>
      <c r="L2670" s="896"/>
      <c r="M2670" s="900"/>
      <c r="T2670" s="901"/>
      <c r="AT2670" s="897" t="s">
        <v>3027</v>
      </c>
      <c r="AU2670" s="897" t="s">
        <v>177</v>
      </c>
      <c r="AV2670" s="895" t="s">
        <v>177</v>
      </c>
      <c r="AW2670" s="895" t="s">
        <v>27</v>
      </c>
      <c r="AX2670" s="895" t="s">
        <v>70</v>
      </c>
      <c r="AY2670" s="897" t="s">
        <v>170</v>
      </c>
    </row>
    <row r="2671" spans="2:65" s="888" customFormat="1">
      <c r="B2671" s="889"/>
      <c r="D2671" s="890" t="s">
        <v>3027</v>
      </c>
      <c r="E2671" s="891" t="s">
        <v>1</v>
      </c>
      <c r="F2671" s="892" t="s">
        <v>3858</v>
      </c>
      <c r="H2671" s="891" t="s">
        <v>1</v>
      </c>
      <c r="L2671" s="889"/>
      <c r="M2671" s="893"/>
      <c r="T2671" s="894"/>
      <c r="AT2671" s="891" t="s">
        <v>3027</v>
      </c>
      <c r="AU2671" s="891" t="s">
        <v>177</v>
      </c>
      <c r="AV2671" s="888" t="s">
        <v>78</v>
      </c>
      <c r="AW2671" s="888" t="s">
        <v>27</v>
      </c>
      <c r="AX2671" s="888" t="s">
        <v>70</v>
      </c>
      <c r="AY2671" s="891" t="s">
        <v>170</v>
      </c>
    </row>
    <row r="2672" spans="2:65" s="895" customFormat="1">
      <c r="B2672" s="896"/>
      <c r="D2672" s="890" t="s">
        <v>3027</v>
      </c>
      <c r="E2672" s="897" t="s">
        <v>1</v>
      </c>
      <c r="F2672" s="898" t="s">
        <v>3857</v>
      </c>
      <c r="H2672" s="899">
        <v>79.289000000000001</v>
      </c>
      <c r="L2672" s="896"/>
      <c r="M2672" s="900"/>
      <c r="T2672" s="901"/>
      <c r="AT2672" s="897" t="s">
        <v>3027</v>
      </c>
      <c r="AU2672" s="897" t="s">
        <v>177</v>
      </c>
      <c r="AV2672" s="895" t="s">
        <v>177</v>
      </c>
      <c r="AW2672" s="895" t="s">
        <v>27</v>
      </c>
      <c r="AX2672" s="895" t="s">
        <v>70</v>
      </c>
      <c r="AY2672" s="897" t="s">
        <v>170</v>
      </c>
    </row>
    <row r="2673" spans="2:65" s="888" customFormat="1">
      <c r="B2673" s="889"/>
      <c r="D2673" s="890" t="s">
        <v>3027</v>
      </c>
      <c r="E2673" s="891" t="s">
        <v>1</v>
      </c>
      <c r="F2673" s="892" t="s">
        <v>3859</v>
      </c>
      <c r="H2673" s="891" t="s">
        <v>1</v>
      </c>
      <c r="L2673" s="889"/>
      <c r="M2673" s="893"/>
      <c r="T2673" s="894"/>
      <c r="AT2673" s="891" t="s">
        <v>3027</v>
      </c>
      <c r="AU2673" s="891" t="s">
        <v>177</v>
      </c>
      <c r="AV2673" s="888" t="s">
        <v>78</v>
      </c>
      <c r="AW2673" s="888" t="s">
        <v>27</v>
      </c>
      <c r="AX2673" s="888" t="s">
        <v>70</v>
      </c>
      <c r="AY2673" s="891" t="s">
        <v>170</v>
      </c>
    </row>
    <row r="2674" spans="2:65" s="895" customFormat="1">
      <c r="B2674" s="896"/>
      <c r="D2674" s="890" t="s">
        <v>3027</v>
      </c>
      <c r="E2674" s="897" t="s">
        <v>1</v>
      </c>
      <c r="F2674" s="898" t="s">
        <v>3860</v>
      </c>
      <c r="H2674" s="899">
        <v>5.6639999999999997</v>
      </c>
      <c r="L2674" s="896"/>
      <c r="M2674" s="900"/>
      <c r="T2674" s="901"/>
      <c r="AT2674" s="897" t="s">
        <v>3027</v>
      </c>
      <c r="AU2674" s="897" t="s">
        <v>177</v>
      </c>
      <c r="AV2674" s="895" t="s">
        <v>177</v>
      </c>
      <c r="AW2674" s="895" t="s">
        <v>27</v>
      </c>
      <c r="AX2674" s="895" t="s">
        <v>70</v>
      </c>
      <c r="AY2674" s="897" t="s">
        <v>170</v>
      </c>
    </row>
    <row r="2675" spans="2:65" s="902" customFormat="1">
      <c r="B2675" s="903"/>
      <c r="D2675" s="890" t="s">
        <v>3027</v>
      </c>
      <c r="E2675" s="904" t="s">
        <v>1</v>
      </c>
      <c r="F2675" s="905" t="s">
        <v>3030</v>
      </c>
      <c r="H2675" s="906">
        <v>164.24199999999999</v>
      </c>
      <c r="L2675" s="903"/>
      <c r="M2675" s="907"/>
      <c r="T2675" s="908"/>
      <c r="AT2675" s="904" t="s">
        <v>3027</v>
      </c>
      <c r="AU2675" s="904" t="s">
        <v>177</v>
      </c>
      <c r="AV2675" s="902" t="s">
        <v>176</v>
      </c>
      <c r="AW2675" s="902" t="s">
        <v>27</v>
      </c>
      <c r="AX2675" s="902" t="s">
        <v>78</v>
      </c>
      <c r="AY2675" s="904" t="s">
        <v>170</v>
      </c>
    </row>
    <row r="2676" spans="2:65" s="2" customFormat="1" ht="21.75" customHeight="1">
      <c r="B2676" s="883"/>
      <c r="C2676" s="161" t="s">
        <v>1687</v>
      </c>
      <c r="D2676" s="161" t="s">
        <v>391</v>
      </c>
      <c r="E2676" s="162" t="s">
        <v>1688</v>
      </c>
      <c r="F2676" s="163" t="s">
        <v>1689</v>
      </c>
      <c r="G2676" s="164" t="s">
        <v>339</v>
      </c>
      <c r="H2676" s="165">
        <v>75</v>
      </c>
      <c r="I2676" s="1091"/>
      <c r="J2676" s="166">
        <f>ROUND(I2676*H2676,2)</f>
        <v>0</v>
      </c>
      <c r="K2676" s="167"/>
      <c r="L2676" s="168"/>
      <c r="M2676" s="169" t="s">
        <v>1</v>
      </c>
      <c r="N2676" s="922" t="s">
        <v>38</v>
      </c>
      <c r="O2676" s="886">
        <v>0</v>
      </c>
      <c r="P2676" s="886">
        <f>O2676*H2676</f>
        <v>0</v>
      </c>
      <c r="Q2676" s="886">
        <v>0</v>
      </c>
      <c r="R2676" s="886">
        <f>Q2676*H2676</f>
        <v>0</v>
      </c>
      <c r="S2676" s="886">
        <v>0</v>
      </c>
      <c r="T2676" s="158">
        <f>S2676*H2676</f>
        <v>0</v>
      </c>
      <c r="AR2676" s="159" t="s">
        <v>299</v>
      </c>
      <c r="AT2676" s="159" t="s">
        <v>391</v>
      </c>
      <c r="AU2676" s="159" t="s">
        <v>177</v>
      </c>
      <c r="AY2676" s="863" t="s">
        <v>170</v>
      </c>
      <c r="BE2676" s="887">
        <f>IF(N2676="základná",J2676,0)</f>
        <v>0</v>
      </c>
      <c r="BF2676" s="887">
        <f>IF(N2676="znížená",J2676,0)</f>
        <v>0</v>
      </c>
      <c r="BG2676" s="887">
        <f>IF(N2676="zákl. prenesená",J2676,0)</f>
        <v>0</v>
      </c>
      <c r="BH2676" s="887">
        <f>IF(N2676="zníž. prenesená",J2676,0)</f>
        <v>0</v>
      </c>
      <c r="BI2676" s="887">
        <f>IF(N2676="nulová",J2676,0)</f>
        <v>0</v>
      </c>
      <c r="BJ2676" s="863" t="s">
        <v>177</v>
      </c>
      <c r="BK2676" s="887">
        <f>ROUND(I2676*H2676,2)</f>
        <v>0</v>
      </c>
      <c r="BL2676" s="863" t="s">
        <v>234</v>
      </c>
      <c r="BM2676" s="159" t="s">
        <v>1690</v>
      </c>
    </row>
    <row r="2677" spans="2:65" s="888" customFormat="1">
      <c r="B2677" s="889"/>
      <c r="D2677" s="890" t="s">
        <v>3027</v>
      </c>
      <c r="E2677" s="891" t="s">
        <v>1</v>
      </c>
      <c r="F2677" s="892" t="s">
        <v>3861</v>
      </c>
      <c r="H2677" s="891" t="s">
        <v>1</v>
      </c>
      <c r="L2677" s="889"/>
      <c r="M2677" s="893"/>
      <c r="T2677" s="894"/>
      <c r="AT2677" s="891" t="s">
        <v>3027</v>
      </c>
      <c r="AU2677" s="891" t="s">
        <v>177</v>
      </c>
      <c r="AV2677" s="888" t="s">
        <v>78</v>
      </c>
      <c r="AW2677" s="888" t="s">
        <v>27</v>
      </c>
      <c r="AX2677" s="888" t="s">
        <v>70</v>
      </c>
      <c r="AY2677" s="891" t="s">
        <v>170</v>
      </c>
    </row>
    <row r="2678" spans="2:65" s="895" customFormat="1">
      <c r="B2678" s="896"/>
      <c r="D2678" s="890" t="s">
        <v>3027</v>
      </c>
      <c r="E2678" s="897" t="s">
        <v>1</v>
      </c>
      <c r="F2678" s="898" t="s">
        <v>3862</v>
      </c>
      <c r="H2678" s="899">
        <v>75</v>
      </c>
      <c r="L2678" s="896"/>
      <c r="M2678" s="900"/>
      <c r="T2678" s="901"/>
      <c r="AT2678" s="897" t="s">
        <v>3027</v>
      </c>
      <c r="AU2678" s="897" t="s">
        <v>177</v>
      </c>
      <c r="AV2678" s="895" t="s">
        <v>177</v>
      </c>
      <c r="AW2678" s="895" t="s">
        <v>27</v>
      </c>
      <c r="AX2678" s="895" t="s">
        <v>70</v>
      </c>
      <c r="AY2678" s="897" t="s">
        <v>170</v>
      </c>
    </row>
    <row r="2679" spans="2:65" s="902" customFormat="1">
      <c r="B2679" s="903"/>
      <c r="D2679" s="890" t="s">
        <v>3027</v>
      </c>
      <c r="E2679" s="904" t="s">
        <v>1</v>
      </c>
      <c r="F2679" s="905" t="s">
        <v>3030</v>
      </c>
      <c r="H2679" s="906">
        <v>75</v>
      </c>
      <c r="L2679" s="903"/>
      <c r="M2679" s="907"/>
      <c r="T2679" s="908"/>
      <c r="AT2679" s="904" t="s">
        <v>3027</v>
      </c>
      <c r="AU2679" s="904" t="s">
        <v>177</v>
      </c>
      <c r="AV2679" s="902" t="s">
        <v>176</v>
      </c>
      <c r="AW2679" s="902" t="s">
        <v>27</v>
      </c>
      <c r="AX2679" s="902" t="s">
        <v>78</v>
      </c>
      <c r="AY2679" s="904" t="s">
        <v>170</v>
      </c>
    </row>
    <row r="2680" spans="2:65" s="2" customFormat="1" ht="16.5" customHeight="1">
      <c r="B2680" s="883"/>
      <c r="C2680" s="148" t="s">
        <v>1691</v>
      </c>
      <c r="D2680" s="148" t="s">
        <v>172</v>
      </c>
      <c r="E2680" s="149" t="s">
        <v>1692</v>
      </c>
      <c r="F2680" s="150" t="s">
        <v>1693</v>
      </c>
      <c r="G2680" s="151" t="s">
        <v>364</v>
      </c>
      <c r="H2680" s="152">
        <v>4.21</v>
      </c>
      <c r="I2680" s="1091"/>
      <c r="J2680" s="153">
        <f>ROUND(I2680*H2680,2)</f>
        <v>0</v>
      </c>
      <c r="K2680" s="884"/>
      <c r="L2680" s="40"/>
      <c r="M2680" s="155" t="s">
        <v>1</v>
      </c>
      <c r="N2680" s="885" t="s">
        <v>38</v>
      </c>
      <c r="O2680" s="886">
        <v>0.70362999999999998</v>
      </c>
      <c r="P2680" s="886">
        <f>O2680*H2680</f>
        <v>2.9622823</v>
      </c>
      <c r="Q2680" s="886">
        <v>0</v>
      </c>
      <c r="R2680" s="886">
        <f>Q2680*H2680</f>
        <v>0</v>
      </c>
      <c r="S2680" s="886">
        <v>0</v>
      </c>
      <c r="T2680" s="158">
        <f>S2680*H2680</f>
        <v>0</v>
      </c>
      <c r="AR2680" s="159" t="s">
        <v>234</v>
      </c>
      <c r="AT2680" s="159" t="s">
        <v>172</v>
      </c>
      <c r="AU2680" s="159" t="s">
        <v>177</v>
      </c>
      <c r="AY2680" s="863" t="s">
        <v>170</v>
      </c>
      <c r="BE2680" s="887">
        <f>IF(N2680="základná",J2680,0)</f>
        <v>0</v>
      </c>
      <c r="BF2680" s="887">
        <f>IF(N2680="znížená",J2680,0)</f>
        <v>0</v>
      </c>
      <c r="BG2680" s="887">
        <f>IF(N2680="zákl. prenesená",J2680,0)</f>
        <v>0</v>
      </c>
      <c r="BH2680" s="887">
        <f>IF(N2680="zníž. prenesená",J2680,0)</f>
        <v>0</v>
      </c>
      <c r="BI2680" s="887">
        <f>IF(N2680="nulová",J2680,0)</f>
        <v>0</v>
      </c>
      <c r="BJ2680" s="863" t="s">
        <v>177</v>
      </c>
      <c r="BK2680" s="887">
        <f>ROUND(I2680*H2680,2)</f>
        <v>0</v>
      </c>
      <c r="BL2680" s="863" t="s">
        <v>234</v>
      </c>
      <c r="BM2680" s="159" t="s">
        <v>1694</v>
      </c>
    </row>
    <row r="2681" spans="2:65" s="888" customFormat="1">
      <c r="B2681" s="889"/>
      <c r="D2681" s="890" t="s">
        <v>3027</v>
      </c>
      <c r="E2681" s="891" t="s">
        <v>1</v>
      </c>
      <c r="F2681" s="892" t="s">
        <v>3863</v>
      </c>
      <c r="H2681" s="891" t="s">
        <v>1</v>
      </c>
      <c r="L2681" s="889"/>
      <c r="M2681" s="893"/>
      <c r="T2681" s="894"/>
      <c r="AT2681" s="891" t="s">
        <v>3027</v>
      </c>
      <c r="AU2681" s="891" t="s">
        <v>177</v>
      </c>
      <c r="AV2681" s="888" t="s">
        <v>78</v>
      </c>
      <c r="AW2681" s="888" t="s">
        <v>27</v>
      </c>
      <c r="AX2681" s="888" t="s">
        <v>70</v>
      </c>
      <c r="AY2681" s="891" t="s">
        <v>170</v>
      </c>
    </row>
    <row r="2682" spans="2:65" s="895" customFormat="1">
      <c r="B2682" s="896"/>
      <c r="D2682" s="890" t="s">
        <v>3027</v>
      </c>
      <c r="E2682" s="897" t="s">
        <v>1</v>
      </c>
      <c r="F2682" s="898" t="s">
        <v>3864</v>
      </c>
      <c r="H2682" s="899">
        <v>4.21</v>
      </c>
      <c r="L2682" s="896"/>
      <c r="M2682" s="900"/>
      <c r="T2682" s="901"/>
      <c r="AT2682" s="897" t="s">
        <v>3027</v>
      </c>
      <c r="AU2682" s="897" t="s">
        <v>177</v>
      </c>
      <c r="AV2682" s="895" t="s">
        <v>177</v>
      </c>
      <c r="AW2682" s="895" t="s">
        <v>27</v>
      </c>
      <c r="AX2682" s="895" t="s">
        <v>70</v>
      </c>
      <c r="AY2682" s="897" t="s">
        <v>170</v>
      </c>
    </row>
    <row r="2683" spans="2:65" s="902" customFormat="1">
      <c r="B2683" s="903"/>
      <c r="D2683" s="890" t="s">
        <v>3027</v>
      </c>
      <c r="E2683" s="904" t="s">
        <v>1</v>
      </c>
      <c r="F2683" s="905" t="s">
        <v>3030</v>
      </c>
      <c r="H2683" s="906">
        <v>4.21</v>
      </c>
      <c r="L2683" s="903"/>
      <c r="M2683" s="907"/>
      <c r="T2683" s="908"/>
      <c r="AT2683" s="904" t="s">
        <v>3027</v>
      </c>
      <c r="AU2683" s="904" t="s">
        <v>177</v>
      </c>
      <c r="AV2683" s="902" t="s">
        <v>176</v>
      </c>
      <c r="AW2683" s="902" t="s">
        <v>27</v>
      </c>
      <c r="AX2683" s="902" t="s">
        <v>78</v>
      </c>
      <c r="AY2683" s="904" t="s">
        <v>170</v>
      </c>
    </row>
    <row r="2684" spans="2:65" s="2" customFormat="1" ht="24.25" customHeight="1">
      <c r="B2684" s="883"/>
      <c r="C2684" s="161" t="s">
        <v>1695</v>
      </c>
      <c r="D2684" s="161" t="s">
        <v>391</v>
      </c>
      <c r="E2684" s="162" t="s">
        <v>1696</v>
      </c>
      <c r="F2684" s="163" t="s">
        <v>1697</v>
      </c>
      <c r="G2684" s="164" t="s">
        <v>364</v>
      </c>
      <c r="H2684" s="165">
        <v>4.21</v>
      </c>
      <c r="I2684" s="1091"/>
      <c r="J2684" s="166">
        <f>ROUND(I2684*H2684,2)</f>
        <v>0</v>
      </c>
      <c r="K2684" s="167"/>
      <c r="L2684" s="168"/>
      <c r="M2684" s="169" t="s">
        <v>1</v>
      </c>
      <c r="N2684" s="922" t="s">
        <v>38</v>
      </c>
      <c r="O2684" s="886">
        <v>0</v>
      </c>
      <c r="P2684" s="886">
        <f>O2684*H2684</f>
        <v>0</v>
      </c>
      <c r="Q2684" s="886">
        <v>2.1000000000000001E-2</v>
      </c>
      <c r="R2684" s="886">
        <f>Q2684*H2684</f>
        <v>8.8410000000000002E-2</v>
      </c>
      <c r="S2684" s="886">
        <v>0</v>
      </c>
      <c r="T2684" s="158">
        <f>S2684*H2684</f>
        <v>0</v>
      </c>
      <c r="AR2684" s="159" t="s">
        <v>299</v>
      </c>
      <c r="AT2684" s="159" t="s">
        <v>391</v>
      </c>
      <c r="AU2684" s="159" t="s">
        <v>177</v>
      </c>
      <c r="AY2684" s="863" t="s">
        <v>170</v>
      </c>
      <c r="BE2684" s="887">
        <f>IF(N2684="základná",J2684,0)</f>
        <v>0</v>
      </c>
      <c r="BF2684" s="887">
        <f>IF(N2684="znížená",J2684,0)</f>
        <v>0</v>
      </c>
      <c r="BG2684" s="887">
        <f>IF(N2684="zákl. prenesená",J2684,0)</f>
        <v>0</v>
      </c>
      <c r="BH2684" s="887">
        <f>IF(N2684="zníž. prenesená",J2684,0)</f>
        <v>0</v>
      </c>
      <c r="BI2684" s="887">
        <f>IF(N2684="nulová",J2684,0)</f>
        <v>0</v>
      </c>
      <c r="BJ2684" s="863" t="s">
        <v>177</v>
      </c>
      <c r="BK2684" s="887">
        <f>ROUND(I2684*H2684,2)</f>
        <v>0</v>
      </c>
      <c r="BL2684" s="863" t="s">
        <v>234</v>
      </c>
      <c r="BM2684" s="159" t="s">
        <v>1698</v>
      </c>
    </row>
    <row r="2685" spans="2:65" s="888" customFormat="1">
      <c r="B2685" s="889"/>
      <c r="D2685" s="890" t="s">
        <v>3027</v>
      </c>
      <c r="E2685" s="891" t="s">
        <v>1</v>
      </c>
      <c r="F2685" s="892" t="s">
        <v>3863</v>
      </c>
      <c r="H2685" s="891" t="s">
        <v>1</v>
      </c>
      <c r="L2685" s="889"/>
      <c r="M2685" s="893"/>
      <c r="T2685" s="894"/>
      <c r="AT2685" s="891" t="s">
        <v>3027</v>
      </c>
      <c r="AU2685" s="891" t="s">
        <v>177</v>
      </c>
      <c r="AV2685" s="888" t="s">
        <v>78</v>
      </c>
      <c r="AW2685" s="888" t="s">
        <v>27</v>
      </c>
      <c r="AX2685" s="888" t="s">
        <v>70</v>
      </c>
      <c r="AY2685" s="891" t="s">
        <v>170</v>
      </c>
    </row>
    <row r="2686" spans="2:65" s="895" customFormat="1">
      <c r="B2686" s="896"/>
      <c r="D2686" s="890" t="s">
        <v>3027</v>
      </c>
      <c r="E2686" s="897" t="s">
        <v>1</v>
      </c>
      <c r="F2686" s="898" t="s">
        <v>3864</v>
      </c>
      <c r="H2686" s="899">
        <v>4.21</v>
      </c>
      <c r="L2686" s="896"/>
      <c r="M2686" s="900"/>
      <c r="T2686" s="901"/>
      <c r="AT2686" s="897" t="s">
        <v>3027</v>
      </c>
      <c r="AU2686" s="897" t="s">
        <v>177</v>
      </c>
      <c r="AV2686" s="895" t="s">
        <v>177</v>
      </c>
      <c r="AW2686" s="895" t="s">
        <v>27</v>
      </c>
      <c r="AX2686" s="895" t="s">
        <v>70</v>
      </c>
      <c r="AY2686" s="897" t="s">
        <v>170</v>
      </c>
    </row>
    <row r="2687" spans="2:65" s="902" customFormat="1">
      <c r="B2687" s="903"/>
      <c r="D2687" s="890" t="s">
        <v>3027</v>
      </c>
      <c r="E2687" s="904" t="s">
        <v>1</v>
      </c>
      <c r="F2687" s="905" t="s">
        <v>3030</v>
      </c>
      <c r="H2687" s="906">
        <v>4.21</v>
      </c>
      <c r="L2687" s="903"/>
      <c r="M2687" s="907"/>
      <c r="T2687" s="908"/>
      <c r="AT2687" s="904" t="s">
        <v>3027</v>
      </c>
      <c r="AU2687" s="904" t="s">
        <v>177</v>
      </c>
      <c r="AV2687" s="902" t="s">
        <v>176</v>
      </c>
      <c r="AW2687" s="902" t="s">
        <v>27</v>
      </c>
      <c r="AX2687" s="902" t="s">
        <v>78</v>
      </c>
      <c r="AY2687" s="904" t="s">
        <v>170</v>
      </c>
    </row>
    <row r="2688" spans="2:65" s="2" customFormat="1" ht="16.5" customHeight="1">
      <c r="B2688" s="883"/>
      <c r="C2688" s="148" t="s">
        <v>1699</v>
      </c>
      <c r="D2688" s="148" t="s">
        <v>172</v>
      </c>
      <c r="E2688" s="149" t="s">
        <v>1700</v>
      </c>
      <c r="F2688" s="150" t="s">
        <v>1701</v>
      </c>
      <c r="G2688" s="151" t="s">
        <v>364</v>
      </c>
      <c r="H2688" s="152">
        <v>2.25</v>
      </c>
      <c r="I2688" s="1091"/>
      <c r="J2688" s="153">
        <f>ROUND(I2688*H2688,2)</f>
        <v>0</v>
      </c>
      <c r="K2688" s="884"/>
      <c r="L2688" s="40"/>
      <c r="M2688" s="155" t="s">
        <v>1</v>
      </c>
      <c r="N2688" s="885" t="s">
        <v>38</v>
      </c>
      <c r="O2688" s="886">
        <v>0.57496999999999998</v>
      </c>
      <c r="P2688" s="886">
        <f>O2688*H2688</f>
        <v>1.2936825000000001</v>
      </c>
      <c r="Q2688" s="886">
        <v>0</v>
      </c>
      <c r="R2688" s="886">
        <f>Q2688*H2688</f>
        <v>0</v>
      </c>
      <c r="S2688" s="886">
        <v>0</v>
      </c>
      <c r="T2688" s="158">
        <f>S2688*H2688</f>
        <v>0</v>
      </c>
      <c r="AR2688" s="159" t="s">
        <v>234</v>
      </c>
      <c r="AT2688" s="159" t="s">
        <v>172</v>
      </c>
      <c r="AU2688" s="159" t="s">
        <v>177</v>
      </c>
      <c r="AY2688" s="863" t="s">
        <v>170</v>
      </c>
      <c r="BE2688" s="887">
        <f>IF(N2688="základná",J2688,0)</f>
        <v>0</v>
      </c>
      <c r="BF2688" s="887">
        <f>IF(N2688="znížená",J2688,0)</f>
        <v>0</v>
      </c>
      <c r="BG2688" s="887">
        <f>IF(N2688="zákl. prenesená",J2688,0)</f>
        <v>0</v>
      </c>
      <c r="BH2688" s="887">
        <f>IF(N2688="zníž. prenesená",J2688,0)</f>
        <v>0</v>
      </c>
      <c r="BI2688" s="887">
        <f>IF(N2688="nulová",J2688,0)</f>
        <v>0</v>
      </c>
      <c r="BJ2688" s="863" t="s">
        <v>177</v>
      </c>
      <c r="BK2688" s="887">
        <f>ROUND(I2688*H2688,2)</f>
        <v>0</v>
      </c>
      <c r="BL2688" s="863" t="s">
        <v>234</v>
      </c>
      <c r="BM2688" s="159" t="s">
        <v>1702</v>
      </c>
    </row>
    <row r="2689" spans="2:65" s="888" customFormat="1">
      <c r="B2689" s="889"/>
      <c r="D2689" s="890" t="s">
        <v>3027</v>
      </c>
      <c r="E2689" s="891" t="s">
        <v>1</v>
      </c>
      <c r="F2689" s="892" t="s">
        <v>3863</v>
      </c>
      <c r="H2689" s="891" t="s">
        <v>1</v>
      </c>
      <c r="L2689" s="889"/>
      <c r="M2689" s="893"/>
      <c r="T2689" s="894"/>
      <c r="AT2689" s="891" t="s">
        <v>3027</v>
      </c>
      <c r="AU2689" s="891" t="s">
        <v>177</v>
      </c>
      <c r="AV2689" s="888" t="s">
        <v>78</v>
      </c>
      <c r="AW2689" s="888" t="s">
        <v>27</v>
      </c>
      <c r="AX2689" s="888" t="s">
        <v>70</v>
      </c>
      <c r="AY2689" s="891" t="s">
        <v>170</v>
      </c>
    </row>
    <row r="2690" spans="2:65" s="895" customFormat="1">
      <c r="B2690" s="896"/>
      <c r="D2690" s="890" t="s">
        <v>3027</v>
      </c>
      <c r="E2690" s="897" t="s">
        <v>1</v>
      </c>
      <c r="F2690" s="898" t="s">
        <v>3865</v>
      </c>
      <c r="H2690" s="899">
        <v>2.25</v>
      </c>
      <c r="L2690" s="896"/>
      <c r="M2690" s="900"/>
      <c r="T2690" s="901"/>
      <c r="AT2690" s="897" t="s">
        <v>3027</v>
      </c>
      <c r="AU2690" s="897" t="s">
        <v>177</v>
      </c>
      <c r="AV2690" s="895" t="s">
        <v>177</v>
      </c>
      <c r="AW2690" s="895" t="s">
        <v>27</v>
      </c>
      <c r="AX2690" s="895" t="s">
        <v>70</v>
      </c>
      <c r="AY2690" s="897" t="s">
        <v>170</v>
      </c>
    </row>
    <row r="2691" spans="2:65" s="902" customFormat="1">
      <c r="B2691" s="903"/>
      <c r="D2691" s="890" t="s">
        <v>3027</v>
      </c>
      <c r="E2691" s="904" t="s">
        <v>1</v>
      </c>
      <c r="F2691" s="905" t="s">
        <v>3030</v>
      </c>
      <c r="H2691" s="906">
        <v>2.25</v>
      </c>
      <c r="L2691" s="903"/>
      <c r="M2691" s="907"/>
      <c r="T2691" s="908"/>
      <c r="AT2691" s="904" t="s">
        <v>3027</v>
      </c>
      <c r="AU2691" s="904" t="s">
        <v>177</v>
      </c>
      <c r="AV2691" s="902" t="s">
        <v>176</v>
      </c>
      <c r="AW2691" s="902" t="s">
        <v>27</v>
      </c>
      <c r="AX2691" s="902" t="s">
        <v>78</v>
      </c>
      <c r="AY2691" s="904" t="s">
        <v>170</v>
      </c>
    </row>
    <row r="2692" spans="2:65" s="2" customFormat="1" ht="16.5" customHeight="1">
      <c r="B2692" s="883"/>
      <c r="C2692" s="161" t="s">
        <v>1703</v>
      </c>
      <c r="D2692" s="161" t="s">
        <v>391</v>
      </c>
      <c r="E2692" s="162" t="s">
        <v>1704</v>
      </c>
      <c r="F2692" s="163" t="s">
        <v>1705</v>
      </c>
      <c r="G2692" s="164" t="s">
        <v>364</v>
      </c>
      <c r="H2692" s="165">
        <v>2.25</v>
      </c>
      <c r="I2692" s="1091"/>
      <c r="J2692" s="166">
        <f>ROUND(I2692*H2692,2)</f>
        <v>0</v>
      </c>
      <c r="K2692" s="167"/>
      <c r="L2692" s="168"/>
      <c r="M2692" s="169" t="s">
        <v>1</v>
      </c>
      <c r="N2692" s="922" t="s">
        <v>38</v>
      </c>
      <c r="O2692" s="886">
        <v>0</v>
      </c>
      <c r="P2692" s="886">
        <f>O2692*H2692</f>
        <v>0</v>
      </c>
      <c r="Q2692" s="886">
        <v>5.5999999999999999E-3</v>
      </c>
      <c r="R2692" s="886">
        <f>Q2692*H2692</f>
        <v>1.26E-2</v>
      </c>
      <c r="S2692" s="886">
        <v>0</v>
      </c>
      <c r="T2692" s="158">
        <f>S2692*H2692</f>
        <v>0</v>
      </c>
      <c r="AR2692" s="159" t="s">
        <v>299</v>
      </c>
      <c r="AT2692" s="159" t="s">
        <v>391</v>
      </c>
      <c r="AU2692" s="159" t="s">
        <v>177</v>
      </c>
      <c r="AY2692" s="863" t="s">
        <v>170</v>
      </c>
      <c r="BE2692" s="887">
        <f>IF(N2692="základná",J2692,0)</f>
        <v>0</v>
      </c>
      <c r="BF2692" s="887">
        <f>IF(N2692="znížená",J2692,0)</f>
        <v>0</v>
      </c>
      <c r="BG2692" s="887">
        <f>IF(N2692="zákl. prenesená",J2692,0)</f>
        <v>0</v>
      </c>
      <c r="BH2692" s="887">
        <f>IF(N2692="zníž. prenesená",J2692,0)</f>
        <v>0</v>
      </c>
      <c r="BI2692" s="887">
        <f>IF(N2692="nulová",J2692,0)</f>
        <v>0</v>
      </c>
      <c r="BJ2692" s="863" t="s">
        <v>177</v>
      </c>
      <c r="BK2692" s="887">
        <f>ROUND(I2692*H2692,2)</f>
        <v>0</v>
      </c>
      <c r="BL2692" s="863" t="s">
        <v>234</v>
      </c>
      <c r="BM2692" s="159" t="s">
        <v>1706</v>
      </c>
    </row>
    <row r="2693" spans="2:65" s="888" customFormat="1">
      <c r="B2693" s="889"/>
      <c r="D2693" s="890" t="s">
        <v>3027</v>
      </c>
      <c r="E2693" s="891" t="s">
        <v>1</v>
      </c>
      <c r="F2693" s="892" t="s">
        <v>3863</v>
      </c>
      <c r="H2693" s="891" t="s">
        <v>1</v>
      </c>
      <c r="L2693" s="889"/>
      <c r="M2693" s="893"/>
      <c r="T2693" s="894"/>
      <c r="AT2693" s="891" t="s">
        <v>3027</v>
      </c>
      <c r="AU2693" s="891" t="s">
        <v>177</v>
      </c>
      <c r="AV2693" s="888" t="s">
        <v>78</v>
      </c>
      <c r="AW2693" s="888" t="s">
        <v>27</v>
      </c>
      <c r="AX2693" s="888" t="s">
        <v>70</v>
      </c>
      <c r="AY2693" s="891" t="s">
        <v>170</v>
      </c>
    </row>
    <row r="2694" spans="2:65" s="895" customFormat="1">
      <c r="B2694" s="896"/>
      <c r="D2694" s="890" t="s">
        <v>3027</v>
      </c>
      <c r="E2694" s="897" t="s">
        <v>1</v>
      </c>
      <c r="F2694" s="898" t="s">
        <v>3865</v>
      </c>
      <c r="H2694" s="899">
        <v>2.25</v>
      </c>
      <c r="L2694" s="896"/>
      <c r="M2694" s="900"/>
      <c r="T2694" s="901"/>
      <c r="AT2694" s="897" t="s">
        <v>3027</v>
      </c>
      <c r="AU2694" s="897" t="s">
        <v>177</v>
      </c>
      <c r="AV2694" s="895" t="s">
        <v>177</v>
      </c>
      <c r="AW2694" s="895" t="s">
        <v>27</v>
      </c>
      <c r="AX2694" s="895" t="s">
        <v>70</v>
      </c>
      <c r="AY2694" s="897" t="s">
        <v>170</v>
      </c>
    </row>
    <row r="2695" spans="2:65" s="902" customFormat="1">
      <c r="B2695" s="903"/>
      <c r="D2695" s="890" t="s">
        <v>3027</v>
      </c>
      <c r="E2695" s="904" t="s">
        <v>1</v>
      </c>
      <c r="F2695" s="905" t="s">
        <v>3030</v>
      </c>
      <c r="H2695" s="906">
        <v>2.25</v>
      </c>
      <c r="L2695" s="903"/>
      <c r="M2695" s="907"/>
      <c r="T2695" s="908"/>
      <c r="AT2695" s="904" t="s">
        <v>3027</v>
      </c>
      <c r="AU2695" s="904" t="s">
        <v>177</v>
      </c>
      <c r="AV2695" s="902" t="s">
        <v>176</v>
      </c>
      <c r="AW2695" s="902" t="s">
        <v>27</v>
      </c>
      <c r="AX2695" s="902" t="s">
        <v>78</v>
      </c>
      <c r="AY2695" s="904" t="s">
        <v>170</v>
      </c>
    </row>
    <row r="2696" spans="2:65" s="2" customFormat="1" ht="16.5" customHeight="1">
      <c r="B2696" s="883"/>
      <c r="C2696" s="148" t="s">
        <v>1707</v>
      </c>
      <c r="D2696" s="148" t="s">
        <v>172</v>
      </c>
      <c r="E2696" s="149" t="s">
        <v>1708</v>
      </c>
      <c r="F2696" s="150" t="s">
        <v>1709</v>
      </c>
      <c r="G2696" s="151" t="s">
        <v>364</v>
      </c>
      <c r="H2696" s="152">
        <v>105.79</v>
      </c>
      <c r="I2696" s="1091"/>
      <c r="J2696" s="153">
        <f>ROUND(I2696*H2696,2)</f>
        <v>0</v>
      </c>
      <c r="K2696" s="884"/>
      <c r="L2696" s="40"/>
      <c r="M2696" s="155" t="s">
        <v>1</v>
      </c>
      <c r="N2696" s="885" t="s">
        <v>38</v>
      </c>
      <c r="O2696" s="886">
        <v>0.13900000000000001</v>
      </c>
      <c r="P2696" s="886">
        <f>O2696*H2696</f>
        <v>14.704810000000002</v>
      </c>
      <c r="Q2696" s="886">
        <v>1.0000000000000001E-5</v>
      </c>
      <c r="R2696" s="886">
        <f>Q2696*H2696</f>
        <v>1.0579000000000001E-3</v>
      </c>
      <c r="S2696" s="886">
        <v>0</v>
      </c>
      <c r="T2696" s="158">
        <f>S2696*H2696</f>
        <v>0</v>
      </c>
      <c r="AR2696" s="159" t="s">
        <v>234</v>
      </c>
      <c r="AT2696" s="159" t="s">
        <v>172</v>
      </c>
      <c r="AU2696" s="159" t="s">
        <v>177</v>
      </c>
      <c r="AY2696" s="863" t="s">
        <v>170</v>
      </c>
      <c r="BE2696" s="887">
        <f>IF(N2696="základná",J2696,0)</f>
        <v>0</v>
      </c>
      <c r="BF2696" s="887">
        <f>IF(N2696="znížená",J2696,0)</f>
        <v>0</v>
      </c>
      <c r="BG2696" s="887">
        <f>IF(N2696="zákl. prenesená",J2696,0)</f>
        <v>0</v>
      </c>
      <c r="BH2696" s="887">
        <f>IF(N2696="zníž. prenesená",J2696,0)</f>
        <v>0</v>
      </c>
      <c r="BI2696" s="887">
        <f>IF(N2696="nulová",J2696,0)</f>
        <v>0</v>
      </c>
      <c r="BJ2696" s="863" t="s">
        <v>177</v>
      </c>
      <c r="BK2696" s="887">
        <f>ROUND(I2696*H2696,2)</f>
        <v>0</v>
      </c>
      <c r="BL2696" s="863" t="s">
        <v>234</v>
      </c>
      <c r="BM2696" s="159" t="s">
        <v>1710</v>
      </c>
    </row>
    <row r="2697" spans="2:65" s="888" customFormat="1">
      <c r="B2697" s="889"/>
      <c r="D2697" s="890" t="s">
        <v>3027</v>
      </c>
      <c r="E2697" s="891" t="s">
        <v>1</v>
      </c>
      <c r="F2697" s="892" t="s">
        <v>3866</v>
      </c>
      <c r="H2697" s="891" t="s">
        <v>1</v>
      </c>
      <c r="L2697" s="889"/>
      <c r="M2697" s="893"/>
      <c r="T2697" s="894"/>
      <c r="AT2697" s="891" t="s">
        <v>3027</v>
      </c>
      <c r="AU2697" s="891" t="s">
        <v>177</v>
      </c>
      <c r="AV2697" s="888" t="s">
        <v>78</v>
      </c>
      <c r="AW2697" s="888" t="s">
        <v>27</v>
      </c>
      <c r="AX2697" s="888" t="s">
        <v>70</v>
      </c>
      <c r="AY2697" s="891" t="s">
        <v>170</v>
      </c>
    </row>
    <row r="2698" spans="2:65" s="895" customFormat="1">
      <c r="B2698" s="896"/>
      <c r="D2698" s="890" t="s">
        <v>3027</v>
      </c>
      <c r="E2698" s="897" t="s">
        <v>1</v>
      </c>
      <c r="F2698" s="898" t="s">
        <v>3867</v>
      </c>
      <c r="H2698" s="899">
        <v>20.14</v>
      </c>
      <c r="L2698" s="896"/>
      <c r="M2698" s="900"/>
      <c r="T2698" s="901"/>
      <c r="AT2698" s="897" t="s">
        <v>3027</v>
      </c>
      <c r="AU2698" s="897" t="s">
        <v>177</v>
      </c>
      <c r="AV2698" s="895" t="s">
        <v>177</v>
      </c>
      <c r="AW2698" s="895" t="s">
        <v>27</v>
      </c>
      <c r="AX2698" s="895" t="s">
        <v>70</v>
      </c>
      <c r="AY2698" s="897" t="s">
        <v>170</v>
      </c>
    </row>
    <row r="2699" spans="2:65" s="895" customFormat="1">
      <c r="B2699" s="896"/>
      <c r="D2699" s="890" t="s">
        <v>3027</v>
      </c>
      <c r="E2699" s="897" t="s">
        <v>1</v>
      </c>
      <c r="F2699" s="898" t="s">
        <v>3868</v>
      </c>
      <c r="H2699" s="899">
        <v>12.14</v>
      </c>
      <c r="L2699" s="896"/>
      <c r="M2699" s="900"/>
      <c r="T2699" s="901"/>
      <c r="AT2699" s="897" t="s">
        <v>3027</v>
      </c>
      <c r="AU2699" s="897" t="s">
        <v>177</v>
      </c>
      <c r="AV2699" s="895" t="s">
        <v>177</v>
      </c>
      <c r="AW2699" s="895" t="s">
        <v>27</v>
      </c>
      <c r="AX2699" s="895" t="s">
        <v>70</v>
      </c>
      <c r="AY2699" s="897" t="s">
        <v>170</v>
      </c>
    </row>
    <row r="2700" spans="2:65" s="895" customFormat="1">
      <c r="B2700" s="896"/>
      <c r="D2700" s="890" t="s">
        <v>3027</v>
      </c>
      <c r="E2700" s="897" t="s">
        <v>1</v>
      </c>
      <c r="F2700" s="898" t="s">
        <v>3869</v>
      </c>
      <c r="H2700" s="899">
        <v>20.46</v>
      </c>
      <c r="L2700" s="896"/>
      <c r="M2700" s="900"/>
      <c r="T2700" s="901"/>
      <c r="AT2700" s="897" t="s">
        <v>3027</v>
      </c>
      <c r="AU2700" s="897" t="s">
        <v>177</v>
      </c>
      <c r="AV2700" s="895" t="s">
        <v>177</v>
      </c>
      <c r="AW2700" s="895" t="s">
        <v>27</v>
      </c>
      <c r="AX2700" s="895" t="s">
        <v>70</v>
      </c>
      <c r="AY2700" s="897" t="s">
        <v>170</v>
      </c>
    </row>
    <row r="2701" spans="2:65" s="895" customFormat="1">
      <c r="B2701" s="896"/>
      <c r="D2701" s="890" t="s">
        <v>3027</v>
      </c>
      <c r="E2701" s="897" t="s">
        <v>1</v>
      </c>
      <c r="F2701" s="898" t="s">
        <v>3870</v>
      </c>
      <c r="H2701" s="899">
        <v>20.54</v>
      </c>
      <c r="L2701" s="896"/>
      <c r="M2701" s="900"/>
      <c r="T2701" s="901"/>
      <c r="AT2701" s="897" t="s">
        <v>3027</v>
      </c>
      <c r="AU2701" s="897" t="s">
        <v>177</v>
      </c>
      <c r="AV2701" s="895" t="s">
        <v>177</v>
      </c>
      <c r="AW2701" s="895" t="s">
        <v>27</v>
      </c>
      <c r="AX2701" s="895" t="s">
        <v>70</v>
      </c>
      <c r="AY2701" s="897" t="s">
        <v>170</v>
      </c>
    </row>
    <row r="2702" spans="2:65" s="895" customFormat="1">
      <c r="B2702" s="896"/>
      <c r="D2702" s="890" t="s">
        <v>3027</v>
      </c>
      <c r="E2702" s="897" t="s">
        <v>1</v>
      </c>
      <c r="F2702" s="898" t="s">
        <v>3871</v>
      </c>
      <c r="H2702" s="899">
        <v>20.25</v>
      </c>
      <c r="L2702" s="896"/>
      <c r="M2702" s="900"/>
      <c r="T2702" s="901"/>
      <c r="AT2702" s="897" t="s">
        <v>3027</v>
      </c>
      <c r="AU2702" s="897" t="s">
        <v>177</v>
      </c>
      <c r="AV2702" s="895" t="s">
        <v>177</v>
      </c>
      <c r="AW2702" s="895" t="s">
        <v>27</v>
      </c>
      <c r="AX2702" s="895" t="s">
        <v>70</v>
      </c>
      <c r="AY2702" s="897" t="s">
        <v>170</v>
      </c>
    </row>
    <row r="2703" spans="2:65" s="895" customFormat="1">
      <c r="B2703" s="896"/>
      <c r="D2703" s="890" t="s">
        <v>3027</v>
      </c>
      <c r="E2703" s="897" t="s">
        <v>1</v>
      </c>
      <c r="F2703" s="898" t="s">
        <v>3872</v>
      </c>
      <c r="H2703" s="899">
        <v>12.26</v>
      </c>
      <c r="L2703" s="896"/>
      <c r="M2703" s="900"/>
      <c r="T2703" s="901"/>
      <c r="AT2703" s="897" t="s">
        <v>3027</v>
      </c>
      <c r="AU2703" s="897" t="s">
        <v>177</v>
      </c>
      <c r="AV2703" s="895" t="s">
        <v>177</v>
      </c>
      <c r="AW2703" s="895" t="s">
        <v>27</v>
      </c>
      <c r="AX2703" s="895" t="s">
        <v>70</v>
      </c>
      <c r="AY2703" s="897" t="s">
        <v>170</v>
      </c>
    </row>
    <row r="2704" spans="2:65" s="902" customFormat="1">
      <c r="B2704" s="903"/>
      <c r="D2704" s="890" t="s">
        <v>3027</v>
      </c>
      <c r="E2704" s="904" t="s">
        <v>1</v>
      </c>
      <c r="F2704" s="905" t="s">
        <v>3030</v>
      </c>
      <c r="H2704" s="906">
        <v>105.79</v>
      </c>
      <c r="L2704" s="903"/>
      <c r="M2704" s="907"/>
      <c r="T2704" s="908"/>
      <c r="AT2704" s="904" t="s">
        <v>3027</v>
      </c>
      <c r="AU2704" s="904" t="s">
        <v>177</v>
      </c>
      <c r="AV2704" s="902" t="s">
        <v>176</v>
      </c>
      <c r="AW2704" s="902" t="s">
        <v>27</v>
      </c>
      <c r="AX2704" s="902" t="s">
        <v>78</v>
      </c>
      <c r="AY2704" s="904" t="s">
        <v>170</v>
      </c>
    </row>
    <row r="2705" spans="2:65" s="2" customFormat="1" ht="24.25" customHeight="1">
      <c r="B2705" s="883"/>
      <c r="C2705" s="161" t="s">
        <v>1711</v>
      </c>
      <c r="D2705" s="161" t="s">
        <v>391</v>
      </c>
      <c r="E2705" s="162" t="s">
        <v>1712</v>
      </c>
      <c r="F2705" s="163" t="s">
        <v>1713</v>
      </c>
      <c r="G2705" s="164" t="s">
        <v>364</v>
      </c>
      <c r="H2705" s="165">
        <v>105.79</v>
      </c>
      <c r="I2705" s="1091"/>
      <c r="J2705" s="166">
        <f>ROUND(I2705*H2705,2)</f>
        <v>0</v>
      </c>
      <c r="K2705" s="167"/>
      <c r="L2705" s="168"/>
      <c r="M2705" s="169" t="s">
        <v>1</v>
      </c>
      <c r="N2705" s="922" t="s">
        <v>38</v>
      </c>
      <c r="O2705" s="886">
        <v>0</v>
      </c>
      <c r="P2705" s="886">
        <f>O2705*H2705</f>
        <v>0</v>
      </c>
      <c r="Q2705" s="886">
        <v>0</v>
      </c>
      <c r="R2705" s="886">
        <f>Q2705*H2705</f>
        <v>0</v>
      </c>
      <c r="S2705" s="886">
        <v>0</v>
      </c>
      <c r="T2705" s="158">
        <f>S2705*H2705</f>
        <v>0</v>
      </c>
      <c r="AR2705" s="159" t="s">
        <v>299</v>
      </c>
      <c r="AT2705" s="159" t="s">
        <v>391</v>
      </c>
      <c r="AU2705" s="159" t="s">
        <v>177</v>
      </c>
      <c r="AY2705" s="863" t="s">
        <v>170</v>
      </c>
      <c r="BE2705" s="887">
        <f>IF(N2705="základná",J2705,0)</f>
        <v>0</v>
      </c>
      <c r="BF2705" s="887">
        <f>IF(N2705="znížená",J2705,0)</f>
        <v>0</v>
      </c>
      <c r="BG2705" s="887">
        <f>IF(N2705="zákl. prenesená",J2705,0)</f>
        <v>0</v>
      </c>
      <c r="BH2705" s="887">
        <f>IF(N2705="zníž. prenesená",J2705,0)</f>
        <v>0</v>
      </c>
      <c r="BI2705" s="887">
        <f>IF(N2705="nulová",J2705,0)</f>
        <v>0</v>
      </c>
      <c r="BJ2705" s="863" t="s">
        <v>177</v>
      </c>
      <c r="BK2705" s="887">
        <f>ROUND(I2705*H2705,2)</f>
        <v>0</v>
      </c>
      <c r="BL2705" s="863" t="s">
        <v>234</v>
      </c>
      <c r="BM2705" s="159" t="s">
        <v>1714</v>
      </c>
    </row>
    <row r="2706" spans="2:65" s="888" customFormat="1">
      <c r="B2706" s="889"/>
      <c r="D2706" s="890" t="s">
        <v>3027</v>
      </c>
      <c r="E2706" s="891" t="s">
        <v>1</v>
      </c>
      <c r="F2706" s="892" t="s">
        <v>3873</v>
      </c>
      <c r="H2706" s="891" t="s">
        <v>1</v>
      </c>
      <c r="L2706" s="889"/>
      <c r="M2706" s="893"/>
      <c r="T2706" s="894"/>
      <c r="AT2706" s="891" t="s">
        <v>3027</v>
      </c>
      <c r="AU2706" s="891" t="s">
        <v>177</v>
      </c>
      <c r="AV2706" s="888" t="s">
        <v>78</v>
      </c>
      <c r="AW2706" s="888" t="s">
        <v>27</v>
      </c>
      <c r="AX2706" s="888" t="s">
        <v>70</v>
      </c>
      <c r="AY2706" s="891" t="s">
        <v>170</v>
      </c>
    </row>
    <row r="2707" spans="2:65" s="895" customFormat="1">
      <c r="B2707" s="896"/>
      <c r="D2707" s="890" t="s">
        <v>3027</v>
      </c>
      <c r="E2707" s="897" t="s">
        <v>1</v>
      </c>
      <c r="F2707" s="898" t="s">
        <v>3867</v>
      </c>
      <c r="H2707" s="899">
        <v>20.14</v>
      </c>
      <c r="L2707" s="896"/>
      <c r="M2707" s="900"/>
      <c r="T2707" s="901"/>
      <c r="AT2707" s="897" t="s">
        <v>3027</v>
      </c>
      <c r="AU2707" s="897" t="s">
        <v>177</v>
      </c>
      <c r="AV2707" s="895" t="s">
        <v>177</v>
      </c>
      <c r="AW2707" s="895" t="s">
        <v>27</v>
      </c>
      <c r="AX2707" s="895" t="s">
        <v>70</v>
      </c>
      <c r="AY2707" s="897" t="s">
        <v>170</v>
      </c>
    </row>
    <row r="2708" spans="2:65" s="895" customFormat="1">
      <c r="B2708" s="896"/>
      <c r="D2708" s="890" t="s">
        <v>3027</v>
      </c>
      <c r="E2708" s="897" t="s">
        <v>1</v>
      </c>
      <c r="F2708" s="898" t="s">
        <v>3868</v>
      </c>
      <c r="H2708" s="899">
        <v>12.14</v>
      </c>
      <c r="L2708" s="896"/>
      <c r="M2708" s="900"/>
      <c r="T2708" s="901"/>
      <c r="AT2708" s="897" t="s">
        <v>3027</v>
      </c>
      <c r="AU2708" s="897" t="s">
        <v>177</v>
      </c>
      <c r="AV2708" s="895" t="s">
        <v>177</v>
      </c>
      <c r="AW2708" s="895" t="s">
        <v>27</v>
      </c>
      <c r="AX2708" s="895" t="s">
        <v>70</v>
      </c>
      <c r="AY2708" s="897" t="s">
        <v>170</v>
      </c>
    </row>
    <row r="2709" spans="2:65" s="895" customFormat="1">
      <c r="B2709" s="896"/>
      <c r="D2709" s="890" t="s">
        <v>3027</v>
      </c>
      <c r="E2709" s="897" t="s">
        <v>1</v>
      </c>
      <c r="F2709" s="898" t="s">
        <v>3869</v>
      </c>
      <c r="H2709" s="899">
        <v>20.46</v>
      </c>
      <c r="L2709" s="896"/>
      <c r="M2709" s="900"/>
      <c r="T2709" s="901"/>
      <c r="AT2709" s="897" t="s">
        <v>3027</v>
      </c>
      <c r="AU2709" s="897" t="s">
        <v>177</v>
      </c>
      <c r="AV2709" s="895" t="s">
        <v>177</v>
      </c>
      <c r="AW2709" s="895" t="s">
        <v>27</v>
      </c>
      <c r="AX2709" s="895" t="s">
        <v>70</v>
      </c>
      <c r="AY2709" s="897" t="s">
        <v>170</v>
      </c>
    </row>
    <row r="2710" spans="2:65" s="895" customFormat="1">
      <c r="B2710" s="896"/>
      <c r="D2710" s="890" t="s">
        <v>3027</v>
      </c>
      <c r="E2710" s="897" t="s">
        <v>1</v>
      </c>
      <c r="F2710" s="898" t="s">
        <v>3870</v>
      </c>
      <c r="H2710" s="899">
        <v>20.54</v>
      </c>
      <c r="L2710" s="896"/>
      <c r="M2710" s="900"/>
      <c r="T2710" s="901"/>
      <c r="AT2710" s="897" t="s">
        <v>3027</v>
      </c>
      <c r="AU2710" s="897" t="s">
        <v>177</v>
      </c>
      <c r="AV2710" s="895" t="s">
        <v>177</v>
      </c>
      <c r="AW2710" s="895" t="s">
        <v>27</v>
      </c>
      <c r="AX2710" s="895" t="s">
        <v>70</v>
      </c>
      <c r="AY2710" s="897" t="s">
        <v>170</v>
      </c>
    </row>
    <row r="2711" spans="2:65" s="895" customFormat="1">
      <c r="B2711" s="896"/>
      <c r="D2711" s="890" t="s">
        <v>3027</v>
      </c>
      <c r="E2711" s="897" t="s">
        <v>1</v>
      </c>
      <c r="F2711" s="898" t="s">
        <v>3871</v>
      </c>
      <c r="H2711" s="899">
        <v>20.25</v>
      </c>
      <c r="L2711" s="896"/>
      <c r="M2711" s="900"/>
      <c r="T2711" s="901"/>
      <c r="AT2711" s="897" t="s">
        <v>3027</v>
      </c>
      <c r="AU2711" s="897" t="s">
        <v>177</v>
      </c>
      <c r="AV2711" s="895" t="s">
        <v>177</v>
      </c>
      <c r="AW2711" s="895" t="s">
        <v>27</v>
      </c>
      <c r="AX2711" s="895" t="s">
        <v>70</v>
      </c>
      <c r="AY2711" s="897" t="s">
        <v>170</v>
      </c>
    </row>
    <row r="2712" spans="2:65" s="895" customFormat="1">
      <c r="B2712" s="896"/>
      <c r="D2712" s="890" t="s">
        <v>3027</v>
      </c>
      <c r="E2712" s="897" t="s">
        <v>1</v>
      </c>
      <c r="F2712" s="898" t="s">
        <v>3872</v>
      </c>
      <c r="H2712" s="899">
        <v>12.26</v>
      </c>
      <c r="L2712" s="896"/>
      <c r="M2712" s="900"/>
      <c r="T2712" s="901"/>
      <c r="AT2712" s="897" t="s">
        <v>3027</v>
      </c>
      <c r="AU2712" s="897" t="s">
        <v>177</v>
      </c>
      <c r="AV2712" s="895" t="s">
        <v>177</v>
      </c>
      <c r="AW2712" s="895" t="s">
        <v>27</v>
      </c>
      <c r="AX2712" s="895" t="s">
        <v>70</v>
      </c>
      <c r="AY2712" s="897" t="s">
        <v>170</v>
      </c>
    </row>
    <row r="2713" spans="2:65" s="902" customFormat="1">
      <c r="B2713" s="903"/>
      <c r="D2713" s="890" t="s">
        <v>3027</v>
      </c>
      <c r="E2713" s="904" t="s">
        <v>1</v>
      </c>
      <c r="F2713" s="905" t="s">
        <v>3030</v>
      </c>
      <c r="H2713" s="906">
        <v>105.79</v>
      </c>
      <c r="L2713" s="903"/>
      <c r="M2713" s="907"/>
      <c r="T2713" s="908"/>
      <c r="AT2713" s="904" t="s">
        <v>3027</v>
      </c>
      <c r="AU2713" s="904" t="s">
        <v>177</v>
      </c>
      <c r="AV2713" s="902" t="s">
        <v>176</v>
      </c>
      <c r="AW2713" s="902" t="s">
        <v>27</v>
      </c>
      <c r="AX2713" s="902" t="s">
        <v>78</v>
      </c>
      <c r="AY2713" s="904" t="s">
        <v>170</v>
      </c>
    </row>
    <row r="2714" spans="2:65" s="2" customFormat="1" ht="24.25" customHeight="1">
      <c r="B2714" s="883"/>
      <c r="C2714" s="148" t="s">
        <v>1715</v>
      </c>
      <c r="D2714" s="148" t="s">
        <v>172</v>
      </c>
      <c r="E2714" s="149" t="s">
        <v>1716</v>
      </c>
      <c r="F2714" s="150" t="s">
        <v>1717</v>
      </c>
      <c r="G2714" s="151" t="s">
        <v>1054</v>
      </c>
      <c r="H2714" s="1073">
        <v>2360.9409999999998</v>
      </c>
      <c r="I2714" s="1091"/>
      <c r="J2714" s="153">
        <f>ROUND(I2714*H2714,2)</f>
        <v>0</v>
      </c>
      <c r="K2714" s="884"/>
      <c r="L2714" s="40"/>
      <c r="M2714" s="155" t="s">
        <v>1</v>
      </c>
      <c r="N2714" s="885" t="s">
        <v>38</v>
      </c>
      <c r="O2714" s="886">
        <v>0</v>
      </c>
      <c r="P2714" s="886">
        <f>O2714*H2714</f>
        <v>0</v>
      </c>
      <c r="Q2714" s="886">
        <v>0</v>
      </c>
      <c r="R2714" s="886">
        <f>Q2714*H2714</f>
        <v>0</v>
      </c>
      <c r="S2714" s="886">
        <v>0</v>
      </c>
      <c r="T2714" s="158">
        <f>S2714*H2714</f>
        <v>0</v>
      </c>
      <c r="AR2714" s="159" t="s">
        <v>234</v>
      </c>
      <c r="AT2714" s="159" t="s">
        <v>172</v>
      </c>
      <c r="AU2714" s="159" t="s">
        <v>177</v>
      </c>
      <c r="AY2714" s="863" t="s">
        <v>170</v>
      </c>
      <c r="BE2714" s="887">
        <f>IF(N2714="základná",J2714,0)</f>
        <v>0</v>
      </c>
      <c r="BF2714" s="887">
        <f>IF(N2714="znížená",J2714,0)</f>
        <v>0</v>
      </c>
      <c r="BG2714" s="887">
        <f>IF(N2714="zákl. prenesená",J2714,0)</f>
        <v>0</v>
      </c>
      <c r="BH2714" s="887">
        <f>IF(N2714="zníž. prenesená",J2714,0)</f>
        <v>0</v>
      </c>
      <c r="BI2714" s="887">
        <f>IF(N2714="nulová",J2714,0)</f>
        <v>0</v>
      </c>
      <c r="BJ2714" s="863" t="s">
        <v>177</v>
      </c>
      <c r="BK2714" s="887">
        <f>ROUND(I2714*H2714,2)</f>
        <v>0</v>
      </c>
      <c r="BL2714" s="863" t="s">
        <v>234</v>
      </c>
      <c r="BM2714" s="159" t="s">
        <v>1718</v>
      </c>
    </row>
    <row r="2715" spans="2:65" s="876" customFormat="1" ht="22.9" customHeight="1">
      <c r="B2715" s="877"/>
      <c r="D2715" s="136" t="s">
        <v>69</v>
      </c>
      <c r="E2715" s="145" t="s">
        <v>1719</v>
      </c>
      <c r="F2715" s="145" t="s">
        <v>1720</v>
      </c>
      <c r="J2715" s="882">
        <f>BK2715</f>
        <v>0</v>
      </c>
      <c r="L2715" s="877"/>
      <c r="M2715" s="879"/>
      <c r="P2715" s="880">
        <f>SUM(P2716:P2767)</f>
        <v>293.16172319999998</v>
      </c>
      <c r="R2715" s="880">
        <f>SUM(R2716:R2767)</f>
        <v>8.1469324800000003</v>
      </c>
      <c r="T2715" s="881">
        <f>SUM(T2716:T2767)</f>
        <v>0</v>
      </c>
      <c r="AR2715" s="136" t="s">
        <v>177</v>
      </c>
      <c r="AT2715" s="143" t="s">
        <v>69</v>
      </c>
      <c r="AU2715" s="143" t="s">
        <v>78</v>
      </c>
      <c r="AY2715" s="136" t="s">
        <v>170</v>
      </c>
      <c r="BK2715" s="144">
        <f>SUM(BK2716:BK2767)</f>
        <v>0</v>
      </c>
    </row>
    <row r="2716" spans="2:65" s="2" customFormat="1" ht="24.25" customHeight="1">
      <c r="B2716" s="883"/>
      <c r="C2716" s="148" t="s">
        <v>1721</v>
      </c>
      <c r="D2716" s="148" t="s">
        <v>172</v>
      </c>
      <c r="E2716" s="149" t="s">
        <v>1722</v>
      </c>
      <c r="F2716" s="150" t="s">
        <v>1723</v>
      </c>
      <c r="G2716" s="151" t="s">
        <v>175</v>
      </c>
      <c r="H2716" s="152">
        <v>369.44</v>
      </c>
      <c r="I2716" s="1091"/>
      <c r="J2716" s="153">
        <f>ROUND(I2716*H2716,2)</f>
        <v>0</v>
      </c>
      <c r="K2716" s="884"/>
      <c r="L2716" s="40"/>
      <c r="M2716" s="155" t="s">
        <v>1</v>
      </c>
      <c r="N2716" s="885" t="s">
        <v>38</v>
      </c>
      <c r="O2716" s="886">
        <v>0.79352999999999996</v>
      </c>
      <c r="P2716" s="886">
        <f>O2716*H2716</f>
        <v>293.16172319999998</v>
      </c>
      <c r="Q2716" s="886">
        <v>3.0270000000000002E-3</v>
      </c>
      <c r="R2716" s="886">
        <f>Q2716*H2716</f>
        <v>1.1182948800000001</v>
      </c>
      <c r="S2716" s="886">
        <v>0</v>
      </c>
      <c r="T2716" s="158">
        <f>S2716*H2716</f>
        <v>0</v>
      </c>
      <c r="AR2716" s="159" t="s">
        <v>234</v>
      </c>
      <c r="AT2716" s="159" t="s">
        <v>172</v>
      </c>
      <c r="AU2716" s="159" t="s">
        <v>177</v>
      </c>
      <c r="AY2716" s="863" t="s">
        <v>170</v>
      </c>
      <c r="BE2716" s="887">
        <f>IF(N2716="základná",J2716,0)</f>
        <v>0</v>
      </c>
      <c r="BF2716" s="887">
        <f>IF(N2716="znížená",J2716,0)</f>
        <v>0</v>
      </c>
      <c r="BG2716" s="887">
        <f>IF(N2716="zákl. prenesená",J2716,0)</f>
        <v>0</v>
      </c>
      <c r="BH2716" s="887">
        <f>IF(N2716="zníž. prenesená",J2716,0)</f>
        <v>0</v>
      </c>
      <c r="BI2716" s="887">
        <f>IF(N2716="nulová",J2716,0)</f>
        <v>0</v>
      </c>
      <c r="BJ2716" s="863" t="s">
        <v>177</v>
      </c>
      <c r="BK2716" s="887">
        <f>ROUND(I2716*H2716,2)</f>
        <v>0</v>
      </c>
      <c r="BL2716" s="863" t="s">
        <v>234</v>
      </c>
      <c r="BM2716" s="159" t="s">
        <v>1724</v>
      </c>
    </row>
    <row r="2717" spans="2:65" s="888" customFormat="1">
      <c r="B2717" s="889"/>
      <c r="D2717" s="890" t="s">
        <v>3027</v>
      </c>
      <c r="E2717" s="891" t="s">
        <v>1</v>
      </c>
      <c r="F2717" s="892" t="s">
        <v>3874</v>
      </c>
      <c r="H2717" s="891" t="s">
        <v>1</v>
      </c>
      <c r="L2717" s="889"/>
      <c r="M2717" s="893"/>
      <c r="T2717" s="894"/>
      <c r="AT2717" s="891" t="s">
        <v>3027</v>
      </c>
      <c r="AU2717" s="891" t="s">
        <v>177</v>
      </c>
      <c r="AV2717" s="888" t="s">
        <v>78</v>
      </c>
      <c r="AW2717" s="888" t="s">
        <v>27</v>
      </c>
      <c r="AX2717" s="888" t="s">
        <v>70</v>
      </c>
      <c r="AY2717" s="891" t="s">
        <v>170</v>
      </c>
    </row>
    <row r="2718" spans="2:65" s="888" customFormat="1">
      <c r="B2718" s="889"/>
      <c r="D2718" s="890" t="s">
        <v>3027</v>
      </c>
      <c r="E2718" s="891" t="s">
        <v>1</v>
      </c>
      <c r="F2718" s="892" t="s">
        <v>3875</v>
      </c>
      <c r="H2718" s="891" t="s">
        <v>1</v>
      </c>
      <c r="L2718" s="889"/>
      <c r="M2718" s="893"/>
      <c r="T2718" s="894"/>
      <c r="AT2718" s="891" t="s">
        <v>3027</v>
      </c>
      <c r="AU2718" s="891" t="s">
        <v>177</v>
      </c>
      <c r="AV2718" s="888" t="s">
        <v>78</v>
      </c>
      <c r="AW2718" s="888" t="s">
        <v>27</v>
      </c>
      <c r="AX2718" s="888" t="s">
        <v>70</v>
      </c>
      <c r="AY2718" s="891" t="s">
        <v>170</v>
      </c>
    </row>
    <row r="2719" spans="2:65" s="888" customFormat="1">
      <c r="B2719" s="889"/>
      <c r="D2719" s="890" t="s">
        <v>3027</v>
      </c>
      <c r="E2719" s="891" t="s">
        <v>1</v>
      </c>
      <c r="F2719" s="892" t="s">
        <v>3344</v>
      </c>
      <c r="H2719" s="891" t="s">
        <v>1</v>
      </c>
      <c r="L2719" s="889"/>
      <c r="M2719" s="893"/>
      <c r="T2719" s="894"/>
      <c r="AT2719" s="891" t="s">
        <v>3027</v>
      </c>
      <c r="AU2719" s="891" t="s">
        <v>177</v>
      </c>
      <c r="AV2719" s="888" t="s">
        <v>78</v>
      </c>
      <c r="AW2719" s="888" t="s">
        <v>27</v>
      </c>
      <c r="AX2719" s="888" t="s">
        <v>70</v>
      </c>
      <c r="AY2719" s="891" t="s">
        <v>170</v>
      </c>
    </row>
    <row r="2720" spans="2:65" s="895" customFormat="1">
      <c r="B2720" s="896"/>
      <c r="D2720" s="890" t="s">
        <v>3027</v>
      </c>
      <c r="E2720" s="897" t="s">
        <v>1</v>
      </c>
      <c r="F2720" s="898" t="s">
        <v>3876</v>
      </c>
      <c r="H2720" s="899">
        <v>84.85</v>
      </c>
      <c r="L2720" s="896"/>
      <c r="M2720" s="900"/>
      <c r="T2720" s="901"/>
      <c r="AT2720" s="897" t="s">
        <v>3027</v>
      </c>
      <c r="AU2720" s="897" t="s">
        <v>177</v>
      </c>
      <c r="AV2720" s="895" t="s">
        <v>177</v>
      </c>
      <c r="AW2720" s="895" t="s">
        <v>27</v>
      </c>
      <c r="AX2720" s="895" t="s">
        <v>70</v>
      </c>
      <c r="AY2720" s="897" t="s">
        <v>170</v>
      </c>
    </row>
    <row r="2721" spans="2:51" s="888" customFormat="1">
      <c r="B2721" s="889"/>
      <c r="D2721" s="890" t="s">
        <v>3027</v>
      </c>
      <c r="E2721" s="891" t="s">
        <v>1</v>
      </c>
      <c r="F2721" s="892" t="s">
        <v>3346</v>
      </c>
      <c r="H2721" s="891" t="s">
        <v>1</v>
      </c>
      <c r="L2721" s="889"/>
      <c r="M2721" s="893"/>
      <c r="T2721" s="894"/>
      <c r="AT2721" s="891" t="s">
        <v>3027</v>
      </c>
      <c r="AU2721" s="891" t="s">
        <v>177</v>
      </c>
      <c r="AV2721" s="888" t="s">
        <v>78</v>
      </c>
      <c r="AW2721" s="888" t="s">
        <v>27</v>
      </c>
      <c r="AX2721" s="888" t="s">
        <v>70</v>
      </c>
      <c r="AY2721" s="891" t="s">
        <v>170</v>
      </c>
    </row>
    <row r="2722" spans="2:51" s="895" customFormat="1">
      <c r="B2722" s="896"/>
      <c r="D2722" s="890" t="s">
        <v>3027</v>
      </c>
      <c r="E2722" s="897" t="s">
        <v>1</v>
      </c>
      <c r="F2722" s="898" t="s">
        <v>3877</v>
      </c>
      <c r="H2722" s="899">
        <v>82.55</v>
      </c>
      <c r="L2722" s="896"/>
      <c r="M2722" s="900"/>
      <c r="T2722" s="901"/>
      <c r="AT2722" s="897" t="s">
        <v>3027</v>
      </c>
      <c r="AU2722" s="897" t="s">
        <v>177</v>
      </c>
      <c r="AV2722" s="895" t="s">
        <v>177</v>
      </c>
      <c r="AW2722" s="895" t="s">
        <v>27</v>
      </c>
      <c r="AX2722" s="895" t="s">
        <v>70</v>
      </c>
      <c r="AY2722" s="897" t="s">
        <v>170</v>
      </c>
    </row>
    <row r="2723" spans="2:51" s="895" customFormat="1">
      <c r="B2723" s="896"/>
      <c r="D2723" s="890" t="s">
        <v>3027</v>
      </c>
      <c r="E2723" s="897" t="s">
        <v>1</v>
      </c>
      <c r="F2723" s="898" t="s">
        <v>3878</v>
      </c>
      <c r="H2723" s="899">
        <v>48.81</v>
      </c>
      <c r="L2723" s="896"/>
      <c r="M2723" s="900"/>
      <c r="T2723" s="901"/>
      <c r="AT2723" s="897" t="s">
        <v>3027</v>
      </c>
      <c r="AU2723" s="897" t="s">
        <v>177</v>
      </c>
      <c r="AV2723" s="895" t="s">
        <v>177</v>
      </c>
      <c r="AW2723" s="895" t="s">
        <v>27</v>
      </c>
      <c r="AX2723" s="895" t="s">
        <v>70</v>
      </c>
      <c r="AY2723" s="897" t="s">
        <v>170</v>
      </c>
    </row>
    <row r="2724" spans="2:51" s="888" customFormat="1">
      <c r="B2724" s="889"/>
      <c r="D2724" s="890" t="s">
        <v>3027</v>
      </c>
      <c r="E2724" s="891" t="s">
        <v>1</v>
      </c>
      <c r="F2724" s="892" t="s">
        <v>3352</v>
      </c>
      <c r="H2724" s="891" t="s">
        <v>1</v>
      </c>
      <c r="L2724" s="889"/>
      <c r="M2724" s="893"/>
      <c r="T2724" s="894"/>
      <c r="AT2724" s="891" t="s">
        <v>3027</v>
      </c>
      <c r="AU2724" s="891" t="s">
        <v>177</v>
      </c>
      <c r="AV2724" s="888" t="s">
        <v>78</v>
      </c>
      <c r="AW2724" s="888" t="s">
        <v>27</v>
      </c>
      <c r="AX2724" s="888" t="s">
        <v>70</v>
      </c>
      <c r="AY2724" s="891" t="s">
        <v>170</v>
      </c>
    </row>
    <row r="2725" spans="2:51" s="895" customFormat="1">
      <c r="B2725" s="896"/>
      <c r="D2725" s="890" t="s">
        <v>3027</v>
      </c>
      <c r="E2725" s="897" t="s">
        <v>1</v>
      </c>
      <c r="F2725" s="898" t="s">
        <v>3879</v>
      </c>
      <c r="H2725" s="899">
        <v>23.04</v>
      </c>
      <c r="L2725" s="896"/>
      <c r="M2725" s="900"/>
      <c r="T2725" s="901"/>
      <c r="AT2725" s="897" t="s">
        <v>3027</v>
      </c>
      <c r="AU2725" s="897" t="s">
        <v>177</v>
      </c>
      <c r="AV2725" s="895" t="s">
        <v>177</v>
      </c>
      <c r="AW2725" s="895" t="s">
        <v>27</v>
      </c>
      <c r="AX2725" s="895" t="s">
        <v>70</v>
      </c>
      <c r="AY2725" s="897" t="s">
        <v>170</v>
      </c>
    </row>
    <row r="2726" spans="2:51" s="888" customFormat="1">
      <c r="B2726" s="889"/>
      <c r="D2726" s="890" t="s">
        <v>3027</v>
      </c>
      <c r="E2726" s="891" t="s">
        <v>1</v>
      </c>
      <c r="F2726" s="892" t="s">
        <v>3880</v>
      </c>
      <c r="H2726" s="891" t="s">
        <v>1</v>
      </c>
      <c r="L2726" s="889"/>
      <c r="M2726" s="893"/>
      <c r="T2726" s="894"/>
      <c r="AT2726" s="891" t="s">
        <v>3027</v>
      </c>
      <c r="AU2726" s="891" t="s">
        <v>177</v>
      </c>
      <c r="AV2726" s="888" t="s">
        <v>78</v>
      </c>
      <c r="AW2726" s="888" t="s">
        <v>27</v>
      </c>
      <c r="AX2726" s="888" t="s">
        <v>70</v>
      </c>
      <c r="AY2726" s="891" t="s">
        <v>170</v>
      </c>
    </row>
    <row r="2727" spans="2:51" s="888" customFormat="1">
      <c r="B2727" s="889"/>
      <c r="D2727" s="890" t="s">
        <v>3027</v>
      </c>
      <c r="E2727" s="891" t="s">
        <v>1</v>
      </c>
      <c r="F2727" s="892" t="s">
        <v>3344</v>
      </c>
      <c r="H2727" s="891" t="s">
        <v>1</v>
      </c>
      <c r="L2727" s="889"/>
      <c r="M2727" s="893"/>
      <c r="T2727" s="894"/>
      <c r="AT2727" s="891" t="s">
        <v>3027</v>
      </c>
      <c r="AU2727" s="891" t="s">
        <v>177</v>
      </c>
      <c r="AV2727" s="888" t="s">
        <v>78</v>
      </c>
      <c r="AW2727" s="888" t="s">
        <v>27</v>
      </c>
      <c r="AX2727" s="888" t="s">
        <v>70</v>
      </c>
      <c r="AY2727" s="891" t="s">
        <v>170</v>
      </c>
    </row>
    <row r="2728" spans="2:51" s="895" customFormat="1">
      <c r="B2728" s="896"/>
      <c r="D2728" s="890" t="s">
        <v>3027</v>
      </c>
      <c r="E2728" s="897" t="s">
        <v>1</v>
      </c>
      <c r="F2728" s="898" t="s">
        <v>3881</v>
      </c>
      <c r="H2728" s="899">
        <v>13.21</v>
      </c>
      <c r="L2728" s="896"/>
      <c r="M2728" s="900"/>
      <c r="T2728" s="901"/>
      <c r="AT2728" s="897" t="s">
        <v>3027</v>
      </c>
      <c r="AU2728" s="897" t="s">
        <v>177</v>
      </c>
      <c r="AV2728" s="895" t="s">
        <v>177</v>
      </c>
      <c r="AW2728" s="895" t="s">
        <v>27</v>
      </c>
      <c r="AX2728" s="895" t="s">
        <v>70</v>
      </c>
      <c r="AY2728" s="897" t="s">
        <v>170</v>
      </c>
    </row>
    <row r="2729" spans="2:51" s="888" customFormat="1">
      <c r="B2729" s="889"/>
      <c r="D2729" s="890" t="s">
        <v>3027</v>
      </c>
      <c r="E2729" s="891" t="s">
        <v>1</v>
      </c>
      <c r="F2729" s="892" t="s">
        <v>3346</v>
      </c>
      <c r="H2729" s="891" t="s">
        <v>1</v>
      </c>
      <c r="L2729" s="889"/>
      <c r="M2729" s="893"/>
      <c r="T2729" s="894"/>
      <c r="AT2729" s="891" t="s">
        <v>3027</v>
      </c>
      <c r="AU2729" s="891" t="s">
        <v>177</v>
      </c>
      <c r="AV2729" s="888" t="s">
        <v>78</v>
      </c>
      <c r="AW2729" s="888" t="s">
        <v>27</v>
      </c>
      <c r="AX2729" s="888" t="s">
        <v>70</v>
      </c>
      <c r="AY2729" s="891" t="s">
        <v>170</v>
      </c>
    </row>
    <row r="2730" spans="2:51" s="895" customFormat="1">
      <c r="B2730" s="896"/>
      <c r="D2730" s="890" t="s">
        <v>3027</v>
      </c>
      <c r="E2730" s="897" t="s">
        <v>1</v>
      </c>
      <c r="F2730" s="898" t="s">
        <v>3882</v>
      </c>
      <c r="H2730" s="899">
        <v>21.98</v>
      </c>
      <c r="L2730" s="896"/>
      <c r="M2730" s="900"/>
      <c r="T2730" s="901"/>
      <c r="AT2730" s="897" t="s">
        <v>3027</v>
      </c>
      <c r="AU2730" s="897" t="s">
        <v>177</v>
      </c>
      <c r="AV2730" s="895" t="s">
        <v>177</v>
      </c>
      <c r="AW2730" s="895" t="s">
        <v>27</v>
      </c>
      <c r="AX2730" s="895" t="s">
        <v>70</v>
      </c>
      <c r="AY2730" s="897" t="s">
        <v>170</v>
      </c>
    </row>
    <row r="2731" spans="2:51" s="895" customFormat="1">
      <c r="B2731" s="896"/>
      <c r="D2731" s="890" t="s">
        <v>3027</v>
      </c>
      <c r="E2731" s="897" t="s">
        <v>1</v>
      </c>
      <c r="F2731" s="898" t="s">
        <v>3883</v>
      </c>
      <c r="H2731" s="899">
        <v>28.88</v>
      </c>
      <c r="L2731" s="896"/>
      <c r="M2731" s="900"/>
      <c r="T2731" s="901"/>
      <c r="AT2731" s="897" t="s">
        <v>3027</v>
      </c>
      <c r="AU2731" s="897" t="s">
        <v>177</v>
      </c>
      <c r="AV2731" s="895" t="s">
        <v>177</v>
      </c>
      <c r="AW2731" s="895" t="s">
        <v>27</v>
      </c>
      <c r="AX2731" s="895" t="s">
        <v>70</v>
      </c>
      <c r="AY2731" s="897" t="s">
        <v>170</v>
      </c>
    </row>
    <row r="2732" spans="2:51" s="888" customFormat="1">
      <c r="B2732" s="889"/>
      <c r="D2732" s="890" t="s">
        <v>3027</v>
      </c>
      <c r="E2732" s="891" t="s">
        <v>1</v>
      </c>
      <c r="F2732" s="892" t="s">
        <v>3348</v>
      </c>
      <c r="H2732" s="891" t="s">
        <v>1</v>
      </c>
      <c r="L2732" s="889"/>
      <c r="M2732" s="893"/>
      <c r="T2732" s="894"/>
      <c r="AT2732" s="891" t="s">
        <v>3027</v>
      </c>
      <c r="AU2732" s="891" t="s">
        <v>177</v>
      </c>
      <c r="AV2732" s="888" t="s">
        <v>78</v>
      </c>
      <c r="AW2732" s="888" t="s">
        <v>27</v>
      </c>
      <c r="AX2732" s="888" t="s">
        <v>70</v>
      </c>
      <c r="AY2732" s="891" t="s">
        <v>170</v>
      </c>
    </row>
    <row r="2733" spans="2:51" s="895" customFormat="1">
      <c r="B2733" s="896"/>
      <c r="D2733" s="890" t="s">
        <v>3027</v>
      </c>
      <c r="E2733" s="897" t="s">
        <v>1</v>
      </c>
      <c r="F2733" s="898" t="s">
        <v>3361</v>
      </c>
      <c r="H2733" s="899">
        <v>31.14</v>
      </c>
      <c r="L2733" s="896"/>
      <c r="M2733" s="900"/>
      <c r="T2733" s="901"/>
      <c r="AT2733" s="897" t="s">
        <v>3027</v>
      </c>
      <c r="AU2733" s="897" t="s">
        <v>177</v>
      </c>
      <c r="AV2733" s="895" t="s">
        <v>177</v>
      </c>
      <c r="AW2733" s="895" t="s">
        <v>27</v>
      </c>
      <c r="AX2733" s="895" t="s">
        <v>70</v>
      </c>
      <c r="AY2733" s="897" t="s">
        <v>170</v>
      </c>
    </row>
    <row r="2734" spans="2:51" s="888" customFormat="1">
      <c r="B2734" s="889"/>
      <c r="D2734" s="890" t="s">
        <v>3027</v>
      </c>
      <c r="E2734" s="891" t="s">
        <v>1</v>
      </c>
      <c r="F2734" s="892" t="s">
        <v>3350</v>
      </c>
      <c r="H2734" s="891" t="s">
        <v>1</v>
      </c>
      <c r="L2734" s="889"/>
      <c r="M2734" s="893"/>
      <c r="T2734" s="894"/>
      <c r="AT2734" s="891" t="s">
        <v>3027</v>
      </c>
      <c r="AU2734" s="891" t="s">
        <v>177</v>
      </c>
      <c r="AV2734" s="888" t="s">
        <v>78</v>
      </c>
      <c r="AW2734" s="888" t="s">
        <v>27</v>
      </c>
      <c r="AX2734" s="888" t="s">
        <v>70</v>
      </c>
      <c r="AY2734" s="891" t="s">
        <v>170</v>
      </c>
    </row>
    <row r="2735" spans="2:51" s="895" customFormat="1">
      <c r="B2735" s="896"/>
      <c r="D2735" s="890" t="s">
        <v>3027</v>
      </c>
      <c r="E2735" s="897" t="s">
        <v>1</v>
      </c>
      <c r="F2735" s="898" t="s">
        <v>3362</v>
      </c>
      <c r="H2735" s="899">
        <v>27.41</v>
      </c>
      <c r="L2735" s="896"/>
      <c r="M2735" s="900"/>
      <c r="T2735" s="901"/>
      <c r="AT2735" s="897" t="s">
        <v>3027</v>
      </c>
      <c r="AU2735" s="897" t="s">
        <v>177</v>
      </c>
      <c r="AV2735" s="895" t="s">
        <v>177</v>
      </c>
      <c r="AW2735" s="895" t="s">
        <v>27</v>
      </c>
      <c r="AX2735" s="895" t="s">
        <v>70</v>
      </c>
      <c r="AY2735" s="897" t="s">
        <v>170</v>
      </c>
    </row>
    <row r="2736" spans="2:51" s="888" customFormat="1">
      <c r="B2736" s="889"/>
      <c r="D2736" s="890" t="s">
        <v>3027</v>
      </c>
      <c r="E2736" s="891" t="s">
        <v>1</v>
      </c>
      <c r="F2736" s="892" t="s">
        <v>3363</v>
      </c>
      <c r="H2736" s="891" t="s">
        <v>1</v>
      </c>
      <c r="L2736" s="889"/>
      <c r="M2736" s="893"/>
      <c r="T2736" s="894"/>
      <c r="AT2736" s="891" t="s">
        <v>3027</v>
      </c>
      <c r="AU2736" s="891" t="s">
        <v>177</v>
      </c>
      <c r="AV2736" s="888" t="s">
        <v>78</v>
      </c>
      <c r="AW2736" s="888" t="s">
        <v>27</v>
      </c>
      <c r="AX2736" s="888" t="s">
        <v>70</v>
      </c>
      <c r="AY2736" s="891" t="s">
        <v>170</v>
      </c>
    </row>
    <row r="2737" spans="2:65" s="895" customFormat="1">
      <c r="B2737" s="896"/>
      <c r="D2737" s="890" t="s">
        <v>3027</v>
      </c>
      <c r="E2737" s="897" t="s">
        <v>1</v>
      </c>
      <c r="F2737" s="898" t="s">
        <v>3364</v>
      </c>
      <c r="H2737" s="899">
        <v>7.57</v>
      </c>
      <c r="L2737" s="896"/>
      <c r="M2737" s="900"/>
      <c r="T2737" s="901"/>
      <c r="AT2737" s="897" t="s">
        <v>3027</v>
      </c>
      <c r="AU2737" s="897" t="s">
        <v>177</v>
      </c>
      <c r="AV2737" s="895" t="s">
        <v>177</v>
      </c>
      <c r="AW2737" s="895" t="s">
        <v>27</v>
      </c>
      <c r="AX2737" s="895" t="s">
        <v>70</v>
      </c>
      <c r="AY2737" s="897" t="s">
        <v>170</v>
      </c>
    </row>
    <row r="2738" spans="2:65" s="902" customFormat="1">
      <c r="B2738" s="903"/>
      <c r="D2738" s="890" t="s">
        <v>3027</v>
      </c>
      <c r="E2738" s="904" t="s">
        <v>1</v>
      </c>
      <c r="F2738" s="905" t="s">
        <v>3030</v>
      </c>
      <c r="H2738" s="906">
        <v>369.44</v>
      </c>
      <c r="L2738" s="903"/>
      <c r="M2738" s="907"/>
      <c r="T2738" s="908"/>
      <c r="AT2738" s="904" t="s">
        <v>3027</v>
      </c>
      <c r="AU2738" s="904" t="s">
        <v>177</v>
      </c>
      <c r="AV2738" s="902" t="s">
        <v>176</v>
      </c>
      <c r="AW2738" s="902" t="s">
        <v>27</v>
      </c>
      <c r="AX2738" s="902" t="s">
        <v>78</v>
      </c>
      <c r="AY2738" s="904" t="s">
        <v>170</v>
      </c>
    </row>
    <row r="2739" spans="2:65" s="2" customFormat="1" ht="24.25" customHeight="1">
      <c r="B2739" s="883"/>
      <c r="C2739" s="161" t="s">
        <v>1725</v>
      </c>
      <c r="D2739" s="161" t="s">
        <v>391</v>
      </c>
      <c r="E2739" s="162" t="s">
        <v>1726</v>
      </c>
      <c r="F2739" s="163" t="s">
        <v>1727</v>
      </c>
      <c r="G2739" s="164" t="s">
        <v>175</v>
      </c>
      <c r="H2739" s="165">
        <v>248.82</v>
      </c>
      <c r="I2739" s="1091"/>
      <c r="J2739" s="166">
        <f>ROUND(I2739*H2739,2)</f>
        <v>0</v>
      </c>
      <c r="K2739" s="167"/>
      <c r="L2739" s="168"/>
      <c r="M2739" s="169" t="s">
        <v>1</v>
      </c>
      <c r="N2739" s="922" t="s">
        <v>38</v>
      </c>
      <c r="O2739" s="886">
        <v>0</v>
      </c>
      <c r="P2739" s="886">
        <f>O2739*H2739</f>
        <v>0</v>
      </c>
      <c r="Q2739" s="886">
        <v>1.78E-2</v>
      </c>
      <c r="R2739" s="886">
        <f>Q2739*H2739</f>
        <v>4.4289959999999997</v>
      </c>
      <c r="S2739" s="886">
        <v>0</v>
      </c>
      <c r="T2739" s="158">
        <f>S2739*H2739</f>
        <v>0</v>
      </c>
      <c r="AR2739" s="159" t="s">
        <v>299</v>
      </c>
      <c r="AT2739" s="159" t="s">
        <v>391</v>
      </c>
      <c r="AU2739" s="159" t="s">
        <v>177</v>
      </c>
      <c r="AY2739" s="863" t="s">
        <v>170</v>
      </c>
      <c r="BE2739" s="887">
        <f>IF(N2739="základná",J2739,0)</f>
        <v>0</v>
      </c>
      <c r="BF2739" s="887">
        <f>IF(N2739="znížená",J2739,0)</f>
        <v>0</v>
      </c>
      <c r="BG2739" s="887">
        <f>IF(N2739="zákl. prenesená",J2739,0)</f>
        <v>0</v>
      </c>
      <c r="BH2739" s="887">
        <f>IF(N2739="zníž. prenesená",J2739,0)</f>
        <v>0</v>
      </c>
      <c r="BI2739" s="887">
        <f>IF(N2739="nulová",J2739,0)</f>
        <v>0</v>
      </c>
      <c r="BJ2739" s="863" t="s">
        <v>177</v>
      </c>
      <c r="BK2739" s="887">
        <f>ROUND(I2739*H2739,2)</f>
        <v>0</v>
      </c>
      <c r="BL2739" s="863" t="s">
        <v>234</v>
      </c>
      <c r="BM2739" s="159" t="s">
        <v>1728</v>
      </c>
    </row>
    <row r="2740" spans="2:65" s="888" customFormat="1">
      <c r="B2740" s="889"/>
      <c r="D2740" s="890" t="s">
        <v>3027</v>
      </c>
      <c r="E2740" s="891" t="s">
        <v>1</v>
      </c>
      <c r="F2740" s="892" t="s">
        <v>3874</v>
      </c>
      <c r="H2740" s="891" t="s">
        <v>1</v>
      </c>
      <c r="L2740" s="889"/>
      <c r="M2740" s="893"/>
      <c r="T2740" s="894"/>
      <c r="AT2740" s="891" t="s">
        <v>3027</v>
      </c>
      <c r="AU2740" s="891" t="s">
        <v>177</v>
      </c>
      <c r="AV2740" s="888" t="s">
        <v>78</v>
      </c>
      <c r="AW2740" s="888" t="s">
        <v>27</v>
      </c>
      <c r="AX2740" s="888" t="s">
        <v>70</v>
      </c>
      <c r="AY2740" s="891" t="s">
        <v>170</v>
      </c>
    </row>
    <row r="2741" spans="2:65" s="888" customFormat="1">
      <c r="B2741" s="889"/>
      <c r="D2741" s="890" t="s">
        <v>3027</v>
      </c>
      <c r="E2741" s="891" t="s">
        <v>1</v>
      </c>
      <c r="F2741" s="892" t="s">
        <v>3875</v>
      </c>
      <c r="H2741" s="891" t="s">
        <v>1</v>
      </c>
      <c r="L2741" s="889"/>
      <c r="M2741" s="893"/>
      <c r="T2741" s="894"/>
      <c r="AT2741" s="891" t="s">
        <v>3027</v>
      </c>
      <c r="AU2741" s="891" t="s">
        <v>177</v>
      </c>
      <c r="AV2741" s="888" t="s">
        <v>78</v>
      </c>
      <c r="AW2741" s="888" t="s">
        <v>27</v>
      </c>
      <c r="AX2741" s="888" t="s">
        <v>70</v>
      </c>
      <c r="AY2741" s="891" t="s">
        <v>170</v>
      </c>
    </row>
    <row r="2742" spans="2:65" s="888" customFormat="1">
      <c r="B2742" s="889"/>
      <c r="D2742" s="890" t="s">
        <v>3027</v>
      </c>
      <c r="E2742" s="891" t="s">
        <v>1</v>
      </c>
      <c r="F2742" s="892" t="s">
        <v>3344</v>
      </c>
      <c r="H2742" s="891" t="s">
        <v>1</v>
      </c>
      <c r="L2742" s="889"/>
      <c r="M2742" s="893"/>
      <c r="T2742" s="894"/>
      <c r="AT2742" s="891" t="s">
        <v>3027</v>
      </c>
      <c r="AU2742" s="891" t="s">
        <v>177</v>
      </c>
      <c r="AV2742" s="888" t="s">
        <v>78</v>
      </c>
      <c r="AW2742" s="888" t="s">
        <v>27</v>
      </c>
      <c r="AX2742" s="888" t="s">
        <v>70</v>
      </c>
      <c r="AY2742" s="891" t="s">
        <v>170</v>
      </c>
    </row>
    <row r="2743" spans="2:65" s="895" customFormat="1">
      <c r="B2743" s="896"/>
      <c r="D2743" s="890" t="s">
        <v>3027</v>
      </c>
      <c r="E2743" s="897" t="s">
        <v>1</v>
      </c>
      <c r="F2743" s="898" t="s">
        <v>3876</v>
      </c>
      <c r="H2743" s="899">
        <v>84.85</v>
      </c>
      <c r="L2743" s="896"/>
      <c r="M2743" s="900"/>
      <c r="T2743" s="901"/>
      <c r="AT2743" s="897" t="s">
        <v>3027</v>
      </c>
      <c r="AU2743" s="897" t="s">
        <v>177</v>
      </c>
      <c r="AV2743" s="895" t="s">
        <v>177</v>
      </c>
      <c r="AW2743" s="895" t="s">
        <v>27</v>
      </c>
      <c r="AX2743" s="895" t="s">
        <v>70</v>
      </c>
      <c r="AY2743" s="897" t="s">
        <v>170</v>
      </c>
    </row>
    <row r="2744" spans="2:65" s="888" customFormat="1">
      <c r="B2744" s="889"/>
      <c r="D2744" s="890" t="s">
        <v>3027</v>
      </c>
      <c r="E2744" s="891" t="s">
        <v>1</v>
      </c>
      <c r="F2744" s="892" t="s">
        <v>3346</v>
      </c>
      <c r="H2744" s="891" t="s">
        <v>1</v>
      </c>
      <c r="L2744" s="889"/>
      <c r="M2744" s="893"/>
      <c r="T2744" s="894"/>
      <c r="AT2744" s="891" t="s">
        <v>3027</v>
      </c>
      <c r="AU2744" s="891" t="s">
        <v>177</v>
      </c>
      <c r="AV2744" s="888" t="s">
        <v>78</v>
      </c>
      <c r="AW2744" s="888" t="s">
        <v>27</v>
      </c>
      <c r="AX2744" s="888" t="s">
        <v>70</v>
      </c>
      <c r="AY2744" s="891" t="s">
        <v>170</v>
      </c>
    </row>
    <row r="2745" spans="2:65" s="895" customFormat="1">
      <c r="B2745" s="896"/>
      <c r="D2745" s="890" t="s">
        <v>3027</v>
      </c>
      <c r="E2745" s="897" t="s">
        <v>1</v>
      </c>
      <c r="F2745" s="898" t="s">
        <v>3877</v>
      </c>
      <c r="H2745" s="899">
        <v>82.55</v>
      </c>
      <c r="L2745" s="896"/>
      <c r="M2745" s="900"/>
      <c r="T2745" s="901"/>
      <c r="AT2745" s="897" t="s">
        <v>3027</v>
      </c>
      <c r="AU2745" s="897" t="s">
        <v>177</v>
      </c>
      <c r="AV2745" s="895" t="s">
        <v>177</v>
      </c>
      <c r="AW2745" s="895" t="s">
        <v>27</v>
      </c>
      <c r="AX2745" s="895" t="s">
        <v>70</v>
      </c>
      <c r="AY2745" s="897" t="s">
        <v>170</v>
      </c>
    </row>
    <row r="2746" spans="2:65" s="895" customFormat="1">
      <c r="B2746" s="896"/>
      <c r="D2746" s="890" t="s">
        <v>3027</v>
      </c>
      <c r="E2746" s="897" t="s">
        <v>1</v>
      </c>
      <c r="F2746" s="898" t="s">
        <v>3878</v>
      </c>
      <c r="H2746" s="899">
        <v>48.81</v>
      </c>
      <c r="L2746" s="896"/>
      <c r="M2746" s="900"/>
      <c r="T2746" s="901"/>
      <c r="AT2746" s="897" t="s">
        <v>3027</v>
      </c>
      <c r="AU2746" s="897" t="s">
        <v>177</v>
      </c>
      <c r="AV2746" s="895" t="s">
        <v>177</v>
      </c>
      <c r="AW2746" s="895" t="s">
        <v>27</v>
      </c>
      <c r="AX2746" s="895" t="s">
        <v>70</v>
      </c>
      <c r="AY2746" s="897" t="s">
        <v>170</v>
      </c>
    </row>
    <row r="2747" spans="2:65" s="888" customFormat="1">
      <c r="B2747" s="889"/>
      <c r="D2747" s="890" t="s">
        <v>3027</v>
      </c>
      <c r="E2747" s="891" t="s">
        <v>1</v>
      </c>
      <c r="F2747" s="892" t="s">
        <v>3352</v>
      </c>
      <c r="H2747" s="891" t="s">
        <v>1</v>
      </c>
      <c r="L2747" s="889"/>
      <c r="M2747" s="893"/>
      <c r="T2747" s="894"/>
      <c r="AT2747" s="891" t="s">
        <v>3027</v>
      </c>
      <c r="AU2747" s="891" t="s">
        <v>177</v>
      </c>
      <c r="AV2747" s="888" t="s">
        <v>78</v>
      </c>
      <c r="AW2747" s="888" t="s">
        <v>27</v>
      </c>
      <c r="AX2747" s="888" t="s">
        <v>70</v>
      </c>
      <c r="AY2747" s="891" t="s">
        <v>170</v>
      </c>
    </row>
    <row r="2748" spans="2:65" s="895" customFormat="1">
      <c r="B2748" s="896"/>
      <c r="D2748" s="890" t="s">
        <v>3027</v>
      </c>
      <c r="E2748" s="897" t="s">
        <v>1</v>
      </c>
      <c r="F2748" s="898" t="s">
        <v>3879</v>
      </c>
      <c r="H2748" s="899">
        <v>23.04</v>
      </c>
      <c r="L2748" s="896"/>
      <c r="M2748" s="900"/>
      <c r="T2748" s="901"/>
      <c r="AT2748" s="897" t="s">
        <v>3027</v>
      </c>
      <c r="AU2748" s="897" t="s">
        <v>177</v>
      </c>
      <c r="AV2748" s="895" t="s">
        <v>177</v>
      </c>
      <c r="AW2748" s="895" t="s">
        <v>27</v>
      </c>
      <c r="AX2748" s="895" t="s">
        <v>70</v>
      </c>
      <c r="AY2748" s="897" t="s">
        <v>170</v>
      </c>
    </row>
    <row r="2749" spans="2:65" s="902" customFormat="1">
      <c r="B2749" s="903"/>
      <c r="D2749" s="890" t="s">
        <v>3027</v>
      </c>
      <c r="E2749" s="904" t="s">
        <v>1</v>
      </c>
      <c r="F2749" s="905" t="s">
        <v>3030</v>
      </c>
      <c r="H2749" s="906">
        <v>239.25</v>
      </c>
      <c r="L2749" s="903"/>
      <c r="M2749" s="907"/>
      <c r="T2749" s="908"/>
      <c r="AT2749" s="904" t="s">
        <v>3027</v>
      </c>
      <c r="AU2749" s="904" t="s">
        <v>177</v>
      </c>
      <c r="AV2749" s="902" t="s">
        <v>176</v>
      </c>
      <c r="AW2749" s="902" t="s">
        <v>27</v>
      </c>
      <c r="AX2749" s="902" t="s">
        <v>78</v>
      </c>
      <c r="AY2749" s="904" t="s">
        <v>170</v>
      </c>
    </row>
    <row r="2750" spans="2:65" s="895" customFormat="1">
      <c r="B2750" s="896"/>
      <c r="D2750" s="890" t="s">
        <v>3027</v>
      </c>
      <c r="F2750" s="898" t="s">
        <v>3884</v>
      </c>
      <c r="H2750" s="899">
        <v>248.82</v>
      </c>
      <c r="L2750" s="896"/>
      <c r="M2750" s="900"/>
      <c r="T2750" s="901"/>
      <c r="AT2750" s="897" t="s">
        <v>3027</v>
      </c>
      <c r="AU2750" s="897" t="s">
        <v>177</v>
      </c>
      <c r="AV2750" s="895" t="s">
        <v>177</v>
      </c>
      <c r="AW2750" s="895" t="s">
        <v>3</v>
      </c>
      <c r="AX2750" s="895" t="s">
        <v>78</v>
      </c>
      <c r="AY2750" s="897" t="s">
        <v>170</v>
      </c>
    </row>
    <row r="2751" spans="2:65" s="2" customFormat="1" ht="24.25" customHeight="1">
      <c r="B2751" s="883"/>
      <c r="C2751" s="161" t="s">
        <v>1729</v>
      </c>
      <c r="D2751" s="161" t="s">
        <v>391</v>
      </c>
      <c r="E2751" s="162" t="s">
        <v>1730</v>
      </c>
      <c r="F2751" s="163" t="s">
        <v>1731</v>
      </c>
      <c r="G2751" s="164" t="s">
        <v>175</v>
      </c>
      <c r="H2751" s="165">
        <v>135.398</v>
      </c>
      <c r="I2751" s="1091"/>
      <c r="J2751" s="166">
        <f>ROUND(I2751*H2751,2)</f>
        <v>0</v>
      </c>
      <c r="K2751" s="167"/>
      <c r="L2751" s="168"/>
      <c r="M2751" s="169" t="s">
        <v>1</v>
      </c>
      <c r="N2751" s="922" t="s">
        <v>38</v>
      </c>
      <c r="O2751" s="886">
        <v>0</v>
      </c>
      <c r="P2751" s="886">
        <f>O2751*H2751</f>
        <v>0</v>
      </c>
      <c r="Q2751" s="886">
        <v>1.9199999999999998E-2</v>
      </c>
      <c r="R2751" s="886">
        <f>Q2751*H2751</f>
        <v>2.5996415999999996</v>
      </c>
      <c r="S2751" s="886">
        <v>0</v>
      </c>
      <c r="T2751" s="158">
        <f>S2751*H2751</f>
        <v>0</v>
      </c>
      <c r="AR2751" s="159" t="s">
        <v>299</v>
      </c>
      <c r="AT2751" s="159" t="s">
        <v>391</v>
      </c>
      <c r="AU2751" s="159" t="s">
        <v>177</v>
      </c>
      <c r="AY2751" s="863" t="s">
        <v>170</v>
      </c>
      <c r="BE2751" s="887">
        <f>IF(N2751="základná",J2751,0)</f>
        <v>0</v>
      </c>
      <c r="BF2751" s="887">
        <f>IF(N2751="znížená",J2751,0)</f>
        <v>0</v>
      </c>
      <c r="BG2751" s="887">
        <f>IF(N2751="zákl. prenesená",J2751,0)</f>
        <v>0</v>
      </c>
      <c r="BH2751" s="887">
        <f>IF(N2751="zníž. prenesená",J2751,0)</f>
        <v>0</v>
      </c>
      <c r="BI2751" s="887">
        <f>IF(N2751="nulová",J2751,0)</f>
        <v>0</v>
      </c>
      <c r="BJ2751" s="863" t="s">
        <v>177</v>
      </c>
      <c r="BK2751" s="887">
        <f>ROUND(I2751*H2751,2)</f>
        <v>0</v>
      </c>
      <c r="BL2751" s="863" t="s">
        <v>234</v>
      </c>
      <c r="BM2751" s="159" t="s">
        <v>1732</v>
      </c>
    </row>
    <row r="2752" spans="2:65" s="888" customFormat="1">
      <c r="B2752" s="889"/>
      <c r="D2752" s="890" t="s">
        <v>3027</v>
      </c>
      <c r="E2752" s="891" t="s">
        <v>1</v>
      </c>
      <c r="F2752" s="892" t="s">
        <v>3874</v>
      </c>
      <c r="H2752" s="891" t="s">
        <v>1</v>
      </c>
      <c r="L2752" s="889"/>
      <c r="M2752" s="893"/>
      <c r="T2752" s="894"/>
      <c r="AT2752" s="891" t="s">
        <v>3027</v>
      </c>
      <c r="AU2752" s="891" t="s">
        <v>177</v>
      </c>
      <c r="AV2752" s="888" t="s">
        <v>78</v>
      </c>
      <c r="AW2752" s="888" t="s">
        <v>27</v>
      </c>
      <c r="AX2752" s="888" t="s">
        <v>70</v>
      </c>
      <c r="AY2752" s="891" t="s">
        <v>170</v>
      </c>
    </row>
    <row r="2753" spans="2:65" s="888" customFormat="1">
      <c r="B2753" s="889"/>
      <c r="D2753" s="890" t="s">
        <v>3027</v>
      </c>
      <c r="E2753" s="891" t="s">
        <v>1</v>
      </c>
      <c r="F2753" s="892" t="s">
        <v>3880</v>
      </c>
      <c r="H2753" s="891" t="s">
        <v>1</v>
      </c>
      <c r="L2753" s="889"/>
      <c r="M2753" s="893"/>
      <c r="T2753" s="894"/>
      <c r="AT2753" s="891" t="s">
        <v>3027</v>
      </c>
      <c r="AU2753" s="891" t="s">
        <v>177</v>
      </c>
      <c r="AV2753" s="888" t="s">
        <v>78</v>
      </c>
      <c r="AW2753" s="888" t="s">
        <v>27</v>
      </c>
      <c r="AX2753" s="888" t="s">
        <v>70</v>
      </c>
      <c r="AY2753" s="891" t="s">
        <v>170</v>
      </c>
    </row>
    <row r="2754" spans="2:65" s="888" customFormat="1">
      <c r="B2754" s="889"/>
      <c r="D2754" s="890" t="s">
        <v>3027</v>
      </c>
      <c r="E2754" s="891" t="s">
        <v>1</v>
      </c>
      <c r="F2754" s="892" t="s">
        <v>3344</v>
      </c>
      <c r="H2754" s="891" t="s">
        <v>1</v>
      </c>
      <c r="L2754" s="889"/>
      <c r="M2754" s="893"/>
      <c r="T2754" s="894"/>
      <c r="AT2754" s="891" t="s">
        <v>3027</v>
      </c>
      <c r="AU2754" s="891" t="s">
        <v>177</v>
      </c>
      <c r="AV2754" s="888" t="s">
        <v>78</v>
      </c>
      <c r="AW2754" s="888" t="s">
        <v>27</v>
      </c>
      <c r="AX2754" s="888" t="s">
        <v>70</v>
      </c>
      <c r="AY2754" s="891" t="s">
        <v>170</v>
      </c>
    </row>
    <row r="2755" spans="2:65" s="895" customFormat="1">
      <c r="B2755" s="896"/>
      <c r="D2755" s="890" t="s">
        <v>3027</v>
      </c>
      <c r="E2755" s="897" t="s">
        <v>1</v>
      </c>
      <c r="F2755" s="898" t="s">
        <v>3881</v>
      </c>
      <c r="H2755" s="899">
        <v>13.21</v>
      </c>
      <c r="L2755" s="896"/>
      <c r="M2755" s="900"/>
      <c r="T2755" s="901"/>
      <c r="AT2755" s="897" t="s">
        <v>3027</v>
      </c>
      <c r="AU2755" s="897" t="s">
        <v>177</v>
      </c>
      <c r="AV2755" s="895" t="s">
        <v>177</v>
      </c>
      <c r="AW2755" s="895" t="s">
        <v>27</v>
      </c>
      <c r="AX2755" s="895" t="s">
        <v>70</v>
      </c>
      <c r="AY2755" s="897" t="s">
        <v>170</v>
      </c>
    </row>
    <row r="2756" spans="2:65" s="888" customFormat="1">
      <c r="B2756" s="889"/>
      <c r="D2756" s="890" t="s">
        <v>3027</v>
      </c>
      <c r="E2756" s="891" t="s">
        <v>1</v>
      </c>
      <c r="F2756" s="892" t="s">
        <v>3346</v>
      </c>
      <c r="H2756" s="891" t="s">
        <v>1</v>
      </c>
      <c r="L2756" s="889"/>
      <c r="M2756" s="893"/>
      <c r="T2756" s="894"/>
      <c r="AT2756" s="891" t="s">
        <v>3027</v>
      </c>
      <c r="AU2756" s="891" t="s">
        <v>177</v>
      </c>
      <c r="AV2756" s="888" t="s">
        <v>78</v>
      </c>
      <c r="AW2756" s="888" t="s">
        <v>27</v>
      </c>
      <c r="AX2756" s="888" t="s">
        <v>70</v>
      </c>
      <c r="AY2756" s="891" t="s">
        <v>170</v>
      </c>
    </row>
    <row r="2757" spans="2:65" s="895" customFormat="1">
      <c r="B2757" s="896"/>
      <c r="D2757" s="890" t="s">
        <v>3027</v>
      </c>
      <c r="E2757" s="897" t="s">
        <v>1</v>
      </c>
      <c r="F2757" s="898" t="s">
        <v>3882</v>
      </c>
      <c r="H2757" s="899">
        <v>21.98</v>
      </c>
      <c r="L2757" s="896"/>
      <c r="M2757" s="900"/>
      <c r="T2757" s="901"/>
      <c r="AT2757" s="897" t="s">
        <v>3027</v>
      </c>
      <c r="AU2757" s="897" t="s">
        <v>177</v>
      </c>
      <c r="AV2757" s="895" t="s">
        <v>177</v>
      </c>
      <c r="AW2757" s="895" t="s">
        <v>27</v>
      </c>
      <c r="AX2757" s="895" t="s">
        <v>70</v>
      </c>
      <c r="AY2757" s="897" t="s">
        <v>170</v>
      </c>
    </row>
    <row r="2758" spans="2:65" s="895" customFormat="1">
      <c r="B2758" s="896"/>
      <c r="D2758" s="890" t="s">
        <v>3027</v>
      </c>
      <c r="E2758" s="897" t="s">
        <v>1</v>
      </c>
      <c r="F2758" s="898" t="s">
        <v>3883</v>
      </c>
      <c r="H2758" s="899">
        <v>28.88</v>
      </c>
      <c r="L2758" s="896"/>
      <c r="M2758" s="900"/>
      <c r="T2758" s="901"/>
      <c r="AT2758" s="897" t="s">
        <v>3027</v>
      </c>
      <c r="AU2758" s="897" t="s">
        <v>177</v>
      </c>
      <c r="AV2758" s="895" t="s">
        <v>177</v>
      </c>
      <c r="AW2758" s="895" t="s">
        <v>27</v>
      </c>
      <c r="AX2758" s="895" t="s">
        <v>70</v>
      </c>
      <c r="AY2758" s="897" t="s">
        <v>170</v>
      </c>
    </row>
    <row r="2759" spans="2:65" s="888" customFormat="1">
      <c r="B2759" s="889"/>
      <c r="D2759" s="890" t="s">
        <v>3027</v>
      </c>
      <c r="E2759" s="891" t="s">
        <v>1</v>
      </c>
      <c r="F2759" s="892" t="s">
        <v>3348</v>
      </c>
      <c r="H2759" s="891" t="s">
        <v>1</v>
      </c>
      <c r="L2759" s="889"/>
      <c r="M2759" s="893"/>
      <c r="T2759" s="894"/>
      <c r="AT2759" s="891" t="s">
        <v>3027</v>
      </c>
      <c r="AU2759" s="891" t="s">
        <v>177</v>
      </c>
      <c r="AV2759" s="888" t="s">
        <v>78</v>
      </c>
      <c r="AW2759" s="888" t="s">
        <v>27</v>
      </c>
      <c r="AX2759" s="888" t="s">
        <v>70</v>
      </c>
      <c r="AY2759" s="891" t="s">
        <v>170</v>
      </c>
    </row>
    <row r="2760" spans="2:65" s="895" customFormat="1">
      <c r="B2760" s="896"/>
      <c r="D2760" s="890" t="s">
        <v>3027</v>
      </c>
      <c r="E2760" s="897" t="s">
        <v>1</v>
      </c>
      <c r="F2760" s="898" t="s">
        <v>3361</v>
      </c>
      <c r="H2760" s="899">
        <v>31.14</v>
      </c>
      <c r="L2760" s="896"/>
      <c r="M2760" s="900"/>
      <c r="T2760" s="901"/>
      <c r="AT2760" s="897" t="s">
        <v>3027</v>
      </c>
      <c r="AU2760" s="897" t="s">
        <v>177</v>
      </c>
      <c r="AV2760" s="895" t="s">
        <v>177</v>
      </c>
      <c r="AW2760" s="895" t="s">
        <v>27</v>
      </c>
      <c r="AX2760" s="895" t="s">
        <v>70</v>
      </c>
      <c r="AY2760" s="897" t="s">
        <v>170</v>
      </c>
    </row>
    <row r="2761" spans="2:65" s="888" customFormat="1">
      <c r="B2761" s="889"/>
      <c r="D2761" s="890" t="s">
        <v>3027</v>
      </c>
      <c r="E2761" s="891" t="s">
        <v>1</v>
      </c>
      <c r="F2761" s="892" t="s">
        <v>3350</v>
      </c>
      <c r="H2761" s="891" t="s">
        <v>1</v>
      </c>
      <c r="L2761" s="889"/>
      <c r="M2761" s="893"/>
      <c r="T2761" s="894"/>
      <c r="AT2761" s="891" t="s">
        <v>3027</v>
      </c>
      <c r="AU2761" s="891" t="s">
        <v>177</v>
      </c>
      <c r="AV2761" s="888" t="s">
        <v>78</v>
      </c>
      <c r="AW2761" s="888" t="s">
        <v>27</v>
      </c>
      <c r="AX2761" s="888" t="s">
        <v>70</v>
      </c>
      <c r="AY2761" s="891" t="s">
        <v>170</v>
      </c>
    </row>
    <row r="2762" spans="2:65" s="895" customFormat="1">
      <c r="B2762" s="896"/>
      <c r="D2762" s="890" t="s">
        <v>3027</v>
      </c>
      <c r="E2762" s="897" t="s">
        <v>1</v>
      </c>
      <c r="F2762" s="898" t="s">
        <v>3362</v>
      </c>
      <c r="H2762" s="899">
        <v>27.41</v>
      </c>
      <c r="L2762" s="896"/>
      <c r="M2762" s="900"/>
      <c r="T2762" s="901"/>
      <c r="AT2762" s="897" t="s">
        <v>3027</v>
      </c>
      <c r="AU2762" s="897" t="s">
        <v>177</v>
      </c>
      <c r="AV2762" s="895" t="s">
        <v>177</v>
      </c>
      <c r="AW2762" s="895" t="s">
        <v>27</v>
      </c>
      <c r="AX2762" s="895" t="s">
        <v>70</v>
      </c>
      <c r="AY2762" s="897" t="s">
        <v>170</v>
      </c>
    </row>
    <row r="2763" spans="2:65" s="888" customFormat="1">
      <c r="B2763" s="889"/>
      <c r="D2763" s="890" t="s">
        <v>3027</v>
      </c>
      <c r="E2763" s="891" t="s">
        <v>1</v>
      </c>
      <c r="F2763" s="892" t="s">
        <v>3363</v>
      </c>
      <c r="H2763" s="891" t="s">
        <v>1</v>
      </c>
      <c r="L2763" s="889"/>
      <c r="M2763" s="893"/>
      <c r="T2763" s="894"/>
      <c r="AT2763" s="891" t="s">
        <v>3027</v>
      </c>
      <c r="AU2763" s="891" t="s">
        <v>177</v>
      </c>
      <c r="AV2763" s="888" t="s">
        <v>78</v>
      </c>
      <c r="AW2763" s="888" t="s">
        <v>27</v>
      </c>
      <c r="AX2763" s="888" t="s">
        <v>70</v>
      </c>
      <c r="AY2763" s="891" t="s">
        <v>170</v>
      </c>
    </row>
    <row r="2764" spans="2:65" s="895" customFormat="1">
      <c r="B2764" s="896"/>
      <c r="D2764" s="890" t="s">
        <v>3027</v>
      </c>
      <c r="E2764" s="897" t="s">
        <v>1</v>
      </c>
      <c r="F2764" s="898" t="s">
        <v>3364</v>
      </c>
      <c r="H2764" s="899">
        <v>7.57</v>
      </c>
      <c r="L2764" s="896"/>
      <c r="M2764" s="900"/>
      <c r="T2764" s="901"/>
      <c r="AT2764" s="897" t="s">
        <v>3027</v>
      </c>
      <c r="AU2764" s="897" t="s">
        <v>177</v>
      </c>
      <c r="AV2764" s="895" t="s">
        <v>177</v>
      </c>
      <c r="AW2764" s="895" t="s">
        <v>27</v>
      </c>
      <c r="AX2764" s="895" t="s">
        <v>70</v>
      </c>
      <c r="AY2764" s="897" t="s">
        <v>170</v>
      </c>
    </row>
    <row r="2765" spans="2:65" s="902" customFormat="1">
      <c r="B2765" s="903"/>
      <c r="D2765" s="890" t="s">
        <v>3027</v>
      </c>
      <c r="E2765" s="904" t="s">
        <v>1</v>
      </c>
      <c r="F2765" s="905" t="s">
        <v>3030</v>
      </c>
      <c r="H2765" s="906">
        <v>130.19</v>
      </c>
      <c r="L2765" s="903"/>
      <c r="M2765" s="907"/>
      <c r="T2765" s="908"/>
      <c r="AT2765" s="904" t="s">
        <v>3027</v>
      </c>
      <c r="AU2765" s="904" t="s">
        <v>177</v>
      </c>
      <c r="AV2765" s="902" t="s">
        <v>176</v>
      </c>
      <c r="AW2765" s="902" t="s">
        <v>27</v>
      </c>
      <c r="AX2765" s="902" t="s">
        <v>78</v>
      </c>
      <c r="AY2765" s="904" t="s">
        <v>170</v>
      </c>
    </row>
    <row r="2766" spans="2:65" s="895" customFormat="1">
      <c r="B2766" s="896"/>
      <c r="D2766" s="890" t="s">
        <v>3027</v>
      </c>
      <c r="F2766" s="898" t="s">
        <v>3885</v>
      </c>
      <c r="H2766" s="899">
        <v>135.398</v>
      </c>
      <c r="L2766" s="896"/>
      <c r="M2766" s="900"/>
      <c r="T2766" s="901"/>
      <c r="AT2766" s="897" t="s">
        <v>3027</v>
      </c>
      <c r="AU2766" s="897" t="s">
        <v>177</v>
      </c>
      <c r="AV2766" s="895" t="s">
        <v>177</v>
      </c>
      <c r="AW2766" s="895" t="s">
        <v>3</v>
      </c>
      <c r="AX2766" s="895" t="s">
        <v>78</v>
      </c>
      <c r="AY2766" s="897" t="s">
        <v>170</v>
      </c>
    </row>
    <row r="2767" spans="2:65" s="2" customFormat="1" ht="24.25" customHeight="1">
      <c r="B2767" s="883"/>
      <c r="C2767" s="148" t="s">
        <v>1733</v>
      </c>
      <c r="D2767" s="148" t="s">
        <v>172</v>
      </c>
      <c r="E2767" s="149" t="s">
        <v>1734</v>
      </c>
      <c r="F2767" s="150" t="s">
        <v>1735</v>
      </c>
      <c r="G2767" s="151" t="s">
        <v>1054</v>
      </c>
      <c r="H2767" s="1073">
        <v>189.30699999999999</v>
      </c>
      <c r="I2767" s="1091"/>
      <c r="J2767" s="153">
        <f>ROUND(I2767*H2767,2)</f>
        <v>0</v>
      </c>
      <c r="K2767" s="884"/>
      <c r="L2767" s="40"/>
      <c r="M2767" s="155" t="s">
        <v>1</v>
      </c>
      <c r="N2767" s="885" t="s">
        <v>38</v>
      </c>
      <c r="O2767" s="886">
        <v>0</v>
      </c>
      <c r="P2767" s="886">
        <f>O2767*H2767</f>
        <v>0</v>
      </c>
      <c r="Q2767" s="886">
        <v>0</v>
      </c>
      <c r="R2767" s="886">
        <f>Q2767*H2767</f>
        <v>0</v>
      </c>
      <c r="S2767" s="886">
        <v>0</v>
      </c>
      <c r="T2767" s="158">
        <f>S2767*H2767</f>
        <v>0</v>
      </c>
      <c r="AR2767" s="159" t="s">
        <v>234</v>
      </c>
      <c r="AT2767" s="159" t="s">
        <v>172</v>
      </c>
      <c r="AU2767" s="159" t="s">
        <v>177</v>
      </c>
      <c r="AY2767" s="863" t="s">
        <v>170</v>
      </c>
      <c r="BE2767" s="887">
        <f>IF(N2767="základná",J2767,0)</f>
        <v>0</v>
      </c>
      <c r="BF2767" s="887">
        <f>IF(N2767="znížená",J2767,0)</f>
        <v>0</v>
      </c>
      <c r="BG2767" s="887">
        <f>IF(N2767="zákl. prenesená",J2767,0)</f>
        <v>0</v>
      </c>
      <c r="BH2767" s="887">
        <f>IF(N2767="zníž. prenesená",J2767,0)</f>
        <v>0</v>
      </c>
      <c r="BI2767" s="887">
        <f>IF(N2767="nulová",J2767,0)</f>
        <v>0</v>
      </c>
      <c r="BJ2767" s="863" t="s">
        <v>177</v>
      </c>
      <c r="BK2767" s="887">
        <f>ROUND(I2767*H2767,2)</f>
        <v>0</v>
      </c>
      <c r="BL2767" s="863" t="s">
        <v>234</v>
      </c>
      <c r="BM2767" s="159" t="s">
        <v>1736</v>
      </c>
    </row>
    <row r="2768" spans="2:65" s="876" customFormat="1" ht="22.9" customHeight="1">
      <c r="B2768" s="877"/>
      <c r="D2768" s="136" t="s">
        <v>69</v>
      </c>
      <c r="E2768" s="145" t="s">
        <v>1737</v>
      </c>
      <c r="F2768" s="145" t="s">
        <v>1738</v>
      </c>
      <c r="J2768" s="882">
        <f>BK2768</f>
        <v>0</v>
      </c>
      <c r="L2768" s="877"/>
      <c r="M2768" s="879"/>
      <c r="P2768" s="880">
        <f>SUM(P2769:P2816)</f>
        <v>415.51617700000003</v>
      </c>
      <c r="R2768" s="880">
        <f>SUM(R2769:R2816)</f>
        <v>4.8405359599999995</v>
      </c>
      <c r="T2768" s="881">
        <f>SUM(T2769:T2816)</f>
        <v>0.43945999999999996</v>
      </c>
      <c r="AR2768" s="136" t="s">
        <v>177</v>
      </c>
      <c r="AT2768" s="143" t="s">
        <v>69</v>
      </c>
      <c r="AU2768" s="143" t="s">
        <v>78</v>
      </c>
      <c r="AY2768" s="136" t="s">
        <v>170</v>
      </c>
      <c r="BK2768" s="144">
        <f>SUM(BK2769:BK2816)</f>
        <v>0</v>
      </c>
    </row>
    <row r="2769" spans="2:65" s="2" customFormat="1" ht="24.25" customHeight="1">
      <c r="B2769" s="883"/>
      <c r="C2769" s="148" t="s">
        <v>1739</v>
      </c>
      <c r="D2769" s="148" t="s">
        <v>172</v>
      </c>
      <c r="E2769" s="149" t="s">
        <v>1740</v>
      </c>
      <c r="F2769" s="150" t="s">
        <v>1741</v>
      </c>
      <c r="G2769" s="151" t="s">
        <v>175</v>
      </c>
      <c r="H2769" s="152">
        <v>439.46</v>
      </c>
      <c r="I2769" s="1091"/>
      <c r="J2769" s="153">
        <f>ROUND(I2769*H2769,2)</f>
        <v>0</v>
      </c>
      <c r="K2769" s="884"/>
      <c r="L2769" s="40"/>
      <c r="M2769" s="155" t="s">
        <v>1</v>
      </c>
      <c r="N2769" s="885" t="s">
        <v>38</v>
      </c>
      <c r="O2769" s="886">
        <v>0.24099999999999999</v>
      </c>
      <c r="P2769" s="886">
        <f>O2769*H2769</f>
        <v>105.90985999999999</v>
      </c>
      <c r="Q2769" s="886">
        <v>0</v>
      </c>
      <c r="R2769" s="886">
        <f>Q2769*H2769</f>
        <v>0</v>
      </c>
      <c r="S2769" s="886">
        <v>1E-3</v>
      </c>
      <c r="T2769" s="158">
        <f>S2769*H2769</f>
        <v>0.43945999999999996</v>
      </c>
      <c r="AR2769" s="159" t="s">
        <v>234</v>
      </c>
      <c r="AT2769" s="159" t="s">
        <v>172</v>
      </c>
      <c r="AU2769" s="159" t="s">
        <v>177</v>
      </c>
      <c r="AY2769" s="863" t="s">
        <v>170</v>
      </c>
      <c r="BE2769" s="887">
        <f>IF(N2769="základná",J2769,0)</f>
        <v>0</v>
      </c>
      <c r="BF2769" s="887">
        <f>IF(N2769="znížená",J2769,0)</f>
        <v>0</v>
      </c>
      <c r="BG2769" s="887">
        <f>IF(N2769="zákl. prenesená",J2769,0)</f>
        <v>0</v>
      </c>
      <c r="BH2769" s="887">
        <f>IF(N2769="zníž. prenesená",J2769,0)</f>
        <v>0</v>
      </c>
      <c r="BI2769" s="887">
        <f>IF(N2769="nulová",J2769,0)</f>
        <v>0</v>
      </c>
      <c r="BJ2769" s="863" t="s">
        <v>177</v>
      </c>
      <c r="BK2769" s="887">
        <f>ROUND(I2769*H2769,2)</f>
        <v>0</v>
      </c>
      <c r="BL2769" s="863" t="s">
        <v>234</v>
      </c>
      <c r="BM2769" s="159" t="s">
        <v>1742</v>
      </c>
    </row>
    <row r="2770" spans="2:65" s="888" customFormat="1">
      <c r="B2770" s="889"/>
      <c r="D2770" s="890" t="s">
        <v>3027</v>
      </c>
      <c r="E2770" s="891" t="s">
        <v>1</v>
      </c>
      <c r="F2770" s="892" t="s">
        <v>3886</v>
      </c>
      <c r="H2770" s="891" t="s">
        <v>1</v>
      </c>
      <c r="L2770" s="889"/>
      <c r="M2770" s="893"/>
      <c r="T2770" s="894"/>
      <c r="AT2770" s="891" t="s">
        <v>3027</v>
      </c>
      <c r="AU2770" s="891" t="s">
        <v>177</v>
      </c>
      <c r="AV2770" s="888" t="s">
        <v>78</v>
      </c>
      <c r="AW2770" s="888" t="s">
        <v>27</v>
      </c>
      <c r="AX2770" s="888" t="s">
        <v>70</v>
      </c>
      <c r="AY2770" s="891" t="s">
        <v>170</v>
      </c>
    </row>
    <row r="2771" spans="2:65" s="888" customFormat="1">
      <c r="B2771" s="889"/>
      <c r="D2771" s="890" t="s">
        <v>3027</v>
      </c>
      <c r="E2771" s="891" t="s">
        <v>1</v>
      </c>
      <c r="F2771" s="892" t="s">
        <v>3346</v>
      </c>
      <c r="H2771" s="891" t="s">
        <v>1</v>
      </c>
      <c r="L2771" s="889"/>
      <c r="M2771" s="893"/>
      <c r="T2771" s="894"/>
      <c r="AT2771" s="891" t="s">
        <v>3027</v>
      </c>
      <c r="AU2771" s="891" t="s">
        <v>177</v>
      </c>
      <c r="AV2771" s="888" t="s">
        <v>78</v>
      </c>
      <c r="AW2771" s="888" t="s">
        <v>27</v>
      </c>
      <c r="AX2771" s="888" t="s">
        <v>70</v>
      </c>
      <c r="AY2771" s="891" t="s">
        <v>170</v>
      </c>
    </row>
    <row r="2772" spans="2:65" s="895" customFormat="1">
      <c r="B2772" s="896"/>
      <c r="D2772" s="890" t="s">
        <v>3027</v>
      </c>
      <c r="E2772" s="897" t="s">
        <v>1</v>
      </c>
      <c r="F2772" s="898" t="s">
        <v>3887</v>
      </c>
      <c r="H2772" s="899">
        <v>162.88999999999999</v>
      </c>
      <c r="L2772" s="896"/>
      <c r="M2772" s="900"/>
      <c r="T2772" s="901"/>
      <c r="AT2772" s="897" t="s">
        <v>3027</v>
      </c>
      <c r="AU2772" s="897" t="s">
        <v>177</v>
      </c>
      <c r="AV2772" s="895" t="s">
        <v>177</v>
      </c>
      <c r="AW2772" s="895" t="s">
        <v>27</v>
      </c>
      <c r="AX2772" s="895" t="s">
        <v>70</v>
      </c>
      <c r="AY2772" s="897" t="s">
        <v>170</v>
      </c>
    </row>
    <row r="2773" spans="2:65" s="888" customFormat="1">
      <c r="B2773" s="889"/>
      <c r="D2773" s="890" t="s">
        <v>3027</v>
      </c>
      <c r="E2773" s="891" t="s">
        <v>1</v>
      </c>
      <c r="F2773" s="892" t="s">
        <v>3348</v>
      </c>
      <c r="H2773" s="891" t="s">
        <v>1</v>
      </c>
      <c r="L2773" s="889"/>
      <c r="M2773" s="893"/>
      <c r="T2773" s="894"/>
      <c r="AT2773" s="891" t="s">
        <v>3027</v>
      </c>
      <c r="AU2773" s="891" t="s">
        <v>177</v>
      </c>
      <c r="AV2773" s="888" t="s">
        <v>78</v>
      </c>
      <c r="AW2773" s="888" t="s">
        <v>27</v>
      </c>
      <c r="AX2773" s="888" t="s">
        <v>70</v>
      </c>
      <c r="AY2773" s="891" t="s">
        <v>170</v>
      </c>
    </row>
    <row r="2774" spans="2:65" s="895" customFormat="1">
      <c r="B2774" s="896"/>
      <c r="D2774" s="890" t="s">
        <v>3027</v>
      </c>
      <c r="E2774" s="897" t="s">
        <v>1</v>
      </c>
      <c r="F2774" s="898" t="s">
        <v>3888</v>
      </c>
      <c r="H2774" s="899">
        <v>276.57</v>
      </c>
      <c r="L2774" s="896"/>
      <c r="M2774" s="900"/>
      <c r="T2774" s="901"/>
      <c r="AT2774" s="897" t="s">
        <v>3027</v>
      </c>
      <c r="AU2774" s="897" t="s">
        <v>177</v>
      </c>
      <c r="AV2774" s="895" t="s">
        <v>177</v>
      </c>
      <c r="AW2774" s="895" t="s">
        <v>27</v>
      </c>
      <c r="AX2774" s="895" t="s">
        <v>70</v>
      </c>
      <c r="AY2774" s="897" t="s">
        <v>170</v>
      </c>
    </row>
    <row r="2775" spans="2:65" s="902" customFormat="1">
      <c r="B2775" s="903"/>
      <c r="D2775" s="890" t="s">
        <v>3027</v>
      </c>
      <c r="E2775" s="904" t="s">
        <v>1</v>
      </c>
      <c r="F2775" s="905" t="s">
        <v>3030</v>
      </c>
      <c r="H2775" s="906">
        <v>439.46</v>
      </c>
      <c r="L2775" s="903"/>
      <c r="M2775" s="907"/>
      <c r="T2775" s="908"/>
      <c r="AT2775" s="904" t="s">
        <v>3027</v>
      </c>
      <c r="AU2775" s="904" t="s">
        <v>177</v>
      </c>
      <c r="AV2775" s="902" t="s">
        <v>176</v>
      </c>
      <c r="AW2775" s="902" t="s">
        <v>27</v>
      </c>
      <c r="AX2775" s="902" t="s">
        <v>78</v>
      </c>
      <c r="AY2775" s="904" t="s">
        <v>170</v>
      </c>
    </row>
    <row r="2776" spans="2:65" s="2" customFormat="1" ht="24.25" customHeight="1">
      <c r="B2776" s="883"/>
      <c r="C2776" s="148" t="s">
        <v>1743</v>
      </c>
      <c r="D2776" s="148" t="s">
        <v>172</v>
      </c>
      <c r="E2776" s="149" t="s">
        <v>1744</v>
      </c>
      <c r="F2776" s="150" t="s">
        <v>1745</v>
      </c>
      <c r="G2776" s="151" t="s">
        <v>175</v>
      </c>
      <c r="H2776" s="152">
        <v>886.87</v>
      </c>
      <c r="I2776" s="1091"/>
      <c r="J2776" s="153">
        <f>ROUND(I2776*H2776,2)</f>
        <v>0</v>
      </c>
      <c r="K2776" s="884"/>
      <c r="L2776" s="40"/>
      <c r="M2776" s="155" t="s">
        <v>1</v>
      </c>
      <c r="N2776" s="885" t="s">
        <v>38</v>
      </c>
      <c r="O2776" s="886">
        <v>0.30908000000000002</v>
      </c>
      <c r="P2776" s="886">
        <f>O2776*H2776</f>
        <v>274.11377960000004</v>
      </c>
      <c r="Q2776" s="886">
        <v>2.9999999999999997E-4</v>
      </c>
      <c r="R2776" s="886">
        <f>Q2776*H2776</f>
        <v>0.26606099999999999</v>
      </c>
      <c r="S2776" s="886">
        <v>0</v>
      </c>
      <c r="T2776" s="158">
        <f>S2776*H2776</f>
        <v>0</v>
      </c>
      <c r="AR2776" s="159" t="s">
        <v>234</v>
      </c>
      <c r="AT2776" s="159" t="s">
        <v>172</v>
      </c>
      <c r="AU2776" s="159" t="s">
        <v>177</v>
      </c>
      <c r="AY2776" s="863" t="s">
        <v>170</v>
      </c>
      <c r="BE2776" s="887">
        <f>IF(N2776="základná",J2776,0)</f>
        <v>0</v>
      </c>
      <c r="BF2776" s="887">
        <f>IF(N2776="znížená",J2776,0)</f>
        <v>0</v>
      </c>
      <c r="BG2776" s="887">
        <f>IF(N2776="zákl. prenesená",J2776,0)</f>
        <v>0</v>
      </c>
      <c r="BH2776" s="887">
        <f>IF(N2776="zníž. prenesená",J2776,0)</f>
        <v>0</v>
      </c>
      <c r="BI2776" s="887">
        <f>IF(N2776="nulová",J2776,0)</f>
        <v>0</v>
      </c>
      <c r="BJ2776" s="863" t="s">
        <v>177</v>
      </c>
      <c r="BK2776" s="887">
        <f>ROUND(I2776*H2776,2)</f>
        <v>0</v>
      </c>
      <c r="BL2776" s="863" t="s">
        <v>234</v>
      </c>
      <c r="BM2776" s="159" t="s">
        <v>1746</v>
      </c>
    </row>
    <row r="2777" spans="2:65" s="888" customFormat="1">
      <c r="B2777" s="889"/>
      <c r="D2777" s="890" t="s">
        <v>3027</v>
      </c>
      <c r="E2777" s="891" t="s">
        <v>1</v>
      </c>
      <c r="F2777" s="892" t="s">
        <v>3365</v>
      </c>
      <c r="H2777" s="891" t="s">
        <v>1</v>
      </c>
      <c r="L2777" s="889"/>
      <c r="M2777" s="893"/>
      <c r="T2777" s="894"/>
      <c r="AT2777" s="891" t="s">
        <v>3027</v>
      </c>
      <c r="AU2777" s="891" t="s">
        <v>177</v>
      </c>
      <c r="AV2777" s="888" t="s">
        <v>78</v>
      </c>
      <c r="AW2777" s="888" t="s">
        <v>27</v>
      </c>
      <c r="AX2777" s="888" t="s">
        <v>70</v>
      </c>
      <c r="AY2777" s="891" t="s">
        <v>170</v>
      </c>
    </row>
    <row r="2778" spans="2:65" s="888" customFormat="1">
      <c r="B2778" s="889"/>
      <c r="D2778" s="890" t="s">
        <v>3027</v>
      </c>
      <c r="E2778" s="891" t="s">
        <v>1</v>
      </c>
      <c r="F2778" s="892" t="s">
        <v>3346</v>
      </c>
      <c r="H2778" s="891" t="s">
        <v>1</v>
      </c>
      <c r="L2778" s="889"/>
      <c r="M2778" s="893"/>
      <c r="T2778" s="894"/>
      <c r="AT2778" s="891" t="s">
        <v>3027</v>
      </c>
      <c r="AU2778" s="891" t="s">
        <v>177</v>
      </c>
      <c r="AV2778" s="888" t="s">
        <v>78</v>
      </c>
      <c r="AW2778" s="888" t="s">
        <v>27</v>
      </c>
      <c r="AX2778" s="888" t="s">
        <v>70</v>
      </c>
      <c r="AY2778" s="891" t="s">
        <v>170</v>
      </c>
    </row>
    <row r="2779" spans="2:65" s="895" customFormat="1">
      <c r="B2779" s="896"/>
      <c r="D2779" s="890" t="s">
        <v>3027</v>
      </c>
      <c r="E2779" s="897" t="s">
        <v>1</v>
      </c>
      <c r="F2779" s="898" t="s">
        <v>3367</v>
      </c>
      <c r="H2779" s="899">
        <v>158.24</v>
      </c>
      <c r="L2779" s="896"/>
      <c r="M2779" s="900"/>
      <c r="T2779" s="901"/>
      <c r="AT2779" s="897" t="s">
        <v>3027</v>
      </c>
      <c r="AU2779" s="897" t="s">
        <v>177</v>
      </c>
      <c r="AV2779" s="895" t="s">
        <v>177</v>
      </c>
      <c r="AW2779" s="895" t="s">
        <v>27</v>
      </c>
      <c r="AX2779" s="895" t="s">
        <v>70</v>
      </c>
      <c r="AY2779" s="897" t="s">
        <v>170</v>
      </c>
    </row>
    <row r="2780" spans="2:65" s="888" customFormat="1">
      <c r="B2780" s="889"/>
      <c r="D2780" s="890" t="s">
        <v>3027</v>
      </c>
      <c r="E2780" s="891" t="s">
        <v>1</v>
      </c>
      <c r="F2780" s="892" t="s">
        <v>3348</v>
      </c>
      <c r="H2780" s="891" t="s">
        <v>1</v>
      </c>
      <c r="L2780" s="889"/>
      <c r="M2780" s="893"/>
      <c r="T2780" s="894"/>
      <c r="AT2780" s="891" t="s">
        <v>3027</v>
      </c>
      <c r="AU2780" s="891" t="s">
        <v>177</v>
      </c>
      <c r="AV2780" s="888" t="s">
        <v>78</v>
      </c>
      <c r="AW2780" s="888" t="s">
        <v>27</v>
      </c>
      <c r="AX2780" s="888" t="s">
        <v>70</v>
      </c>
      <c r="AY2780" s="891" t="s">
        <v>170</v>
      </c>
    </row>
    <row r="2781" spans="2:65" s="895" customFormat="1">
      <c r="B2781" s="896"/>
      <c r="D2781" s="890" t="s">
        <v>3027</v>
      </c>
      <c r="E2781" s="897" t="s">
        <v>1</v>
      </c>
      <c r="F2781" s="898" t="s">
        <v>3368</v>
      </c>
      <c r="H2781" s="899">
        <v>247.62</v>
      </c>
      <c r="L2781" s="896"/>
      <c r="M2781" s="900"/>
      <c r="T2781" s="901"/>
      <c r="AT2781" s="897" t="s">
        <v>3027</v>
      </c>
      <c r="AU2781" s="897" t="s">
        <v>177</v>
      </c>
      <c r="AV2781" s="895" t="s">
        <v>177</v>
      </c>
      <c r="AW2781" s="895" t="s">
        <v>27</v>
      </c>
      <c r="AX2781" s="895" t="s">
        <v>70</v>
      </c>
      <c r="AY2781" s="897" t="s">
        <v>170</v>
      </c>
    </row>
    <row r="2782" spans="2:65" s="895" customFormat="1">
      <c r="B2782" s="896"/>
      <c r="D2782" s="890" t="s">
        <v>3027</v>
      </c>
      <c r="E2782" s="897" t="s">
        <v>1</v>
      </c>
      <c r="F2782" s="898" t="s">
        <v>3369</v>
      </c>
      <c r="H2782" s="899">
        <v>75.709999999999994</v>
      </c>
      <c r="L2782" s="896"/>
      <c r="M2782" s="900"/>
      <c r="T2782" s="901"/>
      <c r="AT2782" s="897" t="s">
        <v>3027</v>
      </c>
      <c r="AU2782" s="897" t="s">
        <v>177</v>
      </c>
      <c r="AV2782" s="895" t="s">
        <v>177</v>
      </c>
      <c r="AW2782" s="895" t="s">
        <v>27</v>
      </c>
      <c r="AX2782" s="895" t="s">
        <v>70</v>
      </c>
      <c r="AY2782" s="897" t="s">
        <v>170</v>
      </c>
    </row>
    <row r="2783" spans="2:65" s="888" customFormat="1">
      <c r="B2783" s="889"/>
      <c r="D2783" s="890" t="s">
        <v>3027</v>
      </c>
      <c r="E2783" s="891" t="s">
        <v>1</v>
      </c>
      <c r="F2783" s="892" t="s">
        <v>3350</v>
      </c>
      <c r="H2783" s="891" t="s">
        <v>1</v>
      </c>
      <c r="L2783" s="889"/>
      <c r="M2783" s="893"/>
      <c r="T2783" s="894"/>
      <c r="AT2783" s="891" t="s">
        <v>3027</v>
      </c>
      <c r="AU2783" s="891" t="s">
        <v>177</v>
      </c>
      <c r="AV2783" s="888" t="s">
        <v>78</v>
      </c>
      <c r="AW2783" s="888" t="s">
        <v>27</v>
      </c>
      <c r="AX2783" s="888" t="s">
        <v>70</v>
      </c>
      <c r="AY2783" s="891" t="s">
        <v>170</v>
      </c>
    </row>
    <row r="2784" spans="2:65" s="895" customFormat="1">
      <c r="B2784" s="896"/>
      <c r="D2784" s="890" t="s">
        <v>3027</v>
      </c>
      <c r="E2784" s="897" t="s">
        <v>1</v>
      </c>
      <c r="F2784" s="898" t="s">
        <v>3371</v>
      </c>
      <c r="H2784" s="899">
        <v>193.4</v>
      </c>
      <c r="L2784" s="896"/>
      <c r="M2784" s="900"/>
      <c r="T2784" s="901"/>
      <c r="AT2784" s="897" t="s">
        <v>3027</v>
      </c>
      <c r="AU2784" s="897" t="s">
        <v>177</v>
      </c>
      <c r="AV2784" s="895" t="s">
        <v>177</v>
      </c>
      <c r="AW2784" s="895" t="s">
        <v>27</v>
      </c>
      <c r="AX2784" s="895" t="s">
        <v>70</v>
      </c>
      <c r="AY2784" s="897" t="s">
        <v>170</v>
      </c>
    </row>
    <row r="2785" spans="2:65" s="895" customFormat="1">
      <c r="B2785" s="896"/>
      <c r="D2785" s="890" t="s">
        <v>3027</v>
      </c>
      <c r="E2785" s="897" t="s">
        <v>1</v>
      </c>
      <c r="F2785" s="898" t="s">
        <v>3372</v>
      </c>
      <c r="H2785" s="899">
        <v>141.30000000000001</v>
      </c>
      <c r="L2785" s="896"/>
      <c r="M2785" s="900"/>
      <c r="T2785" s="901"/>
      <c r="AT2785" s="897" t="s">
        <v>3027</v>
      </c>
      <c r="AU2785" s="897" t="s">
        <v>177</v>
      </c>
      <c r="AV2785" s="895" t="s">
        <v>177</v>
      </c>
      <c r="AW2785" s="895" t="s">
        <v>27</v>
      </c>
      <c r="AX2785" s="895" t="s">
        <v>70</v>
      </c>
      <c r="AY2785" s="897" t="s">
        <v>170</v>
      </c>
    </row>
    <row r="2786" spans="2:65" s="888" customFormat="1">
      <c r="B2786" s="889"/>
      <c r="D2786" s="890" t="s">
        <v>3027</v>
      </c>
      <c r="E2786" s="891" t="s">
        <v>1</v>
      </c>
      <c r="F2786" s="892" t="s">
        <v>3352</v>
      </c>
      <c r="H2786" s="891" t="s">
        <v>1</v>
      </c>
      <c r="L2786" s="889"/>
      <c r="M2786" s="893"/>
      <c r="T2786" s="894"/>
      <c r="AT2786" s="891" t="s">
        <v>3027</v>
      </c>
      <c r="AU2786" s="891" t="s">
        <v>177</v>
      </c>
      <c r="AV2786" s="888" t="s">
        <v>78</v>
      </c>
      <c r="AW2786" s="888" t="s">
        <v>27</v>
      </c>
      <c r="AX2786" s="888" t="s">
        <v>70</v>
      </c>
      <c r="AY2786" s="891" t="s">
        <v>170</v>
      </c>
    </row>
    <row r="2787" spans="2:65" s="895" customFormat="1">
      <c r="B2787" s="896"/>
      <c r="D2787" s="890" t="s">
        <v>3027</v>
      </c>
      <c r="E2787" s="897" t="s">
        <v>1</v>
      </c>
      <c r="F2787" s="898" t="s">
        <v>3561</v>
      </c>
      <c r="H2787" s="899">
        <v>70.599999999999994</v>
      </c>
      <c r="L2787" s="896"/>
      <c r="M2787" s="900"/>
      <c r="T2787" s="901"/>
      <c r="AT2787" s="897" t="s">
        <v>3027</v>
      </c>
      <c r="AU2787" s="897" t="s">
        <v>177</v>
      </c>
      <c r="AV2787" s="895" t="s">
        <v>177</v>
      </c>
      <c r="AW2787" s="895" t="s">
        <v>27</v>
      </c>
      <c r="AX2787" s="895" t="s">
        <v>70</v>
      </c>
      <c r="AY2787" s="897" t="s">
        <v>170</v>
      </c>
    </row>
    <row r="2788" spans="2:65" s="902" customFormat="1">
      <c r="B2788" s="903"/>
      <c r="D2788" s="890" t="s">
        <v>3027</v>
      </c>
      <c r="E2788" s="904" t="s">
        <v>1</v>
      </c>
      <c r="F2788" s="905" t="s">
        <v>3030</v>
      </c>
      <c r="H2788" s="906">
        <v>886.87</v>
      </c>
      <c r="L2788" s="903"/>
      <c r="M2788" s="907"/>
      <c r="T2788" s="908"/>
      <c r="AT2788" s="904" t="s">
        <v>3027</v>
      </c>
      <c r="AU2788" s="904" t="s">
        <v>177</v>
      </c>
      <c r="AV2788" s="902" t="s">
        <v>176</v>
      </c>
      <c r="AW2788" s="902" t="s">
        <v>27</v>
      </c>
      <c r="AX2788" s="902" t="s">
        <v>78</v>
      </c>
      <c r="AY2788" s="904" t="s">
        <v>170</v>
      </c>
    </row>
    <row r="2789" spans="2:65" s="2" customFormat="1" ht="21.75" customHeight="1">
      <c r="B2789" s="883"/>
      <c r="C2789" s="161" t="s">
        <v>1747</v>
      </c>
      <c r="D2789" s="161" t="s">
        <v>391</v>
      </c>
      <c r="E2789" s="162" t="s">
        <v>1748</v>
      </c>
      <c r="F2789" s="163" t="s">
        <v>1749</v>
      </c>
      <c r="G2789" s="164" t="s">
        <v>175</v>
      </c>
      <c r="H2789" s="165">
        <v>913.476</v>
      </c>
      <c r="I2789" s="1091"/>
      <c r="J2789" s="166">
        <f>ROUND(I2789*H2789,2)</f>
        <v>0</v>
      </c>
      <c r="K2789" s="167"/>
      <c r="L2789" s="168"/>
      <c r="M2789" s="169" t="s">
        <v>1</v>
      </c>
      <c r="N2789" s="922" t="s">
        <v>38</v>
      </c>
      <c r="O2789" s="886">
        <v>0</v>
      </c>
      <c r="P2789" s="886">
        <f>O2789*H2789</f>
        <v>0</v>
      </c>
      <c r="Q2789" s="886">
        <v>5.0000000000000001E-3</v>
      </c>
      <c r="R2789" s="886">
        <f>Q2789*H2789</f>
        <v>4.56738</v>
      </c>
      <c r="S2789" s="886">
        <v>0</v>
      </c>
      <c r="T2789" s="158">
        <f>S2789*H2789</f>
        <v>0</v>
      </c>
      <c r="AR2789" s="159" t="s">
        <v>299</v>
      </c>
      <c r="AT2789" s="159" t="s">
        <v>391</v>
      </c>
      <c r="AU2789" s="159" t="s">
        <v>177</v>
      </c>
      <c r="AY2789" s="863" t="s">
        <v>170</v>
      </c>
      <c r="BE2789" s="887">
        <f>IF(N2789="základná",J2789,0)</f>
        <v>0</v>
      </c>
      <c r="BF2789" s="887">
        <f>IF(N2789="znížená",J2789,0)</f>
        <v>0</v>
      </c>
      <c r="BG2789" s="887">
        <f>IF(N2789="zákl. prenesená",J2789,0)</f>
        <v>0</v>
      </c>
      <c r="BH2789" s="887">
        <f>IF(N2789="zníž. prenesená",J2789,0)</f>
        <v>0</v>
      </c>
      <c r="BI2789" s="887">
        <f>IF(N2789="nulová",J2789,0)</f>
        <v>0</v>
      </c>
      <c r="BJ2789" s="863" t="s">
        <v>177</v>
      </c>
      <c r="BK2789" s="887">
        <f>ROUND(I2789*H2789,2)</f>
        <v>0</v>
      </c>
      <c r="BL2789" s="863" t="s">
        <v>234</v>
      </c>
      <c r="BM2789" s="159" t="s">
        <v>1750</v>
      </c>
    </row>
    <row r="2790" spans="2:65" s="888" customFormat="1">
      <c r="B2790" s="889"/>
      <c r="D2790" s="890" t="s">
        <v>3027</v>
      </c>
      <c r="E2790" s="891" t="s">
        <v>1</v>
      </c>
      <c r="F2790" s="892" t="s">
        <v>3889</v>
      </c>
      <c r="H2790" s="891" t="s">
        <v>1</v>
      </c>
      <c r="L2790" s="889"/>
      <c r="M2790" s="893"/>
      <c r="T2790" s="894"/>
      <c r="AT2790" s="891" t="s">
        <v>3027</v>
      </c>
      <c r="AU2790" s="891" t="s">
        <v>177</v>
      </c>
      <c r="AV2790" s="888" t="s">
        <v>78</v>
      </c>
      <c r="AW2790" s="888" t="s">
        <v>27</v>
      </c>
      <c r="AX2790" s="888" t="s">
        <v>70</v>
      </c>
      <c r="AY2790" s="891" t="s">
        <v>170</v>
      </c>
    </row>
    <row r="2791" spans="2:65" s="888" customFormat="1">
      <c r="B2791" s="889"/>
      <c r="D2791" s="890" t="s">
        <v>3027</v>
      </c>
      <c r="E2791" s="891" t="s">
        <v>1</v>
      </c>
      <c r="F2791" s="892" t="s">
        <v>3346</v>
      </c>
      <c r="H2791" s="891" t="s">
        <v>1</v>
      </c>
      <c r="L2791" s="889"/>
      <c r="M2791" s="893"/>
      <c r="T2791" s="894"/>
      <c r="AT2791" s="891" t="s">
        <v>3027</v>
      </c>
      <c r="AU2791" s="891" t="s">
        <v>177</v>
      </c>
      <c r="AV2791" s="888" t="s">
        <v>78</v>
      </c>
      <c r="AW2791" s="888" t="s">
        <v>27</v>
      </c>
      <c r="AX2791" s="888" t="s">
        <v>70</v>
      </c>
      <c r="AY2791" s="891" t="s">
        <v>170</v>
      </c>
    </row>
    <row r="2792" spans="2:65" s="895" customFormat="1">
      <c r="B2792" s="896"/>
      <c r="D2792" s="890" t="s">
        <v>3027</v>
      </c>
      <c r="E2792" s="897" t="s">
        <v>1</v>
      </c>
      <c r="F2792" s="898" t="s">
        <v>3367</v>
      </c>
      <c r="H2792" s="899">
        <v>158.24</v>
      </c>
      <c r="L2792" s="896"/>
      <c r="M2792" s="900"/>
      <c r="T2792" s="901"/>
      <c r="AT2792" s="897" t="s">
        <v>3027</v>
      </c>
      <c r="AU2792" s="897" t="s">
        <v>177</v>
      </c>
      <c r="AV2792" s="895" t="s">
        <v>177</v>
      </c>
      <c r="AW2792" s="895" t="s">
        <v>27</v>
      </c>
      <c r="AX2792" s="895" t="s">
        <v>70</v>
      </c>
      <c r="AY2792" s="897" t="s">
        <v>170</v>
      </c>
    </row>
    <row r="2793" spans="2:65" s="888" customFormat="1">
      <c r="B2793" s="889"/>
      <c r="D2793" s="890" t="s">
        <v>3027</v>
      </c>
      <c r="E2793" s="891" t="s">
        <v>1</v>
      </c>
      <c r="F2793" s="892" t="s">
        <v>3348</v>
      </c>
      <c r="H2793" s="891" t="s">
        <v>1</v>
      </c>
      <c r="L2793" s="889"/>
      <c r="M2793" s="893"/>
      <c r="T2793" s="894"/>
      <c r="AT2793" s="891" t="s">
        <v>3027</v>
      </c>
      <c r="AU2793" s="891" t="s">
        <v>177</v>
      </c>
      <c r="AV2793" s="888" t="s">
        <v>78</v>
      </c>
      <c r="AW2793" s="888" t="s">
        <v>27</v>
      </c>
      <c r="AX2793" s="888" t="s">
        <v>70</v>
      </c>
      <c r="AY2793" s="891" t="s">
        <v>170</v>
      </c>
    </row>
    <row r="2794" spans="2:65" s="895" customFormat="1">
      <c r="B2794" s="896"/>
      <c r="D2794" s="890" t="s">
        <v>3027</v>
      </c>
      <c r="E2794" s="897" t="s">
        <v>1</v>
      </c>
      <c r="F2794" s="898" t="s">
        <v>3368</v>
      </c>
      <c r="H2794" s="899">
        <v>247.62</v>
      </c>
      <c r="L2794" s="896"/>
      <c r="M2794" s="900"/>
      <c r="T2794" s="901"/>
      <c r="AT2794" s="897" t="s">
        <v>3027</v>
      </c>
      <c r="AU2794" s="897" t="s">
        <v>177</v>
      </c>
      <c r="AV2794" s="895" t="s">
        <v>177</v>
      </c>
      <c r="AW2794" s="895" t="s">
        <v>27</v>
      </c>
      <c r="AX2794" s="895" t="s">
        <v>70</v>
      </c>
      <c r="AY2794" s="897" t="s">
        <v>170</v>
      </c>
    </row>
    <row r="2795" spans="2:65" s="895" customFormat="1">
      <c r="B2795" s="896"/>
      <c r="D2795" s="890" t="s">
        <v>3027</v>
      </c>
      <c r="E2795" s="897" t="s">
        <v>1</v>
      </c>
      <c r="F2795" s="898" t="s">
        <v>3369</v>
      </c>
      <c r="H2795" s="899">
        <v>75.709999999999994</v>
      </c>
      <c r="L2795" s="896"/>
      <c r="M2795" s="900"/>
      <c r="T2795" s="901"/>
      <c r="AT2795" s="897" t="s">
        <v>3027</v>
      </c>
      <c r="AU2795" s="897" t="s">
        <v>177</v>
      </c>
      <c r="AV2795" s="895" t="s">
        <v>177</v>
      </c>
      <c r="AW2795" s="895" t="s">
        <v>27</v>
      </c>
      <c r="AX2795" s="895" t="s">
        <v>70</v>
      </c>
      <c r="AY2795" s="897" t="s">
        <v>170</v>
      </c>
    </row>
    <row r="2796" spans="2:65" s="888" customFormat="1">
      <c r="B2796" s="889"/>
      <c r="D2796" s="890" t="s">
        <v>3027</v>
      </c>
      <c r="E2796" s="891" t="s">
        <v>1</v>
      </c>
      <c r="F2796" s="892" t="s">
        <v>3350</v>
      </c>
      <c r="H2796" s="891" t="s">
        <v>1</v>
      </c>
      <c r="L2796" s="889"/>
      <c r="M2796" s="893"/>
      <c r="T2796" s="894"/>
      <c r="AT2796" s="891" t="s">
        <v>3027</v>
      </c>
      <c r="AU2796" s="891" t="s">
        <v>177</v>
      </c>
      <c r="AV2796" s="888" t="s">
        <v>78</v>
      </c>
      <c r="AW2796" s="888" t="s">
        <v>27</v>
      </c>
      <c r="AX2796" s="888" t="s">
        <v>70</v>
      </c>
      <c r="AY2796" s="891" t="s">
        <v>170</v>
      </c>
    </row>
    <row r="2797" spans="2:65" s="895" customFormat="1">
      <c r="B2797" s="896"/>
      <c r="D2797" s="890" t="s">
        <v>3027</v>
      </c>
      <c r="E2797" s="897" t="s">
        <v>1</v>
      </c>
      <c r="F2797" s="898" t="s">
        <v>3371</v>
      </c>
      <c r="H2797" s="899">
        <v>193.4</v>
      </c>
      <c r="L2797" s="896"/>
      <c r="M2797" s="900"/>
      <c r="T2797" s="901"/>
      <c r="AT2797" s="897" t="s">
        <v>3027</v>
      </c>
      <c r="AU2797" s="897" t="s">
        <v>177</v>
      </c>
      <c r="AV2797" s="895" t="s">
        <v>177</v>
      </c>
      <c r="AW2797" s="895" t="s">
        <v>27</v>
      </c>
      <c r="AX2797" s="895" t="s">
        <v>70</v>
      </c>
      <c r="AY2797" s="897" t="s">
        <v>170</v>
      </c>
    </row>
    <row r="2798" spans="2:65" s="895" customFormat="1">
      <c r="B2798" s="896"/>
      <c r="D2798" s="890" t="s">
        <v>3027</v>
      </c>
      <c r="E2798" s="897" t="s">
        <v>1</v>
      </c>
      <c r="F2798" s="898" t="s">
        <v>3372</v>
      </c>
      <c r="H2798" s="899">
        <v>141.30000000000001</v>
      </c>
      <c r="L2798" s="896"/>
      <c r="M2798" s="900"/>
      <c r="T2798" s="901"/>
      <c r="AT2798" s="897" t="s">
        <v>3027</v>
      </c>
      <c r="AU2798" s="897" t="s">
        <v>177</v>
      </c>
      <c r="AV2798" s="895" t="s">
        <v>177</v>
      </c>
      <c r="AW2798" s="895" t="s">
        <v>27</v>
      </c>
      <c r="AX2798" s="895" t="s">
        <v>70</v>
      </c>
      <c r="AY2798" s="897" t="s">
        <v>170</v>
      </c>
    </row>
    <row r="2799" spans="2:65" s="888" customFormat="1">
      <c r="B2799" s="889"/>
      <c r="D2799" s="890" t="s">
        <v>3027</v>
      </c>
      <c r="E2799" s="891" t="s">
        <v>1</v>
      </c>
      <c r="F2799" s="892" t="s">
        <v>3352</v>
      </c>
      <c r="H2799" s="891" t="s">
        <v>1</v>
      </c>
      <c r="L2799" s="889"/>
      <c r="M2799" s="893"/>
      <c r="T2799" s="894"/>
      <c r="AT2799" s="891" t="s">
        <v>3027</v>
      </c>
      <c r="AU2799" s="891" t="s">
        <v>177</v>
      </c>
      <c r="AV2799" s="888" t="s">
        <v>78</v>
      </c>
      <c r="AW2799" s="888" t="s">
        <v>27</v>
      </c>
      <c r="AX2799" s="888" t="s">
        <v>70</v>
      </c>
      <c r="AY2799" s="891" t="s">
        <v>170</v>
      </c>
    </row>
    <row r="2800" spans="2:65" s="895" customFormat="1">
      <c r="B2800" s="896"/>
      <c r="D2800" s="890" t="s">
        <v>3027</v>
      </c>
      <c r="E2800" s="897" t="s">
        <v>1</v>
      </c>
      <c r="F2800" s="898" t="s">
        <v>3561</v>
      </c>
      <c r="H2800" s="899">
        <v>70.599999999999994</v>
      </c>
      <c r="L2800" s="896"/>
      <c r="M2800" s="900"/>
      <c r="T2800" s="901"/>
      <c r="AT2800" s="897" t="s">
        <v>3027</v>
      </c>
      <c r="AU2800" s="897" t="s">
        <v>177</v>
      </c>
      <c r="AV2800" s="895" t="s">
        <v>177</v>
      </c>
      <c r="AW2800" s="895" t="s">
        <v>27</v>
      </c>
      <c r="AX2800" s="895" t="s">
        <v>70</v>
      </c>
      <c r="AY2800" s="897" t="s">
        <v>170</v>
      </c>
    </row>
    <row r="2801" spans="2:65" s="902" customFormat="1">
      <c r="B2801" s="903"/>
      <c r="D2801" s="890" t="s">
        <v>3027</v>
      </c>
      <c r="E2801" s="904" t="s">
        <v>1</v>
      </c>
      <c r="F2801" s="905" t="s">
        <v>3030</v>
      </c>
      <c r="H2801" s="906">
        <v>886.87</v>
      </c>
      <c r="L2801" s="903"/>
      <c r="M2801" s="907"/>
      <c r="T2801" s="908"/>
      <c r="AT2801" s="904" t="s">
        <v>3027</v>
      </c>
      <c r="AU2801" s="904" t="s">
        <v>177</v>
      </c>
      <c r="AV2801" s="902" t="s">
        <v>176</v>
      </c>
      <c r="AW2801" s="902" t="s">
        <v>27</v>
      </c>
      <c r="AX2801" s="902" t="s">
        <v>78</v>
      </c>
      <c r="AY2801" s="904" t="s">
        <v>170</v>
      </c>
    </row>
    <row r="2802" spans="2:65" s="895" customFormat="1">
      <c r="B2802" s="896"/>
      <c r="D2802" s="890" t="s">
        <v>3027</v>
      </c>
      <c r="F2802" s="898" t="s">
        <v>3890</v>
      </c>
      <c r="H2802" s="899">
        <v>913.476</v>
      </c>
      <c r="L2802" s="896"/>
      <c r="M2802" s="900"/>
      <c r="T2802" s="901"/>
      <c r="AT2802" s="897" t="s">
        <v>3027</v>
      </c>
      <c r="AU2802" s="897" t="s">
        <v>177</v>
      </c>
      <c r="AV2802" s="895" t="s">
        <v>177</v>
      </c>
      <c r="AW2802" s="895" t="s">
        <v>3</v>
      </c>
      <c r="AX2802" s="895" t="s">
        <v>78</v>
      </c>
      <c r="AY2802" s="897" t="s">
        <v>170</v>
      </c>
    </row>
    <row r="2803" spans="2:65" s="2" customFormat="1" ht="16.5" customHeight="1">
      <c r="B2803" s="883"/>
      <c r="C2803" s="148" t="s">
        <v>1751</v>
      </c>
      <c r="D2803" s="148" t="s">
        <v>172</v>
      </c>
      <c r="E2803" s="149" t="s">
        <v>1752</v>
      </c>
      <c r="F2803" s="150" t="s">
        <v>1753</v>
      </c>
      <c r="G2803" s="151" t="s">
        <v>175</v>
      </c>
      <c r="H2803" s="152">
        <v>886.87</v>
      </c>
      <c r="I2803" s="1091"/>
      <c r="J2803" s="153">
        <f>ROUND(I2803*H2803,2)</f>
        <v>0</v>
      </c>
      <c r="K2803" s="884"/>
      <c r="L2803" s="40"/>
      <c r="M2803" s="155" t="s">
        <v>1</v>
      </c>
      <c r="N2803" s="885" t="s">
        <v>38</v>
      </c>
      <c r="O2803" s="886">
        <v>4.002E-2</v>
      </c>
      <c r="P2803" s="886">
        <f>O2803*H2803</f>
        <v>35.492537400000003</v>
      </c>
      <c r="Q2803" s="886">
        <v>7.9999999999999996E-6</v>
      </c>
      <c r="R2803" s="886">
        <f>Q2803*H2803</f>
        <v>7.09496E-3</v>
      </c>
      <c r="S2803" s="886">
        <v>0</v>
      </c>
      <c r="T2803" s="158">
        <f>S2803*H2803</f>
        <v>0</v>
      </c>
      <c r="AR2803" s="159" t="s">
        <v>234</v>
      </c>
      <c r="AT2803" s="159" t="s">
        <v>172</v>
      </c>
      <c r="AU2803" s="159" t="s">
        <v>177</v>
      </c>
      <c r="AY2803" s="863" t="s">
        <v>170</v>
      </c>
      <c r="BE2803" s="887">
        <f>IF(N2803="základná",J2803,0)</f>
        <v>0</v>
      </c>
      <c r="BF2803" s="887">
        <f>IF(N2803="znížená",J2803,0)</f>
        <v>0</v>
      </c>
      <c r="BG2803" s="887">
        <f>IF(N2803="zákl. prenesená",J2803,0)</f>
        <v>0</v>
      </c>
      <c r="BH2803" s="887">
        <f>IF(N2803="zníž. prenesená",J2803,0)</f>
        <v>0</v>
      </c>
      <c r="BI2803" s="887">
        <f>IF(N2803="nulová",J2803,0)</f>
        <v>0</v>
      </c>
      <c r="BJ2803" s="863" t="s">
        <v>177</v>
      </c>
      <c r="BK2803" s="887">
        <f>ROUND(I2803*H2803,2)</f>
        <v>0</v>
      </c>
      <c r="BL2803" s="863" t="s">
        <v>234</v>
      </c>
      <c r="BM2803" s="159" t="s">
        <v>1754</v>
      </c>
    </row>
    <row r="2804" spans="2:65" s="888" customFormat="1">
      <c r="B2804" s="889"/>
      <c r="D2804" s="890" t="s">
        <v>3027</v>
      </c>
      <c r="E2804" s="891" t="s">
        <v>1</v>
      </c>
      <c r="F2804" s="892" t="s">
        <v>3889</v>
      </c>
      <c r="H2804" s="891" t="s">
        <v>1</v>
      </c>
      <c r="L2804" s="889"/>
      <c r="M2804" s="893"/>
      <c r="T2804" s="894"/>
      <c r="AT2804" s="891" t="s">
        <v>3027</v>
      </c>
      <c r="AU2804" s="891" t="s">
        <v>177</v>
      </c>
      <c r="AV2804" s="888" t="s">
        <v>78</v>
      </c>
      <c r="AW2804" s="888" t="s">
        <v>27</v>
      </c>
      <c r="AX2804" s="888" t="s">
        <v>70</v>
      </c>
      <c r="AY2804" s="891" t="s">
        <v>170</v>
      </c>
    </row>
    <row r="2805" spans="2:65" s="888" customFormat="1">
      <c r="B2805" s="889"/>
      <c r="D2805" s="890" t="s">
        <v>3027</v>
      </c>
      <c r="E2805" s="891" t="s">
        <v>1</v>
      </c>
      <c r="F2805" s="892" t="s">
        <v>3346</v>
      </c>
      <c r="H2805" s="891" t="s">
        <v>1</v>
      </c>
      <c r="L2805" s="889"/>
      <c r="M2805" s="893"/>
      <c r="T2805" s="894"/>
      <c r="AT2805" s="891" t="s">
        <v>3027</v>
      </c>
      <c r="AU2805" s="891" t="s">
        <v>177</v>
      </c>
      <c r="AV2805" s="888" t="s">
        <v>78</v>
      </c>
      <c r="AW2805" s="888" t="s">
        <v>27</v>
      </c>
      <c r="AX2805" s="888" t="s">
        <v>70</v>
      </c>
      <c r="AY2805" s="891" t="s">
        <v>170</v>
      </c>
    </row>
    <row r="2806" spans="2:65" s="895" customFormat="1">
      <c r="B2806" s="896"/>
      <c r="D2806" s="890" t="s">
        <v>3027</v>
      </c>
      <c r="E2806" s="897" t="s">
        <v>1</v>
      </c>
      <c r="F2806" s="898" t="s">
        <v>3367</v>
      </c>
      <c r="H2806" s="899">
        <v>158.24</v>
      </c>
      <c r="L2806" s="896"/>
      <c r="M2806" s="900"/>
      <c r="T2806" s="901"/>
      <c r="AT2806" s="897" t="s">
        <v>3027</v>
      </c>
      <c r="AU2806" s="897" t="s">
        <v>177</v>
      </c>
      <c r="AV2806" s="895" t="s">
        <v>177</v>
      </c>
      <c r="AW2806" s="895" t="s">
        <v>27</v>
      </c>
      <c r="AX2806" s="895" t="s">
        <v>70</v>
      </c>
      <c r="AY2806" s="897" t="s">
        <v>170</v>
      </c>
    </row>
    <row r="2807" spans="2:65" s="888" customFormat="1">
      <c r="B2807" s="889"/>
      <c r="D2807" s="890" t="s">
        <v>3027</v>
      </c>
      <c r="E2807" s="891" t="s">
        <v>1</v>
      </c>
      <c r="F2807" s="892" t="s">
        <v>3348</v>
      </c>
      <c r="H2807" s="891" t="s">
        <v>1</v>
      </c>
      <c r="L2807" s="889"/>
      <c r="M2807" s="893"/>
      <c r="T2807" s="894"/>
      <c r="AT2807" s="891" t="s">
        <v>3027</v>
      </c>
      <c r="AU2807" s="891" t="s">
        <v>177</v>
      </c>
      <c r="AV2807" s="888" t="s">
        <v>78</v>
      </c>
      <c r="AW2807" s="888" t="s">
        <v>27</v>
      </c>
      <c r="AX2807" s="888" t="s">
        <v>70</v>
      </c>
      <c r="AY2807" s="891" t="s">
        <v>170</v>
      </c>
    </row>
    <row r="2808" spans="2:65" s="895" customFormat="1">
      <c r="B2808" s="896"/>
      <c r="D2808" s="890" t="s">
        <v>3027</v>
      </c>
      <c r="E2808" s="897" t="s">
        <v>1</v>
      </c>
      <c r="F2808" s="898" t="s">
        <v>3368</v>
      </c>
      <c r="H2808" s="899">
        <v>247.62</v>
      </c>
      <c r="L2808" s="896"/>
      <c r="M2808" s="900"/>
      <c r="T2808" s="901"/>
      <c r="AT2808" s="897" t="s">
        <v>3027</v>
      </c>
      <c r="AU2808" s="897" t="s">
        <v>177</v>
      </c>
      <c r="AV2808" s="895" t="s">
        <v>177</v>
      </c>
      <c r="AW2808" s="895" t="s">
        <v>27</v>
      </c>
      <c r="AX2808" s="895" t="s">
        <v>70</v>
      </c>
      <c r="AY2808" s="897" t="s">
        <v>170</v>
      </c>
    </row>
    <row r="2809" spans="2:65" s="895" customFormat="1">
      <c r="B2809" s="896"/>
      <c r="D2809" s="890" t="s">
        <v>3027</v>
      </c>
      <c r="E2809" s="897" t="s">
        <v>1</v>
      </c>
      <c r="F2809" s="898" t="s">
        <v>3369</v>
      </c>
      <c r="H2809" s="899">
        <v>75.709999999999994</v>
      </c>
      <c r="L2809" s="896"/>
      <c r="M2809" s="900"/>
      <c r="T2809" s="901"/>
      <c r="AT2809" s="897" t="s">
        <v>3027</v>
      </c>
      <c r="AU2809" s="897" t="s">
        <v>177</v>
      </c>
      <c r="AV2809" s="895" t="s">
        <v>177</v>
      </c>
      <c r="AW2809" s="895" t="s">
        <v>27</v>
      </c>
      <c r="AX2809" s="895" t="s">
        <v>70</v>
      </c>
      <c r="AY2809" s="897" t="s">
        <v>170</v>
      </c>
    </row>
    <row r="2810" spans="2:65" s="888" customFormat="1">
      <c r="B2810" s="889"/>
      <c r="D2810" s="890" t="s">
        <v>3027</v>
      </c>
      <c r="E2810" s="891" t="s">
        <v>1</v>
      </c>
      <c r="F2810" s="892" t="s">
        <v>3350</v>
      </c>
      <c r="H2810" s="891" t="s">
        <v>1</v>
      </c>
      <c r="L2810" s="889"/>
      <c r="M2810" s="893"/>
      <c r="T2810" s="894"/>
      <c r="AT2810" s="891" t="s">
        <v>3027</v>
      </c>
      <c r="AU2810" s="891" t="s">
        <v>177</v>
      </c>
      <c r="AV2810" s="888" t="s">
        <v>78</v>
      </c>
      <c r="AW2810" s="888" t="s">
        <v>27</v>
      </c>
      <c r="AX2810" s="888" t="s">
        <v>70</v>
      </c>
      <c r="AY2810" s="891" t="s">
        <v>170</v>
      </c>
    </row>
    <row r="2811" spans="2:65" s="895" customFormat="1">
      <c r="B2811" s="896"/>
      <c r="D2811" s="890" t="s">
        <v>3027</v>
      </c>
      <c r="E2811" s="897" t="s">
        <v>1</v>
      </c>
      <c r="F2811" s="898" t="s">
        <v>3371</v>
      </c>
      <c r="H2811" s="899">
        <v>193.4</v>
      </c>
      <c r="L2811" s="896"/>
      <c r="M2811" s="900"/>
      <c r="T2811" s="901"/>
      <c r="AT2811" s="897" t="s">
        <v>3027</v>
      </c>
      <c r="AU2811" s="897" t="s">
        <v>177</v>
      </c>
      <c r="AV2811" s="895" t="s">
        <v>177</v>
      </c>
      <c r="AW2811" s="895" t="s">
        <v>27</v>
      </c>
      <c r="AX2811" s="895" t="s">
        <v>70</v>
      </c>
      <c r="AY2811" s="897" t="s">
        <v>170</v>
      </c>
    </row>
    <row r="2812" spans="2:65" s="895" customFormat="1">
      <c r="B2812" s="896"/>
      <c r="D2812" s="890" t="s">
        <v>3027</v>
      </c>
      <c r="E2812" s="897" t="s">
        <v>1</v>
      </c>
      <c r="F2812" s="898" t="s">
        <v>3372</v>
      </c>
      <c r="H2812" s="899">
        <v>141.30000000000001</v>
      </c>
      <c r="L2812" s="896"/>
      <c r="M2812" s="900"/>
      <c r="T2812" s="901"/>
      <c r="AT2812" s="897" t="s">
        <v>3027</v>
      </c>
      <c r="AU2812" s="897" t="s">
        <v>177</v>
      </c>
      <c r="AV2812" s="895" t="s">
        <v>177</v>
      </c>
      <c r="AW2812" s="895" t="s">
        <v>27</v>
      </c>
      <c r="AX2812" s="895" t="s">
        <v>70</v>
      </c>
      <c r="AY2812" s="897" t="s">
        <v>170</v>
      </c>
    </row>
    <row r="2813" spans="2:65" s="888" customFormat="1">
      <c r="B2813" s="889"/>
      <c r="D2813" s="890" t="s">
        <v>3027</v>
      </c>
      <c r="E2813" s="891" t="s">
        <v>1</v>
      </c>
      <c r="F2813" s="892" t="s">
        <v>3352</v>
      </c>
      <c r="H2813" s="891" t="s">
        <v>1</v>
      </c>
      <c r="L2813" s="889"/>
      <c r="M2813" s="893"/>
      <c r="T2813" s="894"/>
      <c r="AT2813" s="891" t="s">
        <v>3027</v>
      </c>
      <c r="AU2813" s="891" t="s">
        <v>177</v>
      </c>
      <c r="AV2813" s="888" t="s">
        <v>78</v>
      </c>
      <c r="AW2813" s="888" t="s">
        <v>27</v>
      </c>
      <c r="AX2813" s="888" t="s">
        <v>70</v>
      </c>
      <c r="AY2813" s="891" t="s">
        <v>170</v>
      </c>
    </row>
    <row r="2814" spans="2:65" s="895" customFormat="1">
      <c r="B2814" s="896"/>
      <c r="D2814" s="890" t="s">
        <v>3027</v>
      </c>
      <c r="E2814" s="897" t="s">
        <v>1</v>
      </c>
      <c r="F2814" s="898" t="s">
        <v>3561</v>
      </c>
      <c r="H2814" s="899">
        <v>70.599999999999994</v>
      </c>
      <c r="L2814" s="896"/>
      <c r="M2814" s="900"/>
      <c r="T2814" s="901"/>
      <c r="AT2814" s="897" t="s">
        <v>3027</v>
      </c>
      <c r="AU2814" s="897" t="s">
        <v>177</v>
      </c>
      <c r="AV2814" s="895" t="s">
        <v>177</v>
      </c>
      <c r="AW2814" s="895" t="s">
        <v>27</v>
      </c>
      <c r="AX2814" s="895" t="s">
        <v>70</v>
      </c>
      <c r="AY2814" s="897" t="s">
        <v>170</v>
      </c>
    </row>
    <row r="2815" spans="2:65" s="902" customFormat="1">
      <c r="B2815" s="903"/>
      <c r="D2815" s="890" t="s">
        <v>3027</v>
      </c>
      <c r="E2815" s="904" t="s">
        <v>1</v>
      </c>
      <c r="F2815" s="905" t="s">
        <v>3030</v>
      </c>
      <c r="H2815" s="906">
        <v>886.87</v>
      </c>
      <c r="L2815" s="903"/>
      <c r="M2815" s="907"/>
      <c r="T2815" s="908"/>
      <c r="AT2815" s="904" t="s">
        <v>3027</v>
      </c>
      <c r="AU2815" s="904" t="s">
        <v>177</v>
      </c>
      <c r="AV2815" s="902" t="s">
        <v>176</v>
      </c>
      <c r="AW2815" s="902" t="s">
        <v>27</v>
      </c>
      <c r="AX2815" s="902" t="s">
        <v>78</v>
      </c>
      <c r="AY2815" s="904" t="s">
        <v>170</v>
      </c>
    </row>
    <row r="2816" spans="2:65" s="2" customFormat="1" ht="24.25" customHeight="1">
      <c r="B2816" s="883"/>
      <c r="C2816" s="148" t="s">
        <v>1755</v>
      </c>
      <c r="D2816" s="148" t="s">
        <v>172</v>
      </c>
      <c r="E2816" s="149" t="s">
        <v>1756</v>
      </c>
      <c r="F2816" s="150" t="s">
        <v>1757</v>
      </c>
      <c r="G2816" s="151" t="s">
        <v>1054</v>
      </c>
      <c r="H2816" s="1073">
        <v>313.56599999999997</v>
      </c>
      <c r="I2816" s="1091"/>
      <c r="J2816" s="153">
        <f>ROUND(I2816*H2816,2)</f>
        <v>0</v>
      </c>
      <c r="K2816" s="884"/>
      <c r="L2816" s="40"/>
      <c r="M2816" s="155" t="s">
        <v>1</v>
      </c>
      <c r="N2816" s="885" t="s">
        <v>38</v>
      </c>
      <c r="O2816" s="886">
        <v>0</v>
      </c>
      <c r="P2816" s="886">
        <f>O2816*H2816</f>
        <v>0</v>
      </c>
      <c r="Q2816" s="886">
        <v>0</v>
      </c>
      <c r="R2816" s="886">
        <f>Q2816*H2816</f>
        <v>0</v>
      </c>
      <c r="S2816" s="886">
        <v>0</v>
      </c>
      <c r="T2816" s="158">
        <f>S2816*H2816</f>
        <v>0</v>
      </c>
      <c r="AR2816" s="159" t="s">
        <v>234</v>
      </c>
      <c r="AT2816" s="159" t="s">
        <v>172</v>
      </c>
      <c r="AU2816" s="159" t="s">
        <v>177</v>
      </c>
      <c r="AY2816" s="863" t="s">
        <v>170</v>
      </c>
      <c r="BE2816" s="887">
        <f>IF(N2816="základná",J2816,0)</f>
        <v>0</v>
      </c>
      <c r="BF2816" s="887">
        <f>IF(N2816="znížená",J2816,0)</f>
        <v>0</v>
      </c>
      <c r="BG2816" s="887">
        <f>IF(N2816="zákl. prenesená",J2816,0)</f>
        <v>0</v>
      </c>
      <c r="BH2816" s="887">
        <f>IF(N2816="zníž. prenesená",J2816,0)</f>
        <v>0</v>
      </c>
      <c r="BI2816" s="887">
        <f>IF(N2816="nulová",J2816,0)</f>
        <v>0</v>
      </c>
      <c r="BJ2816" s="863" t="s">
        <v>177</v>
      </c>
      <c r="BK2816" s="887">
        <f>ROUND(I2816*H2816,2)</f>
        <v>0</v>
      </c>
      <c r="BL2816" s="863" t="s">
        <v>234</v>
      </c>
      <c r="BM2816" s="159" t="s">
        <v>1758</v>
      </c>
    </row>
    <row r="2817" spans="2:65" s="876" customFormat="1" ht="22.9" customHeight="1">
      <c r="B2817" s="877"/>
      <c r="D2817" s="136" t="s">
        <v>69</v>
      </c>
      <c r="E2817" s="145" t="s">
        <v>1759</v>
      </c>
      <c r="F2817" s="145" t="s">
        <v>1760</v>
      </c>
      <c r="J2817" s="882">
        <f>BK2817</f>
        <v>0</v>
      </c>
      <c r="L2817" s="877"/>
      <c r="M2817" s="879"/>
      <c r="P2817" s="880">
        <f>SUM(P2818:P2825)</f>
        <v>23.91872</v>
      </c>
      <c r="R2817" s="880">
        <f>SUM(R2818:R2825)</f>
        <v>9.5315200000000003E-2</v>
      </c>
      <c r="T2817" s="881">
        <f>SUM(T2818:T2825)</f>
        <v>0</v>
      </c>
      <c r="AR2817" s="136" t="s">
        <v>177</v>
      </c>
      <c r="AT2817" s="143" t="s">
        <v>69</v>
      </c>
      <c r="AU2817" s="143" t="s">
        <v>78</v>
      </c>
      <c r="AY2817" s="136" t="s">
        <v>170</v>
      </c>
      <c r="BK2817" s="144">
        <f>SUM(BK2818:BK2825)</f>
        <v>0</v>
      </c>
    </row>
    <row r="2818" spans="2:65" s="2" customFormat="1" ht="37.9" customHeight="1">
      <c r="B2818" s="883"/>
      <c r="C2818" s="148" t="s">
        <v>1761</v>
      </c>
      <c r="D2818" s="148" t="s">
        <v>172</v>
      </c>
      <c r="E2818" s="149" t="s">
        <v>1762</v>
      </c>
      <c r="F2818" s="150" t="s">
        <v>1763</v>
      </c>
      <c r="G2818" s="151" t="s">
        <v>175</v>
      </c>
      <c r="H2818" s="152">
        <v>89.92</v>
      </c>
      <c r="I2818" s="1091"/>
      <c r="J2818" s="153">
        <f>ROUND(I2818*H2818,2)</f>
        <v>0</v>
      </c>
      <c r="K2818" s="884"/>
      <c r="L2818" s="40"/>
      <c r="M2818" s="155" t="s">
        <v>1</v>
      </c>
      <c r="N2818" s="885" t="s">
        <v>38</v>
      </c>
      <c r="O2818" s="886">
        <v>0.26600000000000001</v>
      </c>
      <c r="P2818" s="886">
        <f>O2818*H2818</f>
        <v>23.91872</v>
      </c>
      <c r="Q2818" s="886">
        <v>1.06E-3</v>
      </c>
      <c r="R2818" s="886">
        <f>Q2818*H2818</f>
        <v>9.5315200000000003E-2</v>
      </c>
      <c r="S2818" s="886">
        <v>0</v>
      </c>
      <c r="T2818" s="158">
        <f>S2818*H2818</f>
        <v>0</v>
      </c>
      <c r="AR2818" s="159" t="s">
        <v>234</v>
      </c>
      <c r="AT2818" s="159" t="s">
        <v>172</v>
      </c>
      <c r="AU2818" s="159" t="s">
        <v>177</v>
      </c>
      <c r="AY2818" s="863" t="s">
        <v>170</v>
      </c>
      <c r="BE2818" s="887">
        <f>IF(N2818="základná",J2818,0)</f>
        <v>0</v>
      </c>
      <c r="BF2818" s="887">
        <f>IF(N2818="znížená",J2818,0)</f>
        <v>0</v>
      </c>
      <c r="BG2818" s="887">
        <f>IF(N2818="zákl. prenesená",J2818,0)</f>
        <v>0</v>
      </c>
      <c r="BH2818" s="887">
        <f>IF(N2818="zníž. prenesená",J2818,0)</f>
        <v>0</v>
      </c>
      <c r="BI2818" s="887">
        <f>IF(N2818="nulová",J2818,0)</f>
        <v>0</v>
      </c>
      <c r="BJ2818" s="863" t="s">
        <v>177</v>
      </c>
      <c r="BK2818" s="887">
        <f>ROUND(I2818*H2818,2)</f>
        <v>0</v>
      </c>
      <c r="BL2818" s="863" t="s">
        <v>234</v>
      </c>
      <c r="BM2818" s="159" t="s">
        <v>1764</v>
      </c>
    </row>
    <row r="2819" spans="2:65" s="888" customFormat="1">
      <c r="B2819" s="889"/>
      <c r="D2819" s="890" t="s">
        <v>3027</v>
      </c>
      <c r="E2819" s="891" t="s">
        <v>1</v>
      </c>
      <c r="F2819" s="892" t="s">
        <v>3891</v>
      </c>
      <c r="H2819" s="891" t="s">
        <v>1</v>
      </c>
      <c r="L2819" s="889"/>
      <c r="M2819" s="893"/>
      <c r="T2819" s="894"/>
      <c r="AT2819" s="891" t="s">
        <v>3027</v>
      </c>
      <c r="AU2819" s="891" t="s">
        <v>177</v>
      </c>
      <c r="AV2819" s="888" t="s">
        <v>78</v>
      </c>
      <c r="AW2819" s="888" t="s">
        <v>27</v>
      </c>
      <c r="AX2819" s="888" t="s">
        <v>70</v>
      </c>
      <c r="AY2819" s="891" t="s">
        <v>170</v>
      </c>
    </row>
    <row r="2820" spans="2:65" s="888" customFormat="1">
      <c r="B2820" s="889"/>
      <c r="D2820" s="890" t="s">
        <v>3027</v>
      </c>
      <c r="E2820" s="891" t="s">
        <v>1</v>
      </c>
      <c r="F2820" s="892" t="s">
        <v>3346</v>
      </c>
      <c r="H2820" s="891" t="s">
        <v>1</v>
      </c>
      <c r="L2820" s="889"/>
      <c r="M2820" s="893"/>
      <c r="T2820" s="894"/>
      <c r="AT2820" s="891" t="s">
        <v>3027</v>
      </c>
      <c r="AU2820" s="891" t="s">
        <v>177</v>
      </c>
      <c r="AV2820" s="888" t="s">
        <v>78</v>
      </c>
      <c r="AW2820" s="888" t="s">
        <v>27</v>
      </c>
      <c r="AX2820" s="888" t="s">
        <v>70</v>
      </c>
      <c r="AY2820" s="891" t="s">
        <v>170</v>
      </c>
    </row>
    <row r="2821" spans="2:65" s="895" customFormat="1">
      <c r="B2821" s="896"/>
      <c r="D2821" s="890" t="s">
        <v>3027</v>
      </c>
      <c r="E2821" s="897" t="s">
        <v>1</v>
      </c>
      <c r="F2821" s="898" t="s">
        <v>3892</v>
      </c>
      <c r="H2821" s="899">
        <v>81.52</v>
      </c>
      <c r="L2821" s="896"/>
      <c r="M2821" s="900"/>
      <c r="T2821" s="901"/>
      <c r="AT2821" s="897" t="s">
        <v>3027</v>
      </c>
      <c r="AU2821" s="897" t="s">
        <v>177</v>
      </c>
      <c r="AV2821" s="895" t="s">
        <v>177</v>
      </c>
      <c r="AW2821" s="895" t="s">
        <v>27</v>
      </c>
      <c r="AX2821" s="895" t="s">
        <v>70</v>
      </c>
      <c r="AY2821" s="897" t="s">
        <v>170</v>
      </c>
    </row>
    <row r="2822" spans="2:65" s="888" customFormat="1">
      <c r="B2822" s="889"/>
      <c r="D2822" s="890" t="s">
        <v>3027</v>
      </c>
      <c r="E2822" s="891" t="s">
        <v>1</v>
      </c>
      <c r="F2822" s="892" t="s">
        <v>3893</v>
      </c>
      <c r="H2822" s="891" t="s">
        <v>1</v>
      </c>
      <c r="L2822" s="889"/>
      <c r="M2822" s="893"/>
      <c r="T2822" s="894"/>
      <c r="AT2822" s="891" t="s">
        <v>3027</v>
      </c>
      <c r="AU2822" s="891" t="s">
        <v>177</v>
      </c>
      <c r="AV2822" s="888" t="s">
        <v>78</v>
      </c>
      <c r="AW2822" s="888" t="s">
        <v>27</v>
      </c>
      <c r="AX2822" s="888" t="s">
        <v>70</v>
      </c>
      <c r="AY2822" s="891" t="s">
        <v>170</v>
      </c>
    </row>
    <row r="2823" spans="2:65" s="895" customFormat="1">
      <c r="B2823" s="896"/>
      <c r="D2823" s="890" t="s">
        <v>3027</v>
      </c>
      <c r="E2823" s="897" t="s">
        <v>1</v>
      </c>
      <c r="F2823" s="898" t="s">
        <v>3379</v>
      </c>
      <c r="H2823" s="899">
        <v>8.4</v>
      </c>
      <c r="L2823" s="896"/>
      <c r="M2823" s="900"/>
      <c r="T2823" s="901"/>
      <c r="AT2823" s="897" t="s">
        <v>3027</v>
      </c>
      <c r="AU2823" s="897" t="s">
        <v>177</v>
      </c>
      <c r="AV2823" s="895" t="s">
        <v>177</v>
      </c>
      <c r="AW2823" s="895" t="s">
        <v>27</v>
      </c>
      <c r="AX2823" s="895" t="s">
        <v>70</v>
      </c>
      <c r="AY2823" s="897" t="s">
        <v>170</v>
      </c>
    </row>
    <row r="2824" spans="2:65" s="902" customFormat="1">
      <c r="B2824" s="903"/>
      <c r="D2824" s="890" t="s">
        <v>3027</v>
      </c>
      <c r="E2824" s="904" t="s">
        <v>1</v>
      </c>
      <c r="F2824" s="905" t="s">
        <v>3030</v>
      </c>
      <c r="H2824" s="906">
        <v>89.92</v>
      </c>
      <c r="L2824" s="903"/>
      <c r="M2824" s="907"/>
      <c r="T2824" s="908"/>
      <c r="AT2824" s="904" t="s">
        <v>3027</v>
      </c>
      <c r="AU2824" s="904" t="s">
        <v>177</v>
      </c>
      <c r="AV2824" s="902" t="s">
        <v>176</v>
      </c>
      <c r="AW2824" s="902" t="s">
        <v>27</v>
      </c>
      <c r="AX2824" s="902" t="s">
        <v>78</v>
      </c>
      <c r="AY2824" s="904" t="s">
        <v>170</v>
      </c>
    </row>
    <row r="2825" spans="2:65" s="2" customFormat="1" ht="24.25" customHeight="1">
      <c r="B2825" s="883"/>
      <c r="C2825" s="148" t="s">
        <v>1765</v>
      </c>
      <c r="D2825" s="148" t="s">
        <v>172</v>
      </c>
      <c r="E2825" s="149" t="s">
        <v>1766</v>
      </c>
      <c r="F2825" s="150" t="s">
        <v>1767</v>
      </c>
      <c r="G2825" s="151" t="s">
        <v>1054</v>
      </c>
      <c r="H2825" s="1073">
        <v>21.23</v>
      </c>
      <c r="I2825" s="1091"/>
      <c r="J2825" s="153">
        <f>ROUND(I2825*H2825,2)</f>
        <v>0</v>
      </c>
      <c r="K2825" s="884"/>
      <c r="L2825" s="40"/>
      <c r="M2825" s="155" t="s">
        <v>1</v>
      </c>
      <c r="N2825" s="885" t="s">
        <v>38</v>
      </c>
      <c r="O2825" s="886">
        <v>0</v>
      </c>
      <c r="P2825" s="886">
        <f>O2825*H2825</f>
        <v>0</v>
      </c>
      <c r="Q2825" s="886">
        <v>0</v>
      </c>
      <c r="R2825" s="886">
        <f>Q2825*H2825</f>
        <v>0</v>
      </c>
      <c r="S2825" s="886">
        <v>0</v>
      </c>
      <c r="T2825" s="158">
        <f>S2825*H2825</f>
        <v>0</v>
      </c>
      <c r="AR2825" s="159" t="s">
        <v>234</v>
      </c>
      <c r="AT2825" s="159" t="s">
        <v>172</v>
      </c>
      <c r="AU2825" s="159" t="s">
        <v>177</v>
      </c>
      <c r="AY2825" s="863" t="s">
        <v>170</v>
      </c>
      <c r="BE2825" s="887">
        <f>IF(N2825="základná",J2825,0)</f>
        <v>0</v>
      </c>
      <c r="BF2825" s="887">
        <f>IF(N2825="znížená",J2825,0)</f>
        <v>0</v>
      </c>
      <c r="BG2825" s="887">
        <f>IF(N2825="zákl. prenesená",J2825,0)</f>
        <v>0</v>
      </c>
      <c r="BH2825" s="887">
        <f>IF(N2825="zníž. prenesená",J2825,0)</f>
        <v>0</v>
      </c>
      <c r="BI2825" s="887">
        <f>IF(N2825="nulová",J2825,0)</f>
        <v>0</v>
      </c>
      <c r="BJ2825" s="863" t="s">
        <v>177</v>
      </c>
      <c r="BK2825" s="887">
        <f>ROUND(I2825*H2825,2)</f>
        <v>0</v>
      </c>
      <c r="BL2825" s="863" t="s">
        <v>234</v>
      </c>
      <c r="BM2825" s="159" t="s">
        <v>1768</v>
      </c>
    </row>
    <row r="2826" spans="2:65" s="876" customFormat="1" ht="22.9" customHeight="1">
      <c r="B2826" s="877"/>
      <c r="D2826" s="136" t="s">
        <v>69</v>
      </c>
      <c r="E2826" s="145" t="s">
        <v>1769</v>
      </c>
      <c r="F2826" s="145" t="s">
        <v>1770</v>
      </c>
      <c r="J2826" s="882">
        <f>BK2826</f>
        <v>0</v>
      </c>
      <c r="L2826" s="877"/>
      <c r="M2826" s="879"/>
      <c r="P2826" s="880">
        <f>SUM(P2827:P2854)</f>
        <v>1189.3394125</v>
      </c>
      <c r="R2826" s="880">
        <f>SUM(R2827:R2854)</f>
        <v>45.120617385000003</v>
      </c>
      <c r="T2826" s="881">
        <f>SUM(T2827:T2854)</f>
        <v>0</v>
      </c>
      <c r="AR2826" s="136" t="s">
        <v>177</v>
      </c>
      <c r="AT2826" s="143" t="s">
        <v>69</v>
      </c>
      <c r="AU2826" s="143" t="s">
        <v>78</v>
      </c>
      <c r="AY2826" s="136" t="s">
        <v>170</v>
      </c>
      <c r="BK2826" s="144">
        <f>SUM(BK2827:BK2854)</f>
        <v>0</v>
      </c>
    </row>
    <row r="2827" spans="2:65" s="2" customFormat="1" ht="33" customHeight="1">
      <c r="B2827" s="883"/>
      <c r="C2827" s="148" t="s">
        <v>1771</v>
      </c>
      <c r="D2827" s="148" t="s">
        <v>172</v>
      </c>
      <c r="E2827" s="149" t="s">
        <v>1772</v>
      </c>
      <c r="F2827" s="150" t="s">
        <v>1773</v>
      </c>
      <c r="G2827" s="151" t="s">
        <v>175</v>
      </c>
      <c r="H2827" s="152">
        <v>459.375</v>
      </c>
      <c r="I2827" s="1091"/>
      <c r="J2827" s="153">
        <f>ROUND(I2827*H2827,2)</f>
        <v>0</v>
      </c>
      <c r="K2827" s="884"/>
      <c r="L2827" s="40"/>
      <c r="M2827" s="155" t="s">
        <v>1</v>
      </c>
      <c r="N2827" s="885" t="s">
        <v>38</v>
      </c>
      <c r="O2827" s="886">
        <v>0.94589999999999996</v>
      </c>
      <c r="P2827" s="886">
        <f>O2827*H2827</f>
        <v>434.52281249999999</v>
      </c>
      <c r="Q2827" s="886">
        <v>2.7030000000000001E-3</v>
      </c>
      <c r="R2827" s="886">
        <f>Q2827*H2827</f>
        <v>1.2416906250000002</v>
      </c>
      <c r="S2827" s="886">
        <v>0</v>
      </c>
      <c r="T2827" s="158">
        <f>S2827*H2827</f>
        <v>0</v>
      </c>
      <c r="AR2827" s="159" t="s">
        <v>234</v>
      </c>
      <c r="AT2827" s="159" t="s">
        <v>172</v>
      </c>
      <c r="AU2827" s="159" t="s">
        <v>177</v>
      </c>
      <c r="AY2827" s="863" t="s">
        <v>170</v>
      </c>
      <c r="BE2827" s="887">
        <f>IF(N2827="základná",J2827,0)</f>
        <v>0</v>
      </c>
      <c r="BF2827" s="887">
        <f>IF(N2827="znížená",J2827,0)</f>
        <v>0</v>
      </c>
      <c r="BG2827" s="887">
        <f>IF(N2827="zákl. prenesená",J2827,0)</f>
        <v>0</v>
      </c>
      <c r="BH2827" s="887">
        <f>IF(N2827="zníž. prenesená",J2827,0)</f>
        <v>0</v>
      </c>
      <c r="BI2827" s="887">
        <f>IF(N2827="nulová",J2827,0)</f>
        <v>0</v>
      </c>
      <c r="BJ2827" s="863" t="s">
        <v>177</v>
      </c>
      <c r="BK2827" s="887">
        <f>ROUND(I2827*H2827,2)</f>
        <v>0</v>
      </c>
      <c r="BL2827" s="863" t="s">
        <v>234</v>
      </c>
      <c r="BM2827" s="159" t="s">
        <v>1774</v>
      </c>
    </row>
    <row r="2828" spans="2:65" s="888" customFormat="1">
      <c r="B2828" s="889"/>
      <c r="D2828" s="890" t="s">
        <v>3027</v>
      </c>
      <c r="E2828" s="891" t="s">
        <v>1</v>
      </c>
      <c r="F2828" s="892" t="s">
        <v>3894</v>
      </c>
      <c r="H2828" s="891" t="s">
        <v>1</v>
      </c>
      <c r="L2828" s="889"/>
      <c r="M2828" s="893"/>
      <c r="T2828" s="894"/>
      <c r="AT2828" s="891" t="s">
        <v>3027</v>
      </c>
      <c r="AU2828" s="891" t="s">
        <v>177</v>
      </c>
      <c r="AV2828" s="888" t="s">
        <v>78</v>
      </c>
      <c r="AW2828" s="888" t="s">
        <v>27</v>
      </c>
      <c r="AX2828" s="888" t="s">
        <v>70</v>
      </c>
      <c r="AY2828" s="891" t="s">
        <v>170</v>
      </c>
    </row>
    <row r="2829" spans="2:65" s="888" customFormat="1">
      <c r="B2829" s="889"/>
      <c r="D2829" s="890" t="s">
        <v>3027</v>
      </c>
      <c r="E2829" s="891" t="s">
        <v>1</v>
      </c>
      <c r="F2829" s="892" t="s">
        <v>3315</v>
      </c>
      <c r="H2829" s="891" t="s">
        <v>1</v>
      </c>
      <c r="L2829" s="889"/>
      <c r="M2829" s="893"/>
      <c r="T2829" s="894"/>
      <c r="AT2829" s="891" t="s">
        <v>3027</v>
      </c>
      <c r="AU2829" s="891" t="s">
        <v>177</v>
      </c>
      <c r="AV2829" s="888" t="s">
        <v>78</v>
      </c>
      <c r="AW2829" s="888" t="s">
        <v>27</v>
      </c>
      <c r="AX2829" s="888" t="s">
        <v>70</v>
      </c>
      <c r="AY2829" s="891" t="s">
        <v>170</v>
      </c>
    </row>
    <row r="2830" spans="2:65" s="895" customFormat="1">
      <c r="B2830" s="896"/>
      <c r="D2830" s="890" t="s">
        <v>3027</v>
      </c>
      <c r="E2830" s="897" t="s">
        <v>1</v>
      </c>
      <c r="F2830" s="898" t="s">
        <v>3316</v>
      </c>
      <c r="H2830" s="899">
        <v>18.204999999999998</v>
      </c>
      <c r="L2830" s="896"/>
      <c r="M2830" s="900"/>
      <c r="T2830" s="901"/>
      <c r="AT2830" s="897" t="s">
        <v>3027</v>
      </c>
      <c r="AU2830" s="897" t="s">
        <v>177</v>
      </c>
      <c r="AV2830" s="895" t="s">
        <v>177</v>
      </c>
      <c r="AW2830" s="895" t="s">
        <v>27</v>
      </c>
      <c r="AX2830" s="895" t="s">
        <v>70</v>
      </c>
      <c r="AY2830" s="897" t="s">
        <v>170</v>
      </c>
    </row>
    <row r="2831" spans="2:65" s="895" customFormat="1">
      <c r="B2831" s="896"/>
      <c r="D2831" s="890" t="s">
        <v>3027</v>
      </c>
      <c r="E2831" s="897" t="s">
        <v>1</v>
      </c>
      <c r="F2831" s="898" t="s">
        <v>3317</v>
      </c>
      <c r="H2831" s="899">
        <v>266.42</v>
      </c>
      <c r="L2831" s="896"/>
      <c r="M2831" s="900"/>
      <c r="T2831" s="901"/>
      <c r="AT2831" s="897" t="s">
        <v>3027</v>
      </c>
      <c r="AU2831" s="897" t="s">
        <v>177</v>
      </c>
      <c r="AV2831" s="895" t="s">
        <v>177</v>
      </c>
      <c r="AW2831" s="895" t="s">
        <v>27</v>
      </c>
      <c r="AX2831" s="895" t="s">
        <v>70</v>
      </c>
      <c r="AY2831" s="897" t="s">
        <v>170</v>
      </c>
    </row>
    <row r="2832" spans="2:65" s="895" customFormat="1">
      <c r="B2832" s="896"/>
      <c r="D2832" s="890" t="s">
        <v>3027</v>
      </c>
      <c r="E2832" s="897" t="s">
        <v>1</v>
      </c>
      <c r="F2832" s="898" t="s">
        <v>3318</v>
      </c>
      <c r="H2832" s="899">
        <v>83.49</v>
      </c>
      <c r="L2832" s="896"/>
      <c r="M2832" s="900"/>
      <c r="T2832" s="901"/>
      <c r="AT2832" s="897" t="s">
        <v>3027</v>
      </c>
      <c r="AU2832" s="897" t="s">
        <v>177</v>
      </c>
      <c r="AV2832" s="895" t="s">
        <v>177</v>
      </c>
      <c r="AW2832" s="895" t="s">
        <v>27</v>
      </c>
      <c r="AX2832" s="895" t="s">
        <v>70</v>
      </c>
      <c r="AY2832" s="897" t="s">
        <v>170</v>
      </c>
    </row>
    <row r="2833" spans="2:65" s="895" customFormat="1">
      <c r="B2833" s="896"/>
      <c r="D2833" s="890" t="s">
        <v>3027</v>
      </c>
      <c r="E2833" s="897" t="s">
        <v>1</v>
      </c>
      <c r="F2833" s="898" t="s">
        <v>3319</v>
      </c>
      <c r="H2833" s="899">
        <v>63.33</v>
      </c>
      <c r="L2833" s="896"/>
      <c r="M2833" s="900"/>
      <c r="T2833" s="901"/>
      <c r="AT2833" s="897" t="s">
        <v>3027</v>
      </c>
      <c r="AU2833" s="897" t="s">
        <v>177</v>
      </c>
      <c r="AV2833" s="895" t="s">
        <v>177</v>
      </c>
      <c r="AW2833" s="895" t="s">
        <v>27</v>
      </c>
      <c r="AX2833" s="895" t="s">
        <v>70</v>
      </c>
      <c r="AY2833" s="897" t="s">
        <v>170</v>
      </c>
    </row>
    <row r="2834" spans="2:65" s="895" customFormat="1">
      <c r="B2834" s="896"/>
      <c r="D2834" s="890" t="s">
        <v>3027</v>
      </c>
      <c r="E2834" s="897" t="s">
        <v>1</v>
      </c>
      <c r="F2834" s="898" t="s">
        <v>3320</v>
      </c>
      <c r="H2834" s="899">
        <v>27.93</v>
      </c>
      <c r="L2834" s="896"/>
      <c r="M2834" s="900"/>
      <c r="T2834" s="901"/>
      <c r="AT2834" s="897" t="s">
        <v>3027</v>
      </c>
      <c r="AU2834" s="897" t="s">
        <v>177</v>
      </c>
      <c r="AV2834" s="895" t="s">
        <v>177</v>
      </c>
      <c r="AW2834" s="895" t="s">
        <v>27</v>
      </c>
      <c r="AX2834" s="895" t="s">
        <v>70</v>
      </c>
      <c r="AY2834" s="897" t="s">
        <v>170</v>
      </c>
    </row>
    <row r="2835" spans="2:65" s="902" customFormat="1">
      <c r="B2835" s="903"/>
      <c r="D2835" s="890" t="s">
        <v>3027</v>
      </c>
      <c r="E2835" s="904" t="s">
        <v>1</v>
      </c>
      <c r="F2835" s="905" t="s">
        <v>3030</v>
      </c>
      <c r="H2835" s="906">
        <v>459.375</v>
      </c>
      <c r="L2835" s="903"/>
      <c r="M2835" s="907"/>
      <c r="T2835" s="908"/>
      <c r="AT2835" s="904" t="s">
        <v>3027</v>
      </c>
      <c r="AU2835" s="904" t="s">
        <v>177</v>
      </c>
      <c r="AV2835" s="902" t="s">
        <v>176</v>
      </c>
      <c r="AW2835" s="902" t="s">
        <v>27</v>
      </c>
      <c r="AX2835" s="902" t="s">
        <v>78</v>
      </c>
      <c r="AY2835" s="904" t="s">
        <v>170</v>
      </c>
    </row>
    <row r="2836" spans="2:65" s="2" customFormat="1" ht="24.25" customHeight="1">
      <c r="B2836" s="883"/>
      <c r="C2836" s="161" t="s">
        <v>1775</v>
      </c>
      <c r="D2836" s="161" t="s">
        <v>391</v>
      </c>
      <c r="E2836" s="162" t="s">
        <v>1776</v>
      </c>
      <c r="F2836" s="163" t="s">
        <v>1777</v>
      </c>
      <c r="G2836" s="164" t="s">
        <v>175</v>
      </c>
      <c r="H2836" s="165">
        <v>486.93799999999999</v>
      </c>
      <c r="I2836" s="1091"/>
      <c r="J2836" s="166">
        <f>ROUND(I2836*H2836,2)</f>
        <v>0</v>
      </c>
      <c r="K2836" s="167"/>
      <c r="L2836" s="168"/>
      <c r="M2836" s="169" t="s">
        <v>1</v>
      </c>
      <c r="N2836" s="922" t="s">
        <v>38</v>
      </c>
      <c r="O2836" s="886">
        <v>0</v>
      </c>
      <c r="P2836" s="886">
        <f>O2836*H2836</f>
        <v>0</v>
      </c>
      <c r="Q2836" s="886">
        <v>1.8519999999999998E-2</v>
      </c>
      <c r="R2836" s="886">
        <f>Q2836*H2836</f>
        <v>9.018091759999999</v>
      </c>
      <c r="S2836" s="886">
        <v>0</v>
      </c>
      <c r="T2836" s="158">
        <f>S2836*H2836</f>
        <v>0</v>
      </c>
      <c r="AR2836" s="159" t="s">
        <v>299</v>
      </c>
      <c r="AT2836" s="159" t="s">
        <v>391</v>
      </c>
      <c r="AU2836" s="159" t="s">
        <v>177</v>
      </c>
      <c r="AY2836" s="863" t="s">
        <v>170</v>
      </c>
      <c r="BE2836" s="887">
        <f>IF(N2836="základná",J2836,0)</f>
        <v>0</v>
      </c>
      <c r="BF2836" s="887">
        <f>IF(N2836="znížená",J2836,0)</f>
        <v>0</v>
      </c>
      <c r="BG2836" s="887">
        <f>IF(N2836="zákl. prenesená",J2836,0)</f>
        <v>0</v>
      </c>
      <c r="BH2836" s="887">
        <f>IF(N2836="zníž. prenesená",J2836,0)</f>
        <v>0</v>
      </c>
      <c r="BI2836" s="887">
        <f>IF(N2836="nulová",J2836,0)</f>
        <v>0</v>
      </c>
      <c r="BJ2836" s="863" t="s">
        <v>177</v>
      </c>
      <c r="BK2836" s="887">
        <f>ROUND(I2836*H2836,2)</f>
        <v>0</v>
      </c>
      <c r="BL2836" s="863" t="s">
        <v>234</v>
      </c>
      <c r="BM2836" s="159" t="s">
        <v>1778</v>
      </c>
    </row>
    <row r="2837" spans="2:65" s="888" customFormat="1">
      <c r="B2837" s="889"/>
      <c r="D2837" s="890" t="s">
        <v>3027</v>
      </c>
      <c r="E2837" s="891" t="s">
        <v>1</v>
      </c>
      <c r="F2837" s="892" t="s">
        <v>3894</v>
      </c>
      <c r="H2837" s="891" t="s">
        <v>1</v>
      </c>
      <c r="L2837" s="889"/>
      <c r="M2837" s="893"/>
      <c r="T2837" s="894"/>
      <c r="AT2837" s="891" t="s">
        <v>3027</v>
      </c>
      <c r="AU2837" s="891" t="s">
        <v>177</v>
      </c>
      <c r="AV2837" s="888" t="s">
        <v>78</v>
      </c>
      <c r="AW2837" s="888" t="s">
        <v>27</v>
      </c>
      <c r="AX2837" s="888" t="s">
        <v>70</v>
      </c>
      <c r="AY2837" s="891" t="s">
        <v>170</v>
      </c>
    </row>
    <row r="2838" spans="2:65" s="888" customFormat="1">
      <c r="B2838" s="889"/>
      <c r="D2838" s="890" t="s">
        <v>3027</v>
      </c>
      <c r="E2838" s="891" t="s">
        <v>1</v>
      </c>
      <c r="F2838" s="892" t="s">
        <v>3315</v>
      </c>
      <c r="H2838" s="891" t="s">
        <v>1</v>
      </c>
      <c r="L2838" s="889"/>
      <c r="M2838" s="893"/>
      <c r="T2838" s="894"/>
      <c r="AT2838" s="891" t="s">
        <v>3027</v>
      </c>
      <c r="AU2838" s="891" t="s">
        <v>177</v>
      </c>
      <c r="AV2838" s="888" t="s">
        <v>78</v>
      </c>
      <c r="AW2838" s="888" t="s">
        <v>27</v>
      </c>
      <c r="AX2838" s="888" t="s">
        <v>70</v>
      </c>
      <c r="AY2838" s="891" t="s">
        <v>170</v>
      </c>
    </row>
    <row r="2839" spans="2:65" s="895" customFormat="1">
      <c r="B2839" s="896"/>
      <c r="D2839" s="890" t="s">
        <v>3027</v>
      </c>
      <c r="E2839" s="897" t="s">
        <v>1</v>
      </c>
      <c r="F2839" s="898" t="s">
        <v>3316</v>
      </c>
      <c r="H2839" s="899">
        <v>18.204999999999998</v>
      </c>
      <c r="L2839" s="896"/>
      <c r="M2839" s="900"/>
      <c r="T2839" s="901"/>
      <c r="AT2839" s="897" t="s">
        <v>3027</v>
      </c>
      <c r="AU2839" s="897" t="s">
        <v>177</v>
      </c>
      <c r="AV2839" s="895" t="s">
        <v>177</v>
      </c>
      <c r="AW2839" s="895" t="s">
        <v>27</v>
      </c>
      <c r="AX2839" s="895" t="s">
        <v>70</v>
      </c>
      <c r="AY2839" s="897" t="s">
        <v>170</v>
      </c>
    </row>
    <row r="2840" spans="2:65" s="895" customFormat="1">
      <c r="B2840" s="896"/>
      <c r="D2840" s="890" t="s">
        <v>3027</v>
      </c>
      <c r="E2840" s="897" t="s">
        <v>1</v>
      </c>
      <c r="F2840" s="898" t="s">
        <v>3317</v>
      </c>
      <c r="H2840" s="899">
        <v>266.42</v>
      </c>
      <c r="L2840" s="896"/>
      <c r="M2840" s="900"/>
      <c r="T2840" s="901"/>
      <c r="AT2840" s="897" t="s">
        <v>3027</v>
      </c>
      <c r="AU2840" s="897" t="s">
        <v>177</v>
      </c>
      <c r="AV2840" s="895" t="s">
        <v>177</v>
      </c>
      <c r="AW2840" s="895" t="s">
        <v>27</v>
      </c>
      <c r="AX2840" s="895" t="s">
        <v>70</v>
      </c>
      <c r="AY2840" s="897" t="s">
        <v>170</v>
      </c>
    </row>
    <row r="2841" spans="2:65" s="895" customFormat="1">
      <c r="B2841" s="896"/>
      <c r="D2841" s="890" t="s">
        <v>3027</v>
      </c>
      <c r="E2841" s="897" t="s">
        <v>1</v>
      </c>
      <c r="F2841" s="898" t="s">
        <v>3318</v>
      </c>
      <c r="H2841" s="899">
        <v>83.49</v>
      </c>
      <c r="L2841" s="896"/>
      <c r="M2841" s="900"/>
      <c r="T2841" s="901"/>
      <c r="AT2841" s="897" t="s">
        <v>3027</v>
      </c>
      <c r="AU2841" s="897" t="s">
        <v>177</v>
      </c>
      <c r="AV2841" s="895" t="s">
        <v>177</v>
      </c>
      <c r="AW2841" s="895" t="s">
        <v>27</v>
      </c>
      <c r="AX2841" s="895" t="s">
        <v>70</v>
      </c>
      <c r="AY2841" s="897" t="s">
        <v>170</v>
      </c>
    </row>
    <row r="2842" spans="2:65" s="895" customFormat="1">
      <c r="B2842" s="896"/>
      <c r="D2842" s="890" t="s">
        <v>3027</v>
      </c>
      <c r="E2842" s="897" t="s">
        <v>1</v>
      </c>
      <c r="F2842" s="898" t="s">
        <v>3319</v>
      </c>
      <c r="H2842" s="899">
        <v>63.33</v>
      </c>
      <c r="L2842" s="896"/>
      <c r="M2842" s="900"/>
      <c r="T2842" s="901"/>
      <c r="AT2842" s="897" t="s">
        <v>3027</v>
      </c>
      <c r="AU2842" s="897" t="s">
        <v>177</v>
      </c>
      <c r="AV2842" s="895" t="s">
        <v>177</v>
      </c>
      <c r="AW2842" s="895" t="s">
        <v>27</v>
      </c>
      <c r="AX2842" s="895" t="s">
        <v>70</v>
      </c>
      <c r="AY2842" s="897" t="s">
        <v>170</v>
      </c>
    </row>
    <row r="2843" spans="2:65" s="895" customFormat="1">
      <c r="B2843" s="896"/>
      <c r="D2843" s="890" t="s">
        <v>3027</v>
      </c>
      <c r="E2843" s="897" t="s">
        <v>1</v>
      </c>
      <c r="F2843" s="898" t="s">
        <v>3320</v>
      </c>
      <c r="H2843" s="899">
        <v>27.93</v>
      </c>
      <c r="L2843" s="896"/>
      <c r="M2843" s="900"/>
      <c r="T2843" s="901"/>
      <c r="AT2843" s="897" t="s">
        <v>3027</v>
      </c>
      <c r="AU2843" s="897" t="s">
        <v>177</v>
      </c>
      <c r="AV2843" s="895" t="s">
        <v>177</v>
      </c>
      <c r="AW2843" s="895" t="s">
        <v>27</v>
      </c>
      <c r="AX2843" s="895" t="s">
        <v>70</v>
      </c>
      <c r="AY2843" s="897" t="s">
        <v>170</v>
      </c>
    </row>
    <row r="2844" spans="2:65" s="902" customFormat="1">
      <c r="B2844" s="903"/>
      <c r="D2844" s="890" t="s">
        <v>3027</v>
      </c>
      <c r="E2844" s="904" t="s">
        <v>1</v>
      </c>
      <c r="F2844" s="905" t="s">
        <v>3030</v>
      </c>
      <c r="H2844" s="906">
        <v>459.375</v>
      </c>
      <c r="L2844" s="903"/>
      <c r="M2844" s="907"/>
      <c r="T2844" s="908"/>
      <c r="AT2844" s="904" t="s">
        <v>3027</v>
      </c>
      <c r="AU2844" s="904" t="s">
        <v>177</v>
      </c>
      <c r="AV2844" s="902" t="s">
        <v>176</v>
      </c>
      <c r="AW2844" s="902" t="s">
        <v>27</v>
      </c>
      <c r="AX2844" s="902" t="s">
        <v>78</v>
      </c>
      <c r="AY2844" s="904" t="s">
        <v>170</v>
      </c>
    </row>
    <row r="2845" spans="2:65" s="895" customFormat="1">
      <c r="B2845" s="896"/>
      <c r="D2845" s="890" t="s">
        <v>3027</v>
      </c>
      <c r="F2845" s="898" t="s">
        <v>3895</v>
      </c>
      <c r="H2845" s="899">
        <v>486.93799999999999</v>
      </c>
      <c r="L2845" s="896"/>
      <c r="M2845" s="900"/>
      <c r="T2845" s="901"/>
      <c r="AT2845" s="897" t="s">
        <v>3027</v>
      </c>
      <c r="AU2845" s="897" t="s">
        <v>177</v>
      </c>
      <c r="AV2845" s="895" t="s">
        <v>177</v>
      </c>
      <c r="AW2845" s="895" t="s">
        <v>3</v>
      </c>
      <c r="AX2845" s="895" t="s">
        <v>78</v>
      </c>
      <c r="AY2845" s="897" t="s">
        <v>170</v>
      </c>
    </row>
    <row r="2846" spans="2:65" s="2" customFormat="1" ht="24.25" customHeight="1">
      <c r="B2846" s="883"/>
      <c r="C2846" s="148" t="s">
        <v>1779</v>
      </c>
      <c r="D2846" s="148" t="s">
        <v>172</v>
      </c>
      <c r="E2846" s="149" t="s">
        <v>1780</v>
      </c>
      <c r="F2846" s="150" t="s">
        <v>1781</v>
      </c>
      <c r="G2846" s="151" t="s">
        <v>175</v>
      </c>
      <c r="H2846" s="152">
        <v>429.85</v>
      </c>
      <c r="I2846" s="1091"/>
      <c r="J2846" s="153">
        <f>ROUND(I2846*H2846,2)</f>
        <v>0</v>
      </c>
      <c r="K2846" s="884"/>
      <c r="L2846" s="40"/>
      <c r="M2846" s="155" t="s">
        <v>1</v>
      </c>
      <c r="N2846" s="885" t="s">
        <v>38</v>
      </c>
      <c r="O2846" s="886">
        <v>1.756</v>
      </c>
      <c r="P2846" s="886">
        <f>O2846*H2846</f>
        <v>754.81659999999999</v>
      </c>
      <c r="Q2846" s="886">
        <v>2.5100000000000001E-2</v>
      </c>
      <c r="R2846" s="886">
        <f>Q2846*H2846</f>
        <v>10.789235000000001</v>
      </c>
      <c r="S2846" s="886">
        <v>0</v>
      </c>
      <c r="T2846" s="158">
        <f>S2846*H2846</f>
        <v>0</v>
      </c>
      <c r="AR2846" s="159" t="s">
        <v>234</v>
      </c>
      <c r="AT2846" s="159" t="s">
        <v>172</v>
      </c>
      <c r="AU2846" s="159" t="s">
        <v>177</v>
      </c>
      <c r="AY2846" s="863" t="s">
        <v>170</v>
      </c>
      <c r="BE2846" s="887">
        <f>IF(N2846="základná",J2846,0)</f>
        <v>0</v>
      </c>
      <c r="BF2846" s="887">
        <f>IF(N2846="znížená",J2846,0)</f>
        <v>0</v>
      </c>
      <c r="BG2846" s="887">
        <f>IF(N2846="zákl. prenesená",J2846,0)</f>
        <v>0</v>
      </c>
      <c r="BH2846" s="887">
        <f>IF(N2846="zníž. prenesená",J2846,0)</f>
        <v>0</v>
      </c>
      <c r="BI2846" s="887">
        <f>IF(N2846="nulová",J2846,0)</f>
        <v>0</v>
      </c>
      <c r="BJ2846" s="863" t="s">
        <v>177</v>
      </c>
      <c r="BK2846" s="887">
        <f>ROUND(I2846*H2846,2)</f>
        <v>0</v>
      </c>
      <c r="BL2846" s="863" t="s">
        <v>234</v>
      </c>
      <c r="BM2846" s="159" t="s">
        <v>1782</v>
      </c>
    </row>
    <row r="2847" spans="2:65" s="888" customFormat="1">
      <c r="B2847" s="889"/>
      <c r="D2847" s="890" t="s">
        <v>3027</v>
      </c>
      <c r="E2847" s="891" t="s">
        <v>1</v>
      </c>
      <c r="F2847" s="892" t="s">
        <v>3896</v>
      </c>
      <c r="H2847" s="891" t="s">
        <v>1</v>
      </c>
      <c r="L2847" s="889"/>
      <c r="M2847" s="893"/>
      <c r="T2847" s="894"/>
      <c r="AT2847" s="891" t="s">
        <v>3027</v>
      </c>
      <c r="AU2847" s="891" t="s">
        <v>177</v>
      </c>
      <c r="AV2847" s="888" t="s">
        <v>78</v>
      </c>
      <c r="AW2847" s="888" t="s">
        <v>27</v>
      </c>
      <c r="AX2847" s="888" t="s">
        <v>70</v>
      </c>
      <c r="AY2847" s="891" t="s">
        <v>170</v>
      </c>
    </row>
    <row r="2848" spans="2:65" s="895" customFormat="1">
      <c r="B2848" s="896"/>
      <c r="D2848" s="890" t="s">
        <v>3027</v>
      </c>
      <c r="E2848" s="897" t="s">
        <v>1</v>
      </c>
      <c r="F2848" s="898" t="s">
        <v>3339</v>
      </c>
      <c r="H2848" s="899">
        <v>429.85</v>
      </c>
      <c r="L2848" s="896"/>
      <c r="M2848" s="900"/>
      <c r="T2848" s="901"/>
      <c r="AT2848" s="897" t="s">
        <v>3027</v>
      </c>
      <c r="AU2848" s="897" t="s">
        <v>177</v>
      </c>
      <c r="AV2848" s="895" t="s">
        <v>177</v>
      </c>
      <c r="AW2848" s="895" t="s">
        <v>27</v>
      </c>
      <c r="AX2848" s="895" t="s">
        <v>70</v>
      </c>
      <c r="AY2848" s="897" t="s">
        <v>170</v>
      </c>
    </row>
    <row r="2849" spans="2:65" s="902" customFormat="1">
      <c r="B2849" s="903"/>
      <c r="D2849" s="890" t="s">
        <v>3027</v>
      </c>
      <c r="E2849" s="904" t="s">
        <v>1</v>
      </c>
      <c r="F2849" s="905" t="s">
        <v>3030</v>
      </c>
      <c r="H2849" s="906">
        <v>429.85</v>
      </c>
      <c r="L2849" s="903"/>
      <c r="M2849" s="907"/>
      <c r="T2849" s="908"/>
      <c r="AT2849" s="904" t="s">
        <v>3027</v>
      </c>
      <c r="AU2849" s="904" t="s">
        <v>177</v>
      </c>
      <c r="AV2849" s="902" t="s">
        <v>176</v>
      </c>
      <c r="AW2849" s="902" t="s">
        <v>27</v>
      </c>
      <c r="AX2849" s="902" t="s">
        <v>78</v>
      </c>
      <c r="AY2849" s="904" t="s">
        <v>170</v>
      </c>
    </row>
    <row r="2850" spans="2:65" s="2" customFormat="1" ht="16.5" customHeight="1">
      <c r="B2850" s="883"/>
      <c r="C2850" s="161" t="s">
        <v>1783</v>
      </c>
      <c r="D2850" s="161" t="s">
        <v>391</v>
      </c>
      <c r="E2850" s="162" t="s">
        <v>1784</v>
      </c>
      <c r="F2850" s="163" t="s">
        <v>1785</v>
      </c>
      <c r="G2850" s="164" t="s">
        <v>175</v>
      </c>
      <c r="H2850" s="165">
        <v>429.85</v>
      </c>
      <c r="I2850" s="1091"/>
      <c r="J2850" s="166">
        <f>ROUND(I2850*H2850,2)</f>
        <v>0</v>
      </c>
      <c r="K2850" s="167"/>
      <c r="L2850" s="168"/>
      <c r="M2850" s="169" t="s">
        <v>1</v>
      </c>
      <c r="N2850" s="922" t="s">
        <v>38</v>
      </c>
      <c r="O2850" s="886">
        <v>0</v>
      </c>
      <c r="P2850" s="886">
        <f>O2850*H2850</f>
        <v>0</v>
      </c>
      <c r="Q2850" s="886">
        <v>5.6000000000000001E-2</v>
      </c>
      <c r="R2850" s="886">
        <f>Q2850*H2850</f>
        <v>24.0716</v>
      </c>
      <c r="S2850" s="886">
        <v>0</v>
      </c>
      <c r="T2850" s="158">
        <f>S2850*H2850</f>
        <v>0</v>
      </c>
      <c r="AR2850" s="159" t="s">
        <v>202</v>
      </c>
      <c r="AT2850" s="159" t="s">
        <v>391</v>
      </c>
      <c r="AU2850" s="159" t="s">
        <v>177</v>
      </c>
      <c r="AY2850" s="863" t="s">
        <v>170</v>
      </c>
      <c r="BE2850" s="887">
        <f>IF(N2850="základná",J2850,0)</f>
        <v>0</v>
      </c>
      <c r="BF2850" s="887">
        <f>IF(N2850="znížená",J2850,0)</f>
        <v>0</v>
      </c>
      <c r="BG2850" s="887">
        <f>IF(N2850="zákl. prenesená",J2850,0)</f>
        <v>0</v>
      </c>
      <c r="BH2850" s="887">
        <f>IF(N2850="zníž. prenesená",J2850,0)</f>
        <v>0</v>
      </c>
      <c r="BI2850" s="887">
        <f>IF(N2850="nulová",J2850,0)</f>
        <v>0</v>
      </c>
      <c r="BJ2850" s="863" t="s">
        <v>177</v>
      </c>
      <c r="BK2850" s="887">
        <f>ROUND(I2850*H2850,2)</f>
        <v>0</v>
      </c>
      <c r="BL2850" s="863" t="s">
        <v>176</v>
      </c>
      <c r="BM2850" s="159" t="s">
        <v>1786</v>
      </c>
    </row>
    <row r="2851" spans="2:65" s="888" customFormat="1">
      <c r="B2851" s="889"/>
      <c r="D2851" s="890" t="s">
        <v>3027</v>
      </c>
      <c r="E2851" s="891" t="s">
        <v>1</v>
      </c>
      <c r="F2851" s="892" t="s">
        <v>3897</v>
      </c>
      <c r="H2851" s="891" t="s">
        <v>1</v>
      </c>
      <c r="L2851" s="889"/>
      <c r="M2851" s="893"/>
      <c r="T2851" s="894"/>
      <c r="AT2851" s="891" t="s">
        <v>3027</v>
      </c>
      <c r="AU2851" s="891" t="s">
        <v>177</v>
      </c>
      <c r="AV2851" s="888" t="s">
        <v>78</v>
      </c>
      <c r="AW2851" s="888" t="s">
        <v>27</v>
      </c>
      <c r="AX2851" s="888" t="s">
        <v>70</v>
      </c>
      <c r="AY2851" s="891" t="s">
        <v>170</v>
      </c>
    </row>
    <row r="2852" spans="2:65" s="895" customFormat="1">
      <c r="B2852" s="896"/>
      <c r="D2852" s="890" t="s">
        <v>3027</v>
      </c>
      <c r="E2852" s="897" t="s">
        <v>1</v>
      </c>
      <c r="F2852" s="898" t="s">
        <v>3339</v>
      </c>
      <c r="H2852" s="899">
        <v>429.85</v>
      </c>
      <c r="L2852" s="896"/>
      <c r="M2852" s="900"/>
      <c r="T2852" s="901"/>
      <c r="AT2852" s="897" t="s">
        <v>3027</v>
      </c>
      <c r="AU2852" s="897" t="s">
        <v>177</v>
      </c>
      <c r="AV2852" s="895" t="s">
        <v>177</v>
      </c>
      <c r="AW2852" s="895" t="s">
        <v>27</v>
      </c>
      <c r="AX2852" s="895" t="s">
        <v>70</v>
      </c>
      <c r="AY2852" s="897" t="s">
        <v>170</v>
      </c>
    </row>
    <row r="2853" spans="2:65" s="902" customFormat="1">
      <c r="B2853" s="903"/>
      <c r="D2853" s="890" t="s">
        <v>3027</v>
      </c>
      <c r="E2853" s="904" t="s">
        <v>1</v>
      </c>
      <c r="F2853" s="905" t="s">
        <v>3030</v>
      </c>
      <c r="H2853" s="906">
        <v>429.85</v>
      </c>
      <c r="L2853" s="903"/>
      <c r="M2853" s="907"/>
      <c r="T2853" s="908"/>
      <c r="AT2853" s="904" t="s">
        <v>3027</v>
      </c>
      <c r="AU2853" s="904" t="s">
        <v>177</v>
      </c>
      <c r="AV2853" s="902" t="s">
        <v>176</v>
      </c>
      <c r="AW2853" s="902" t="s">
        <v>27</v>
      </c>
      <c r="AX2853" s="902" t="s">
        <v>78</v>
      </c>
      <c r="AY2853" s="904" t="s">
        <v>170</v>
      </c>
    </row>
    <row r="2854" spans="2:65" s="2" customFormat="1" ht="24.25" customHeight="1">
      <c r="B2854" s="883"/>
      <c r="C2854" s="148" t="s">
        <v>1787</v>
      </c>
      <c r="D2854" s="148" t="s">
        <v>172</v>
      </c>
      <c r="E2854" s="149" t="s">
        <v>1788</v>
      </c>
      <c r="F2854" s="150" t="s">
        <v>1789</v>
      </c>
      <c r="G2854" s="151" t="s">
        <v>1054</v>
      </c>
      <c r="H2854" s="1073">
        <v>454.15499999999997</v>
      </c>
      <c r="I2854" s="1091"/>
      <c r="J2854" s="153">
        <f>ROUND(I2854*H2854,2)</f>
        <v>0</v>
      </c>
      <c r="K2854" s="884"/>
      <c r="L2854" s="40"/>
      <c r="M2854" s="155" t="s">
        <v>1</v>
      </c>
      <c r="N2854" s="885" t="s">
        <v>38</v>
      </c>
      <c r="O2854" s="886">
        <v>0</v>
      </c>
      <c r="P2854" s="886">
        <f>O2854*H2854</f>
        <v>0</v>
      </c>
      <c r="Q2854" s="886">
        <v>0</v>
      </c>
      <c r="R2854" s="886">
        <f>Q2854*H2854</f>
        <v>0</v>
      </c>
      <c r="S2854" s="886">
        <v>0</v>
      </c>
      <c r="T2854" s="158">
        <f>S2854*H2854</f>
        <v>0</v>
      </c>
      <c r="AR2854" s="159" t="s">
        <v>234</v>
      </c>
      <c r="AT2854" s="159" t="s">
        <v>172</v>
      </c>
      <c r="AU2854" s="159" t="s">
        <v>177</v>
      </c>
      <c r="AY2854" s="863" t="s">
        <v>170</v>
      </c>
      <c r="BE2854" s="887">
        <f>IF(N2854="základná",J2854,0)</f>
        <v>0</v>
      </c>
      <c r="BF2854" s="887">
        <f>IF(N2854="znížená",J2854,0)</f>
        <v>0</v>
      </c>
      <c r="BG2854" s="887">
        <f>IF(N2854="zákl. prenesená",J2854,0)</f>
        <v>0</v>
      </c>
      <c r="BH2854" s="887">
        <f>IF(N2854="zníž. prenesená",J2854,0)</f>
        <v>0</v>
      </c>
      <c r="BI2854" s="887">
        <f>IF(N2854="nulová",J2854,0)</f>
        <v>0</v>
      </c>
      <c r="BJ2854" s="863" t="s">
        <v>177</v>
      </c>
      <c r="BK2854" s="887">
        <f>ROUND(I2854*H2854,2)</f>
        <v>0</v>
      </c>
      <c r="BL2854" s="863" t="s">
        <v>234</v>
      </c>
      <c r="BM2854" s="159" t="s">
        <v>1790</v>
      </c>
    </row>
    <row r="2855" spans="2:65" s="876" customFormat="1" ht="22.9" customHeight="1">
      <c r="B2855" s="877"/>
      <c r="D2855" s="136" t="s">
        <v>69</v>
      </c>
      <c r="E2855" s="145" t="s">
        <v>1791</v>
      </c>
      <c r="F2855" s="145" t="s">
        <v>1792</v>
      </c>
      <c r="J2855" s="882">
        <f>BK2855</f>
        <v>0</v>
      </c>
      <c r="L2855" s="877"/>
      <c r="M2855" s="879"/>
      <c r="P2855" s="880">
        <f>SUM(P2856:P2888)</f>
        <v>179.74805600000002</v>
      </c>
      <c r="R2855" s="880">
        <f>SUM(R2856:R2888)</f>
        <v>1.2970048999999999</v>
      </c>
      <c r="T2855" s="881">
        <f>SUM(T2856:T2888)</f>
        <v>0</v>
      </c>
      <c r="AR2855" s="136" t="s">
        <v>177</v>
      </c>
      <c r="AT2855" s="143" t="s">
        <v>69</v>
      </c>
      <c r="AU2855" s="143" t="s">
        <v>78</v>
      </c>
      <c r="AY2855" s="136" t="s">
        <v>170</v>
      </c>
      <c r="BK2855" s="144">
        <f>SUM(BK2856:BK2888)</f>
        <v>0</v>
      </c>
    </row>
    <row r="2856" spans="2:65" s="2" customFormat="1" ht="24.25" customHeight="1">
      <c r="B2856" s="883"/>
      <c r="C2856" s="148" t="s">
        <v>1793</v>
      </c>
      <c r="D2856" s="148" t="s">
        <v>172</v>
      </c>
      <c r="E2856" s="149" t="s">
        <v>1794</v>
      </c>
      <c r="F2856" s="150" t="s">
        <v>1795</v>
      </c>
      <c r="G2856" s="151" t="s">
        <v>175</v>
      </c>
      <c r="H2856" s="152">
        <v>130.99</v>
      </c>
      <c r="I2856" s="1091"/>
      <c r="J2856" s="153">
        <f>ROUND(I2856*H2856,2)</f>
        <v>0</v>
      </c>
      <c r="K2856" s="884"/>
      <c r="L2856" s="40"/>
      <c r="M2856" s="155" t="s">
        <v>1</v>
      </c>
      <c r="N2856" s="885" t="s">
        <v>38</v>
      </c>
      <c r="O2856" s="886">
        <v>0.26400000000000001</v>
      </c>
      <c r="P2856" s="886">
        <f>O2856*H2856</f>
        <v>34.581360000000004</v>
      </c>
      <c r="Q2856" s="886">
        <v>6.7000000000000002E-4</v>
      </c>
      <c r="R2856" s="886">
        <f>Q2856*H2856</f>
        <v>8.7763300000000002E-2</v>
      </c>
      <c r="S2856" s="886">
        <v>0</v>
      </c>
      <c r="T2856" s="158">
        <f>S2856*H2856</f>
        <v>0</v>
      </c>
      <c r="AR2856" s="159" t="s">
        <v>234</v>
      </c>
      <c r="AT2856" s="159" t="s">
        <v>172</v>
      </c>
      <c r="AU2856" s="159" t="s">
        <v>177</v>
      </c>
      <c r="AY2856" s="863" t="s">
        <v>170</v>
      </c>
      <c r="BE2856" s="887">
        <f>IF(N2856="základná",J2856,0)</f>
        <v>0</v>
      </c>
      <c r="BF2856" s="887">
        <f>IF(N2856="znížená",J2856,0)</f>
        <v>0</v>
      </c>
      <c r="BG2856" s="887">
        <f>IF(N2856="zákl. prenesená",J2856,0)</f>
        <v>0</v>
      </c>
      <c r="BH2856" s="887">
        <f>IF(N2856="zníž. prenesená",J2856,0)</f>
        <v>0</v>
      </c>
      <c r="BI2856" s="887">
        <f>IF(N2856="nulová",J2856,0)</f>
        <v>0</v>
      </c>
      <c r="BJ2856" s="863" t="s">
        <v>177</v>
      </c>
      <c r="BK2856" s="887">
        <f>ROUND(I2856*H2856,2)</f>
        <v>0</v>
      </c>
      <c r="BL2856" s="863" t="s">
        <v>234</v>
      </c>
      <c r="BM2856" s="159" t="s">
        <v>1796</v>
      </c>
    </row>
    <row r="2857" spans="2:65" s="888" customFormat="1">
      <c r="B2857" s="889"/>
      <c r="D2857" s="890" t="s">
        <v>3027</v>
      </c>
      <c r="E2857" s="891" t="s">
        <v>1</v>
      </c>
      <c r="F2857" s="892" t="s">
        <v>3898</v>
      </c>
      <c r="H2857" s="891" t="s">
        <v>1</v>
      </c>
      <c r="L2857" s="889"/>
      <c r="M2857" s="893"/>
      <c r="T2857" s="894"/>
      <c r="AT2857" s="891" t="s">
        <v>3027</v>
      </c>
      <c r="AU2857" s="891" t="s">
        <v>177</v>
      </c>
      <c r="AV2857" s="888" t="s">
        <v>78</v>
      </c>
      <c r="AW2857" s="888" t="s">
        <v>27</v>
      </c>
      <c r="AX2857" s="888" t="s">
        <v>70</v>
      </c>
      <c r="AY2857" s="891" t="s">
        <v>170</v>
      </c>
    </row>
    <row r="2858" spans="2:65" s="888" customFormat="1">
      <c r="B2858" s="889"/>
      <c r="D2858" s="890" t="s">
        <v>3027</v>
      </c>
      <c r="E2858" s="891" t="s">
        <v>1</v>
      </c>
      <c r="F2858" s="892" t="s">
        <v>3344</v>
      </c>
      <c r="H2858" s="891" t="s">
        <v>1</v>
      </c>
      <c r="L2858" s="889"/>
      <c r="M2858" s="893"/>
      <c r="T2858" s="894"/>
      <c r="AT2858" s="891" t="s">
        <v>3027</v>
      </c>
      <c r="AU2858" s="891" t="s">
        <v>177</v>
      </c>
      <c r="AV2858" s="888" t="s">
        <v>78</v>
      </c>
      <c r="AW2858" s="888" t="s">
        <v>27</v>
      </c>
      <c r="AX2858" s="888" t="s">
        <v>70</v>
      </c>
      <c r="AY2858" s="891" t="s">
        <v>170</v>
      </c>
    </row>
    <row r="2859" spans="2:65" s="895" customFormat="1">
      <c r="B2859" s="896"/>
      <c r="D2859" s="890" t="s">
        <v>3027</v>
      </c>
      <c r="E2859" s="897" t="s">
        <v>1</v>
      </c>
      <c r="F2859" s="898" t="s">
        <v>3899</v>
      </c>
      <c r="H2859" s="899">
        <v>72.67</v>
      </c>
      <c r="L2859" s="896"/>
      <c r="M2859" s="900"/>
      <c r="T2859" s="901"/>
      <c r="AT2859" s="897" t="s">
        <v>3027</v>
      </c>
      <c r="AU2859" s="897" t="s">
        <v>177</v>
      </c>
      <c r="AV2859" s="895" t="s">
        <v>177</v>
      </c>
      <c r="AW2859" s="895" t="s">
        <v>27</v>
      </c>
      <c r="AX2859" s="895" t="s">
        <v>70</v>
      </c>
      <c r="AY2859" s="897" t="s">
        <v>170</v>
      </c>
    </row>
    <row r="2860" spans="2:65" s="888" customFormat="1">
      <c r="B2860" s="889"/>
      <c r="D2860" s="890" t="s">
        <v>3027</v>
      </c>
      <c r="E2860" s="891" t="s">
        <v>1</v>
      </c>
      <c r="F2860" s="892" t="s">
        <v>3346</v>
      </c>
      <c r="H2860" s="891" t="s">
        <v>1</v>
      </c>
      <c r="L2860" s="889"/>
      <c r="M2860" s="893"/>
      <c r="T2860" s="894"/>
      <c r="AT2860" s="891" t="s">
        <v>3027</v>
      </c>
      <c r="AU2860" s="891" t="s">
        <v>177</v>
      </c>
      <c r="AV2860" s="888" t="s">
        <v>78</v>
      </c>
      <c r="AW2860" s="888" t="s">
        <v>27</v>
      </c>
      <c r="AX2860" s="888" t="s">
        <v>70</v>
      </c>
      <c r="AY2860" s="891" t="s">
        <v>170</v>
      </c>
    </row>
    <row r="2861" spans="2:65" s="895" customFormat="1">
      <c r="B2861" s="896"/>
      <c r="D2861" s="890" t="s">
        <v>3027</v>
      </c>
      <c r="E2861" s="897" t="s">
        <v>1</v>
      </c>
      <c r="F2861" s="898" t="s">
        <v>3900</v>
      </c>
      <c r="H2861" s="899">
        <v>14.48</v>
      </c>
      <c r="L2861" s="896"/>
      <c r="M2861" s="900"/>
      <c r="T2861" s="901"/>
      <c r="AT2861" s="897" t="s">
        <v>3027</v>
      </c>
      <c r="AU2861" s="897" t="s">
        <v>177</v>
      </c>
      <c r="AV2861" s="895" t="s">
        <v>177</v>
      </c>
      <c r="AW2861" s="895" t="s">
        <v>27</v>
      </c>
      <c r="AX2861" s="895" t="s">
        <v>70</v>
      </c>
      <c r="AY2861" s="897" t="s">
        <v>170</v>
      </c>
    </row>
    <row r="2862" spans="2:65" s="888" customFormat="1">
      <c r="B2862" s="889"/>
      <c r="D2862" s="890" t="s">
        <v>3027</v>
      </c>
      <c r="E2862" s="891" t="s">
        <v>1</v>
      </c>
      <c r="F2862" s="892" t="s">
        <v>3348</v>
      </c>
      <c r="H2862" s="891" t="s">
        <v>1</v>
      </c>
      <c r="L2862" s="889"/>
      <c r="M2862" s="893"/>
      <c r="T2862" s="894"/>
      <c r="AT2862" s="891" t="s">
        <v>3027</v>
      </c>
      <c r="AU2862" s="891" t="s">
        <v>177</v>
      </c>
      <c r="AV2862" s="888" t="s">
        <v>78</v>
      </c>
      <c r="AW2862" s="888" t="s">
        <v>27</v>
      </c>
      <c r="AX2862" s="888" t="s">
        <v>70</v>
      </c>
      <c r="AY2862" s="891" t="s">
        <v>170</v>
      </c>
    </row>
    <row r="2863" spans="2:65" s="895" customFormat="1">
      <c r="B2863" s="896"/>
      <c r="D2863" s="890" t="s">
        <v>3027</v>
      </c>
      <c r="E2863" s="897" t="s">
        <v>1</v>
      </c>
      <c r="F2863" s="898" t="s">
        <v>3900</v>
      </c>
      <c r="H2863" s="899">
        <v>14.48</v>
      </c>
      <c r="L2863" s="896"/>
      <c r="M2863" s="900"/>
      <c r="T2863" s="901"/>
      <c r="AT2863" s="897" t="s">
        <v>3027</v>
      </c>
      <c r="AU2863" s="897" t="s">
        <v>177</v>
      </c>
      <c r="AV2863" s="895" t="s">
        <v>177</v>
      </c>
      <c r="AW2863" s="895" t="s">
        <v>27</v>
      </c>
      <c r="AX2863" s="895" t="s">
        <v>70</v>
      </c>
      <c r="AY2863" s="897" t="s">
        <v>170</v>
      </c>
    </row>
    <row r="2864" spans="2:65" s="888" customFormat="1">
      <c r="B2864" s="889"/>
      <c r="D2864" s="890" t="s">
        <v>3027</v>
      </c>
      <c r="E2864" s="891" t="s">
        <v>1</v>
      </c>
      <c r="F2864" s="892" t="s">
        <v>3350</v>
      </c>
      <c r="H2864" s="891" t="s">
        <v>1</v>
      </c>
      <c r="L2864" s="889"/>
      <c r="M2864" s="893"/>
      <c r="T2864" s="894"/>
      <c r="AT2864" s="891" t="s">
        <v>3027</v>
      </c>
      <c r="AU2864" s="891" t="s">
        <v>177</v>
      </c>
      <c r="AV2864" s="888" t="s">
        <v>78</v>
      </c>
      <c r="AW2864" s="888" t="s">
        <v>27</v>
      </c>
      <c r="AX2864" s="888" t="s">
        <v>70</v>
      </c>
      <c r="AY2864" s="891" t="s">
        <v>170</v>
      </c>
    </row>
    <row r="2865" spans="2:65" s="895" customFormat="1">
      <c r="B2865" s="896"/>
      <c r="D2865" s="890" t="s">
        <v>3027</v>
      </c>
      <c r="E2865" s="897" t="s">
        <v>1</v>
      </c>
      <c r="F2865" s="898" t="s">
        <v>3900</v>
      </c>
      <c r="H2865" s="899">
        <v>14.48</v>
      </c>
      <c r="L2865" s="896"/>
      <c r="M2865" s="900"/>
      <c r="T2865" s="901"/>
      <c r="AT2865" s="897" t="s">
        <v>3027</v>
      </c>
      <c r="AU2865" s="897" t="s">
        <v>177</v>
      </c>
      <c r="AV2865" s="895" t="s">
        <v>177</v>
      </c>
      <c r="AW2865" s="895" t="s">
        <v>27</v>
      </c>
      <c r="AX2865" s="895" t="s">
        <v>70</v>
      </c>
      <c r="AY2865" s="897" t="s">
        <v>170</v>
      </c>
    </row>
    <row r="2866" spans="2:65" s="888" customFormat="1">
      <c r="B2866" s="889"/>
      <c r="D2866" s="890" t="s">
        <v>3027</v>
      </c>
      <c r="E2866" s="891" t="s">
        <v>1</v>
      </c>
      <c r="F2866" s="892" t="s">
        <v>3352</v>
      </c>
      <c r="H2866" s="891" t="s">
        <v>1</v>
      </c>
      <c r="L2866" s="889"/>
      <c r="M2866" s="893"/>
      <c r="T2866" s="894"/>
      <c r="AT2866" s="891" t="s">
        <v>3027</v>
      </c>
      <c r="AU2866" s="891" t="s">
        <v>177</v>
      </c>
      <c r="AV2866" s="888" t="s">
        <v>78</v>
      </c>
      <c r="AW2866" s="888" t="s">
        <v>27</v>
      </c>
      <c r="AX2866" s="888" t="s">
        <v>70</v>
      </c>
      <c r="AY2866" s="891" t="s">
        <v>170</v>
      </c>
    </row>
    <row r="2867" spans="2:65" s="895" customFormat="1">
      <c r="B2867" s="896"/>
      <c r="D2867" s="890" t="s">
        <v>3027</v>
      </c>
      <c r="E2867" s="897" t="s">
        <v>1</v>
      </c>
      <c r="F2867" s="898" t="s">
        <v>3901</v>
      </c>
      <c r="H2867" s="899">
        <v>14.88</v>
      </c>
      <c r="L2867" s="896"/>
      <c r="M2867" s="900"/>
      <c r="T2867" s="901"/>
      <c r="AT2867" s="897" t="s">
        <v>3027</v>
      </c>
      <c r="AU2867" s="897" t="s">
        <v>177</v>
      </c>
      <c r="AV2867" s="895" t="s">
        <v>177</v>
      </c>
      <c r="AW2867" s="895" t="s">
        <v>27</v>
      </c>
      <c r="AX2867" s="895" t="s">
        <v>70</v>
      </c>
      <c r="AY2867" s="897" t="s">
        <v>170</v>
      </c>
    </row>
    <row r="2868" spans="2:65" s="902" customFormat="1">
      <c r="B2868" s="903"/>
      <c r="D2868" s="890" t="s">
        <v>3027</v>
      </c>
      <c r="E2868" s="904" t="s">
        <v>1</v>
      </c>
      <c r="F2868" s="905" t="s">
        <v>3030</v>
      </c>
      <c r="H2868" s="906">
        <v>130.99</v>
      </c>
      <c r="L2868" s="903"/>
      <c r="M2868" s="907"/>
      <c r="T2868" s="908"/>
      <c r="AT2868" s="904" t="s">
        <v>3027</v>
      </c>
      <c r="AU2868" s="904" t="s">
        <v>177</v>
      </c>
      <c r="AV2868" s="902" t="s">
        <v>176</v>
      </c>
      <c r="AW2868" s="902" t="s">
        <v>27</v>
      </c>
      <c r="AX2868" s="902" t="s">
        <v>78</v>
      </c>
      <c r="AY2868" s="904" t="s">
        <v>170</v>
      </c>
    </row>
    <row r="2869" spans="2:65" s="2" customFormat="1" ht="37.9" customHeight="1">
      <c r="B2869" s="883"/>
      <c r="C2869" s="148" t="s">
        <v>1797</v>
      </c>
      <c r="D2869" s="148" t="s">
        <v>172</v>
      </c>
      <c r="E2869" s="149" t="s">
        <v>1798</v>
      </c>
      <c r="F2869" s="150" t="s">
        <v>1799</v>
      </c>
      <c r="G2869" s="151" t="s">
        <v>175</v>
      </c>
      <c r="H2869" s="152">
        <v>225.56</v>
      </c>
      <c r="I2869" s="1091"/>
      <c r="J2869" s="153">
        <f>ROUND(I2869*H2869,2)</f>
        <v>0</v>
      </c>
      <c r="K2869" s="884"/>
      <c r="L2869" s="40"/>
      <c r="M2869" s="155" t="s">
        <v>1</v>
      </c>
      <c r="N2869" s="885" t="s">
        <v>38</v>
      </c>
      <c r="O2869" s="886">
        <v>0.11</v>
      </c>
      <c r="P2869" s="886">
        <f>O2869*H2869</f>
        <v>24.811600000000002</v>
      </c>
      <c r="Q2869" s="886">
        <v>8.0000000000000004E-4</v>
      </c>
      <c r="R2869" s="886">
        <f>Q2869*H2869</f>
        <v>0.180448</v>
      </c>
      <c r="S2869" s="886">
        <v>0</v>
      </c>
      <c r="T2869" s="158">
        <f>S2869*H2869</f>
        <v>0</v>
      </c>
      <c r="AR2869" s="159" t="s">
        <v>234</v>
      </c>
      <c r="AT2869" s="159" t="s">
        <v>172</v>
      </c>
      <c r="AU2869" s="159" t="s">
        <v>177</v>
      </c>
      <c r="AY2869" s="863" t="s">
        <v>170</v>
      </c>
      <c r="BE2869" s="887">
        <f>IF(N2869="základná",J2869,0)</f>
        <v>0</v>
      </c>
      <c r="BF2869" s="887">
        <f>IF(N2869="znížená",J2869,0)</f>
        <v>0</v>
      </c>
      <c r="BG2869" s="887">
        <f>IF(N2869="zákl. prenesená",J2869,0)</f>
        <v>0</v>
      </c>
      <c r="BH2869" s="887">
        <f>IF(N2869="zníž. prenesená",J2869,0)</f>
        <v>0</v>
      </c>
      <c r="BI2869" s="887">
        <f>IF(N2869="nulová",J2869,0)</f>
        <v>0</v>
      </c>
      <c r="BJ2869" s="863" t="s">
        <v>177</v>
      </c>
      <c r="BK2869" s="887">
        <f>ROUND(I2869*H2869,2)</f>
        <v>0</v>
      </c>
      <c r="BL2869" s="863" t="s">
        <v>234</v>
      </c>
      <c r="BM2869" s="159" t="s">
        <v>1800</v>
      </c>
    </row>
    <row r="2870" spans="2:65" s="888" customFormat="1">
      <c r="B2870" s="889"/>
      <c r="D2870" s="890" t="s">
        <v>3027</v>
      </c>
      <c r="E2870" s="891" t="s">
        <v>1</v>
      </c>
      <c r="F2870" s="892" t="s">
        <v>3902</v>
      </c>
      <c r="H2870" s="891" t="s">
        <v>1</v>
      </c>
      <c r="L2870" s="889"/>
      <c r="M2870" s="893"/>
      <c r="T2870" s="894"/>
      <c r="AT2870" s="891" t="s">
        <v>3027</v>
      </c>
      <c r="AU2870" s="891" t="s">
        <v>177</v>
      </c>
      <c r="AV2870" s="888" t="s">
        <v>78</v>
      </c>
      <c r="AW2870" s="888" t="s">
        <v>27</v>
      </c>
      <c r="AX2870" s="888" t="s">
        <v>70</v>
      </c>
      <c r="AY2870" s="891" t="s">
        <v>170</v>
      </c>
    </row>
    <row r="2871" spans="2:65" s="888" customFormat="1">
      <c r="B2871" s="889"/>
      <c r="D2871" s="890" t="s">
        <v>3027</v>
      </c>
      <c r="E2871" s="891" t="s">
        <v>1</v>
      </c>
      <c r="F2871" s="892" t="s">
        <v>3307</v>
      </c>
      <c r="H2871" s="891" t="s">
        <v>1</v>
      </c>
      <c r="L2871" s="889"/>
      <c r="M2871" s="893"/>
      <c r="T2871" s="894"/>
      <c r="AT2871" s="891" t="s">
        <v>3027</v>
      </c>
      <c r="AU2871" s="891" t="s">
        <v>177</v>
      </c>
      <c r="AV2871" s="888" t="s">
        <v>78</v>
      </c>
      <c r="AW2871" s="888" t="s">
        <v>27</v>
      </c>
      <c r="AX2871" s="888" t="s">
        <v>70</v>
      </c>
      <c r="AY2871" s="891" t="s">
        <v>170</v>
      </c>
    </row>
    <row r="2872" spans="2:65" s="895" customFormat="1">
      <c r="B2872" s="896"/>
      <c r="D2872" s="890" t="s">
        <v>3027</v>
      </c>
      <c r="E2872" s="897" t="s">
        <v>1</v>
      </c>
      <c r="F2872" s="898" t="s">
        <v>3903</v>
      </c>
      <c r="H2872" s="899">
        <v>225.56</v>
      </c>
      <c r="L2872" s="896"/>
      <c r="M2872" s="900"/>
      <c r="T2872" s="901"/>
      <c r="AT2872" s="897" t="s">
        <v>3027</v>
      </c>
      <c r="AU2872" s="897" t="s">
        <v>177</v>
      </c>
      <c r="AV2872" s="895" t="s">
        <v>177</v>
      </c>
      <c r="AW2872" s="895" t="s">
        <v>27</v>
      </c>
      <c r="AX2872" s="895" t="s">
        <v>70</v>
      </c>
      <c r="AY2872" s="897" t="s">
        <v>170</v>
      </c>
    </row>
    <row r="2873" spans="2:65" s="902" customFormat="1">
      <c r="B2873" s="903"/>
      <c r="D2873" s="890" t="s">
        <v>3027</v>
      </c>
      <c r="E2873" s="904" t="s">
        <v>1</v>
      </c>
      <c r="F2873" s="905" t="s">
        <v>3030</v>
      </c>
      <c r="H2873" s="906">
        <v>225.56</v>
      </c>
      <c r="L2873" s="903"/>
      <c r="M2873" s="907"/>
      <c r="T2873" s="908"/>
      <c r="AT2873" s="904" t="s">
        <v>3027</v>
      </c>
      <c r="AU2873" s="904" t="s">
        <v>177</v>
      </c>
      <c r="AV2873" s="902" t="s">
        <v>176</v>
      </c>
      <c r="AW2873" s="902" t="s">
        <v>27</v>
      </c>
      <c r="AX2873" s="902" t="s">
        <v>78</v>
      </c>
      <c r="AY2873" s="904" t="s">
        <v>170</v>
      </c>
    </row>
    <row r="2874" spans="2:65" s="2" customFormat="1" ht="37.9" customHeight="1">
      <c r="B2874" s="883"/>
      <c r="C2874" s="148" t="s">
        <v>1801</v>
      </c>
      <c r="D2874" s="148" t="s">
        <v>172</v>
      </c>
      <c r="E2874" s="149" t="s">
        <v>1802</v>
      </c>
      <c r="F2874" s="150" t="s">
        <v>1803</v>
      </c>
      <c r="G2874" s="151" t="s">
        <v>175</v>
      </c>
      <c r="H2874" s="152">
        <v>1179.732</v>
      </c>
      <c r="I2874" s="1091"/>
      <c r="J2874" s="153">
        <f>ROUND(I2874*H2874,2)</f>
        <v>0</v>
      </c>
      <c r="K2874" s="884"/>
      <c r="L2874" s="40"/>
      <c r="M2874" s="155" t="s">
        <v>1</v>
      </c>
      <c r="N2874" s="885" t="s">
        <v>38</v>
      </c>
      <c r="O2874" s="886">
        <v>7.8E-2</v>
      </c>
      <c r="P2874" s="886">
        <f>O2874*H2874</f>
        <v>92.019096000000005</v>
      </c>
      <c r="Q2874" s="886">
        <v>8.0000000000000004E-4</v>
      </c>
      <c r="R2874" s="886">
        <f>Q2874*H2874</f>
        <v>0.9437856</v>
      </c>
      <c r="S2874" s="886">
        <v>0</v>
      </c>
      <c r="T2874" s="158">
        <f>S2874*H2874</f>
        <v>0</v>
      </c>
      <c r="AR2874" s="159" t="s">
        <v>234</v>
      </c>
      <c r="AT2874" s="159" t="s">
        <v>172</v>
      </c>
      <c r="AU2874" s="159" t="s">
        <v>177</v>
      </c>
      <c r="AY2874" s="863" t="s">
        <v>170</v>
      </c>
      <c r="BE2874" s="887">
        <f>IF(N2874="základná",J2874,0)</f>
        <v>0</v>
      </c>
      <c r="BF2874" s="887">
        <f>IF(N2874="znížená",J2874,0)</f>
        <v>0</v>
      </c>
      <c r="BG2874" s="887">
        <f>IF(N2874="zákl. prenesená",J2874,0)</f>
        <v>0</v>
      </c>
      <c r="BH2874" s="887">
        <f>IF(N2874="zníž. prenesená",J2874,0)</f>
        <v>0</v>
      </c>
      <c r="BI2874" s="887">
        <f>IF(N2874="nulová",J2874,0)</f>
        <v>0</v>
      </c>
      <c r="BJ2874" s="863" t="s">
        <v>177</v>
      </c>
      <c r="BK2874" s="887">
        <f>ROUND(I2874*H2874,2)</f>
        <v>0</v>
      </c>
      <c r="BL2874" s="863" t="s">
        <v>234</v>
      </c>
      <c r="BM2874" s="159" t="s">
        <v>1804</v>
      </c>
    </row>
    <row r="2875" spans="2:65" s="888" customFormat="1">
      <c r="B2875" s="889"/>
      <c r="D2875" s="890" t="s">
        <v>3027</v>
      </c>
      <c r="E2875" s="891" t="s">
        <v>1</v>
      </c>
      <c r="F2875" s="892" t="s">
        <v>3904</v>
      </c>
      <c r="H2875" s="891" t="s">
        <v>1</v>
      </c>
      <c r="L2875" s="889"/>
      <c r="M2875" s="893"/>
      <c r="T2875" s="894"/>
      <c r="AT2875" s="891" t="s">
        <v>3027</v>
      </c>
      <c r="AU2875" s="891" t="s">
        <v>177</v>
      </c>
      <c r="AV2875" s="888" t="s">
        <v>78</v>
      </c>
      <c r="AW2875" s="888" t="s">
        <v>27</v>
      </c>
      <c r="AX2875" s="888" t="s">
        <v>70</v>
      </c>
      <c r="AY2875" s="891" t="s">
        <v>170</v>
      </c>
    </row>
    <row r="2876" spans="2:65" s="888" customFormat="1">
      <c r="B2876" s="889"/>
      <c r="D2876" s="890" t="s">
        <v>3027</v>
      </c>
      <c r="E2876" s="891" t="s">
        <v>1</v>
      </c>
      <c r="F2876" s="892" t="s">
        <v>3331</v>
      </c>
      <c r="H2876" s="891" t="s">
        <v>1</v>
      </c>
      <c r="L2876" s="889"/>
      <c r="M2876" s="893"/>
      <c r="T2876" s="894"/>
      <c r="AT2876" s="891" t="s">
        <v>3027</v>
      </c>
      <c r="AU2876" s="891" t="s">
        <v>177</v>
      </c>
      <c r="AV2876" s="888" t="s">
        <v>78</v>
      </c>
      <c r="AW2876" s="888" t="s">
        <v>27</v>
      </c>
      <c r="AX2876" s="888" t="s">
        <v>70</v>
      </c>
      <c r="AY2876" s="891" t="s">
        <v>170</v>
      </c>
    </row>
    <row r="2877" spans="2:65" s="888" customFormat="1">
      <c r="B2877" s="889"/>
      <c r="D2877" s="890" t="s">
        <v>3027</v>
      </c>
      <c r="E2877" s="891" t="s">
        <v>1</v>
      </c>
      <c r="F2877" s="892" t="s">
        <v>3322</v>
      </c>
      <c r="H2877" s="891" t="s">
        <v>1</v>
      </c>
      <c r="L2877" s="889"/>
      <c r="M2877" s="893"/>
      <c r="T2877" s="894"/>
      <c r="AT2877" s="891" t="s">
        <v>3027</v>
      </c>
      <c r="AU2877" s="891" t="s">
        <v>177</v>
      </c>
      <c r="AV2877" s="888" t="s">
        <v>78</v>
      </c>
      <c r="AW2877" s="888" t="s">
        <v>27</v>
      </c>
      <c r="AX2877" s="888" t="s">
        <v>70</v>
      </c>
      <c r="AY2877" s="891" t="s">
        <v>170</v>
      </c>
    </row>
    <row r="2878" spans="2:65" s="895" customFormat="1">
      <c r="B2878" s="896"/>
      <c r="D2878" s="890" t="s">
        <v>3027</v>
      </c>
      <c r="E2878" s="897" t="s">
        <v>1</v>
      </c>
      <c r="F2878" s="898" t="s">
        <v>3323</v>
      </c>
      <c r="H2878" s="899">
        <v>135.37</v>
      </c>
      <c r="L2878" s="896"/>
      <c r="M2878" s="900"/>
      <c r="T2878" s="901"/>
      <c r="AT2878" s="897" t="s">
        <v>3027</v>
      </c>
      <c r="AU2878" s="897" t="s">
        <v>177</v>
      </c>
      <c r="AV2878" s="895" t="s">
        <v>177</v>
      </c>
      <c r="AW2878" s="895" t="s">
        <v>27</v>
      </c>
      <c r="AX2878" s="895" t="s">
        <v>70</v>
      </c>
      <c r="AY2878" s="897" t="s">
        <v>170</v>
      </c>
    </row>
    <row r="2879" spans="2:65" s="895" customFormat="1">
      <c r="B2879" s="896"/>
      <c r="D2879" s="890" t="s">
        <v>3027</v>
      </c>
      <c r="E2879" s="897" t="s">
        <v>1</v>
      </c>
      <c r="F2879" s="898" t="s">
        <v>3324</v>
      </c>
      <c r="H2879" s="899">
        <v>405.67</v>
      </c>
      <c r="L2879" s="896"/>
      <c r="M2879" s="900"/>
      <c r="T2879" s="901"/>
      <c r="AT2879" s="897" t="s">
        <v>3027</v>
      </c>
      <c r="AU2879" s="897" t="s">
        <v>177</v>
      </c>
      <c r="AV2879" s="895" t="s">
        <v>177</v>
      </c>
      <c r="AW2879" s="895" t="s">
        <v>27</v>
      </c>
      <c r="AX2879" s="895" t="s">
        <v>70</v>
      </c>
      <c r="AY2879" s="897" t="s">
        <v>170</v>
      </c>
    </row>
    <row r="2880" spans="2:65" s="895" customFormat="1">
      <c r="B2880" s="896"/>
      <c r="D2880" s="890" t="s">
        <v>3027</v>
      </c>
      <c r="E2880" s="897" t="s">
        <v>1</v>
      </c>
      <c r="F2880" s="898" t="s">
        <v>3325</v>
      </c>
      <c r="H2880" s="899">
        <v>322.68200000000002</v>
      </c>
      <c r="L2880" s="896"/>
      <c r="M2880" s="900"/>
      <c r="T2880" s="901"/>
      <c r="AT2880" s="897" t="s">
        <v>3027</v>
      </c>
      <c r="AU2880" s="897" t="s">
        <v>177</v>
      </c>
      <c r="AV2880" s="895" t="s">
        <v>177</v>
      </c>
      <c r="AW2880" s="895" t="s">
        <v>27</v>
      </c>
      <c r="AX2880" s="895" t="s">
        <v>70</v>
      </c>
      <c r="AY2880" s="897" t="s">
        <v>170</v>
      </c>
    </row>
    <row r="2881" spans="2:65" s="895" customFormat="1">
      <c r="B2881" s="896"/>
      <c r="D2881" s="890" t="s">
        <v>3027</v>
      </c>
      <c r="E2881" s="897" t="s">
        <v>1</v>
      </c>
      <c r="F2881" s="898" t="s">
        <v>3326</v>
      </c>
      <c r="H2881" s="899">
        <v>178.62</v>
      </c>
      <c r="L2881" s="896"/>
      <c r="M2881" s="900"/>
      <c r="T2881" s="901"/>
      <c r="AT2881" s="897" t="s">
        <v>3027</v>
      </c>
      <c r="AU2881" s="897" t="s">
        <v>177</v>
      </c>
      <c r="AV2881" s="895" t="s">
        <v>177</v>
      </c>
      <c r="AW2881" s="895" t="s">
        <v>27</v>
      </c>
      <c r="AX2881" s="895" t="s">
        <v>70</v>
      </c>
      <c r="AY2881" s="897" t="s">
        <v>170</v>
      </c>
    </row>
    <row r="2882" spans="2:65" s="895" customFormat="1">
      <c r="B2882" s="896"/>
      <c r="D2882" s="890" t="s">
        <v>3027</v>
      </c>
      <c r="E2882" s="897" t="s">
        <v>1</v>
      </c>
      <c r="F2882" s="898" t="s">
        <v>3327</v>
      </c>
      <c r="H2882" s="899">
        <v>137.38999999999999</v>
      </c>
      <c r="L2882" s="896"/>
      <c r="M2882" s="900"/>
      <c r="T2882" s="901"/>
      <c r="AT2882" s="897" t="s">
        <v>3027</v>
      </c>
      <c r="AU2882" s="897" t="s">
        <v>177</v>
      </c>
      <c r="AV2882" s="895" t="s">
        <v>177</v>
      </c>
      <c r="AW2882" s="895" t="s">
        <v>27</v>
      </c>
      <c r="AX2882" s="895" t="s">
        <v>70</v>
      </c>
      <c r="AY2882" s="897" t="s">
        <v>170</v>
      </c>
    </row>
    <row r="2883" spans="2:65" s="902" customFormat="1">
      <c r="B2883" s="903"/>
      <c r="D2883" s="890" t="s">
        <v>3027</v>
      </c>
      <c r="E2883" s="904" t="s">
        <v>1</v>
      </c>
      <c r="F2883" s="905" t="s">
        <v>3030</v>
      </c>
      <c r="H2883" s="906">
        <v>1179.732</v>
      </c>
      <c r="L2883" s="903"/>
      <c r="M2883" s="907"/>
      <c r="T2883" s="908"/>
      <c r="AT2883" s="904" t="s">
        <v>3027</v>
      </c>
      <c r="AU2883" s="904" t="s">
        <v>177</v>
      </c>
      <c r="AV2883" s="902" t="s">
        <v>176</v>
      </c>
      <c r="AW2883" s="902" t="s">
        <v>27</v>
      </c>
      <c r="AX2883" s="902" t="s">
        <v>78</v>
      </c>
      <c r="AY2883" s="904" t="s">
        <v>170</v>
      </c>
    </row>
    <row r="2884" spans="2:65" s="2" customFormat="1" ht="24.25" customHeight="1">
      <c r="B2884" s="883"/>
      <c r="C2884" s="148" t="s">
        <v>1805</v>
      </c>
      <c r="D2884" s="148" t="s">
        <v>172</v>
      </c>
      <c r="E2884" s="149" t="s">
        <v>1806</v>
      </c>
      <c r="F2884" s="150" t="s">
        <v>1807</v>
      </c>
      <c r="G2884" s="151" t="s">
        <v>175</v>
      </c>
      <c r="H2884" s="152">
        <v>257.60000000000002</v>
      </c>
      <c r="I2884" s="1091"/>
      <c r="J2884" s="153">
        <f>ROUND(I2884*H2884,2)</f>
        <v>0</v>
      </c>
      <c r="K2884" s="884"/>
      <c r="L2884" s="40"/>
      <c r="M2884" s="155" t="s">
        <v>1</v>
      </c>
      <c r="N2884" s="885" t="s">
        <v>38</v>
      </c>
      <c r="O2884" s="886">
        <v>0.11</v>
      </c>
      <c r="P2884" s="886">
        <f>O2884*H2884</f>
        <v>28.336000000000002</v>
      </c>
      <c r="Q2884" s="886">
        <v>3.3E-4</v>
      </c>
      <c r="R2884" s="886">
        <f>Q2884*H2884</f>
        <v>8.5008E-2</v>
      </c>
      <c r="S2884" s="886">
        <v>0</v>
      </c>
      <c r="T2884" s="158">
        <f>S2884*H2884</f>
        <v>0</v>
      </c>
      <c r="AR2884" s="159" t="s">
        <v>234</v>
      </c>
      <c r="AT2884" s="159" t="s">
        <v>172</v>
      </c>
      <c r="AU2884" s="159" t="s">
        <v>177</v>
      </c>
      <c r="AY2884" s="863" t="s">
        <v>170</v>
      </c>
      <c r="BE2884" s="887">
        <f>IF(N2884="základná",J2884,0)</f>
        <v>0</v>
      </c>
      <c r="BF2884" s="887">
        <f>IF(N2884="znížená",J2884,0)</f>
        <v>0</v>
      </c>
      <c r="BG2884" s="887">
        <f>IF(N2884="zákl. prenesená",J2884,0)</f>
        <v>0</v>
      </c>
      <c r="BH2884" s="887">
        <f>IF(N2884="zníž. prenesená",J2884,0)</f>
        <v>0</v>
      </c>
      <c r="BI2884" s="887">
        <f>IF(N2884="nulová",J2884,0)</f>
        <v>0</v>
      </c>
      <c r="BJ2884" s="863" t="s">
        <v>177</v>
      </c>
      <c r="BK2884" s="887">
        <f>ROUND(I2884*H2884,2)</f>
        <v>0</v>
      </c>
      <c r="BL2884" s="863" t="s">
        <v>234</v>
      </c>
      <c r="BM2884" s="159" t="s">
        <v>1808</v>
      </c>
    </row>
    <row r="2885" spans="2:65" s="888" customFormat="1">
      <c r="B2885" s="889"/>
      <c r="D2885" s="890" t="s">
        <v>3027</v>
      </c>
      <c r="E2885" s="891" t="s">
        <v>1</v>
      </c>
      <c r="F2885" s="892" t="s">
        <v>3905</v>
      </c>
      <c r="H2885" s="891" t="s">
        <v>1</v>
      </c>
      <c r="L2885" s="889"/>
      <c r="M2885" s="893"/>
      <c r="T2885" s="894"/>
      <c r="AT2885" s="891" t="s">
        <v>3027</v>
      </c>
      <c r="AU2885" s="891" t="s">
        <v>177</v>
      </c>
      <c r="AV2885" s="888" t="s">
        <v>78</v>
      </c>
      <c r="AW2885" s="888" t="s">
        <v>27</v>
      </c>
      <c r="AX2885" s="888" t="s">
        <v>70</v>
      </c>
      <c r="AY2885" s="891" t="s">
        <v>170</v>
      </c>
    </row>
    <row r="2886" spans="2:65" s="888" customFormat="1">
      <c r="B2886" s="889"/>
      <c r="D2886" s="890" t="s">
        <v>3027</v>
      </c>
      <c r="E2886" s="891" t="s">
        <v>1</v>
      </c>
      <c r="F2886" s="892" t="s">
        <v>3593</v>
      </c>
      <c r="H2886" s="891" t="s">
        <v>1</v>
      </c>
      <c r="L2886" s="889"/>
      <c r="M2886" s="893"/>
      <c r="T2886" s="894"/>
      <c r="AT2886" s="891" t="s">
        <v>3027</v>
      </c>
      <c r="AU2886" s="891" t="s">
        <v>177</v>
      </c>
      <c r="AV2886" s="888" t="s">
        <v>78</v>
      </c>
      <c r="AW2886" s="888" t="s">
        <v>27</v>
      </c>
      <c r="AX2886" s="888" t="s">
        <v>70</v>
      </c>
      <c r="AY2886" s="891" t="s">
        <v>170</v>
      </c>
    </row>
    <row r="2887" spans="2:65" s="895" customFormat="1">
      <c r="B2887" s="896"/>
      <c r="D2887" s="890" t="s">
        <v>3027</v>
      </c>
      <c r="E2887" s="897" t="s">
        <v>1</v>
      </c>
      <c r="F2887" s="898" t="s">
        <v>3906</v>
      </c>
      <c r="H2887" s="899">
        <v>257.60000000000002</v>
      </c>
      <c r="L2887" s="896"/>
      <c r="M2887" s="900"/>
      <c r="T2887" s="901"/>
      <c r="AT2887" s="897" t="s">
        <v>3027</v>
      </c>
      <c r="AU2887" s="897" t="s">
        <v>177</v>
      </c>
      <c r="AV2887" s="895" t="s">
        <v>177</v>
      </c>
      <c r="AW2887" s="895" t="s">
        <v>27</v>
      </c>
      <c r="AX2887" s="895" t="s">
        <v>70</v>
      </c>
      <c r="AY2887" s="897" t="s">
        <v>170</v>
      </c>
    </row>
    <row r="2888" spans="2:65" s="902" customFormat="1">
      <c r="B2888" s="903"/>
      <c r="D2888" s="890" t="s">
        <v>3027</v>
      </c>
      <c r="E2888" s="904" t="s">
        <v>1</v>
      </c>
      <c r="F2888" s="905" t="s">
        <v>3030</v>
      </c>
      <c r="H2888" s="906">
        <v>257.60000000000002</v>
      </c>
      <c r="L2888" s="903"/>
      <c r="M2888" s="907"/>
      <c r="T2888" s="908"/>
      <c r="AT2888" s="904" t="s">
        <v>3027</v>
      </c>
      <c r="AU2888" s="904" t="s">
        <v>177</v>
      </c>
      <c r="AV2888" s="902" t="s">
        <v>176</v>
      </c>
      <c r="AW2888" s="902" t="s">
        <v>27</v>
      </c>
      <c r="AX2888" s="902" t="s">
        <v>78</v>
      </c>
      <c r="AY2888" s="904" t="s">
        <v>170</v>
      </c>
    </row>
    <row r="2889" spans="2:65" s="876" customFormat="1" ht="22.9" customHeight="1">
      <c r="B2889" s="877"/>
      <c r="D2889" s="136" t="s">
        <v>69</v>
      </c>
      <c r="E2889" s="145" t="s">
        <v>1809</v>
      </c>
      <c r="F2889" s="145" t="s">
        <v>1810</v>
      </c>
      <c r="J2889" s="882">
        <f>BK2889</f>
        <v>0</v>
      </c>
      <c r="L2889" s="877"/>
      <c r="M2889" s="879"/>
      <c r="P2889" s="880">
        <f>SUM(P2890:P2904)</f>
        <v>23.333361999999997</v>
      </c>
      <c r="R2889" s="880">
        <f>SUM(R2890:R2904)</f>
        <v>0.507247</v>
      </c>
      <c r="T2889" s="881">
        <f>SUM(T2890:T2904)</f>
        <v>0</v>
      </c>
      <c r="AR2889" s="136" t="s">
        <v>177</v>
      </c>
      <c r="AT2889" s="143" t="s">
        <v>69</v>
      </c>
      <c r="AU2889" s="143" t="s">
        <v>78</v>
      </c>
      <c r="AY2889" s="136" t="s">
        <v>170</v>
      </c>
      <c r="BK2889" s="144">
        <f>SUM(BK2890:BK2904)</f>
        <v>0</v>
      </c>
    </row>
    <row r="2890" spans="2:65" s="2" customFormat="1" ht="16.5" customHeight="1">
      <c r="B2890" s="883"/>
      <c r="C2890" s="148" t="s">
        <v>1811</v>
      </c>
      <c r="D2890" s="148" t="s">
        <v>172</v>
      </c>
      <c r="E2890" s="149" t="s">
        <v>1812</v>
      </c>
      <c r="F2890" s="150" t="s">
        <v>1813</v>
      </c>
      <c r="G2890" s="151" t="s">
        <v>175</v>
      </c>
      <c r="H2890" s="152">
        <v>39.018999999999998</v>
      </c>
      <c r="I2890" s="1091"/>
      <c r="J2890" s="153">
        <f>ROUND(I2890*H2890,2)</f>
        <v>0</v>
      </c>
      <c r="K2890" s="884"/>
      <c r="L2890" s="40"/>
      <c r="M2890" s="155" t="s">
        <v>1</v>
      </c>
      <c r="N2890" s="885" t="s">
        <v>38</v>
      </c>
      <c r="O2890" s="886">
        <v>0.59799999999999998</v>
      </c>
      <c r="P2890" s="886">
        <f>O2890*H2890</f>
        <v>23.333361999999997</v>
      </c>
      <c r="Q2890" s="886">
        <v>1.2E-2</v>
      </c>
      <c r="R2890" s="886">
        <f>Q2890*H2890</f>
        <v>0.46822799999999998</v>
      </c>
      <c r="S2890" s="886">
        <v>0</v>
      </c>
      <c r="T2890" s="158">
        <f>S2890*H2890</f>
        <v>0</v>
      </c>
      <c r="AR2890" s="159" t="s">
        <v>234</v>
      </c>
      <c r="AT2890" s="159" t="s">
        <v>172</v>
      </c>
      <c r="AU2890" s="159" t="s">
        <v>177</v>
      </c>
      <c r="AY2890" s="863" t="s">
        <v>170</v>
      </c>
      <c r="BE2890" s="887">
        <f>IF(N2890="základná",J2890,0)</f>
        <v>0</v>
      </c>
      <c r="BF2890" s="887">
        <f>IF(N2890="znížená",J2890,0)</f>
        <v>0</v>
      </c>
      <c r="BG2890" s="887">
        <f>IF(N2890="zákl. prenesená",J2890,0)</f>
        <v>0</v>
      </c>
      <c r="BH2890" s="887">
        <f>IF(N2890="zníž. prenesená",J2890,0)</f>
        <v>0</v>
      </c>
      <c r="BI2890" s="887">
        <f>IF(N2890="nulová",J2890,0)</f>
        <v>0</v>
      </c>
      <c r="BJ2890" s="863" t="s">
        <v>177</v>
      </c>
      <c r="BK2890" s="887">
        <f>ROUND(I2890*H2890,2)</f>
        <v>0</v>
      </c>
      <c r="BL2890" s="863" t="s">
        <v>234</v>
      </c>
      <c r="BM2890" s="159" t="s">
        <v>1814</v>
      </c>
    </row>
    <row r="2891" spans="2:65" s="888" customFormat="1">
      <c r="B2891" s="889"/>
      <c r="D2891" s="890" t="s">
        <v>3027</v>
      </c>
      <c r="E2891" s="891" t="s">
        <v>1</v>
      </c>
      <c r="F2891" s="892" t="s">
        <v>3907</v>
      </c>
      <c r="H2891" s="891" t="s">
        <v>1</v>
      </c>
      <c r="L2891" s="889"/>
      <c r="M2891" s="893"/>
      <c r="T2891" s="894"/>
      <c r="AT2891" s="891" t="s">
        <v>3027</v>
      </c>
      <c r="AU2891" s="891" t="s">
        <v>177</v>
      </c>
      <c r="AV2891" s="888" t="s">
        <v>78</v>
      </c>
      <c r="AW2891" s="888" t="s">
        <v>27</v>
      </c>
      <c r="AX2891" s="888" t="s">
        <v>70</v>
      </c>
      <c r="AY2891" s="891" t="s">
        <v>170</v>
      </c>
    </row>
    <row r="2892" spans="2:65" s="888" customFormat="1">
      <c r="B2892" s="889"/>
      <c r="D2892" s="890" t="s">
        <v>3027</v>
      </c>
      <c r="E2892" s="891" t="s">
        <v>1</v>
      </c>
      <c r="F2892" s="892" t="s">
        <v>3908</v>
      </c>
      <c r="H2892" s="891" t="s">
        <v>1</v>
      </c>
      <c r="L2892" s="889"/>
      <c r="M2892" s="893"/>
      <c r="T2892" s="894"/>
      <c r="AT2892" s="891" t="s">
        <v>3027</v>
      </c>
      <c r="AU2892" s="891" t="s">
        <v>177</v>
      </c>
      <c r="AV2892" s="888" t="s">
        <v>78</v>
      </c>
      <c r="AW2892" s="888" t="s">
        <v>27</v>
      </c>
      <c r="AX2892" s="888" t="s">
        <v>70</v>
      </c>
      <c r="AY2892" s="891" t="s">
        <v>170</v>
      </c>
    </row>
    <row r="2893" spans="2:65" s="895" customFormat="1">
      <c r="B2893" s="896"/>
      <c r="D2893" s="890" t="s">
        <v>3027</v>
      </c>
      <c r="E2893" s="897" t="s">
        <v>1</v>
      </c>
      <c r="F2893" s="898" t="s">
        <v>3909</v>
      </c>
      <c r="H2893" s="899">
        <v>7.05</v>
      </c>
      <c r="L2893" s="896"/>
      <c r="M2893" s="900"/>
      <c r="T2893" s="901"/>
      <c r="AT2893" s="897" t="s">
        <v>3027</v>
      </c>
      <c r="AU2893" s="897" t="s">
        <v>177</v>
      </c>
      <c r="AV2893" s="895" t="s">
        <v>177</v>
      </c>
      <c r="AW2893" s="895" t="s">
        <v>27</v>
      </c>
      <c r="AX2893" s="895" t="s">
        <v>70</v>
      </c>
      <c r="AY2893" s="897" t="s">
        <v>170</v>
      </c>
    </row>
    <row r="2894" spans="2:65" s="895" customFormat="1">
      <c r="B2894" s="896"/>
      <c r="D2894" s="890" t="s">
        <v>3027</v>
      </c>
      <c r="E2894" s="897" t="s">
        <v>1</v>
      </c>
      <c r="F2894" s="898" t="s">
        <v>3910</v>
      </c>
      <c r="H2894" s="899">
        <v>7.1059999999999999</v>
      </c>
      <c r="L2894" s="896"/>
      <c r="M2894" s="900"/>
      <c r="T2894" s="901"/>
      <c r="AT2894" s="897" t="s">
        <v>3027</v>
      </c>
      <c r="AU2894" s="897" t="s">
        <v>177</v>
      </c>
      <c r="AV2894" s="895" t="s">
        <v>177</v>
      </c>
      <c r="AW2894" s="895" t="s">
        <v>27</v>
      </c>
      <c r="AX2894" s="895" t="s">
        <v>70</v>
      </c>
      <c r="AY2894" s="897" t="s">
        <v>170</v>
      </c>
    </row>
    <row r="2895" spans="2:65" s="895" customFormat="1">
      <c r="B2895" s="896"/>
      <c r="D2895" s="890" t="s">
        <v>3027</v>
      </c>
      <c r="E2895" s="897" t="s">
        <v>1</v>
      </c>
      <c r="F2895" s="898" t="s">
        <v>3911</v>
      </c>
      <c r="H2895" s="899">
        <v>24.863</v>
      </c>
      <c r="L2895" s="896"/>
      <c r="M2895" s="900"/>
      <c r="T2895" s="901"/>
      <c r="AT2895" s="897" t="s">
        <v>3027</v>
      </c>
      <c r="AU2895" s="897" t="s">
        <v>177</v>
      </c>
      <c r="AV2895" s="895" t="s">
        <v>177</v>
      </c>
      <c r="AW2895" s="895" t="s">
        <v>27</v>
      </c>
      <c r="AX2895" s="895" t="s">
        <v>70</v>
      </c>
      <c r="AY2895" s="897" t="s">
        <v>170</v>
      </c>
    </row>
    <row r="2896" spans="2:65" s="902" customFormat="1">
      <c r="B2896" s="903"/>
      <c r="D2896" s="890" t="s">
        <v>3027</v>
      </c>
      <c r="E2896" s="904" t="s">
        <v>1</v>
      </c>
      <c r="F2896" s="905" t="s">
        <v>3030</v>
      </c>
      <c r="H2896" s="906">
        <v>39.018999999999998</v>
      </c>
      <c r="L2896" s="903"/>
      <c r="M2896" s="907"/>
      <c r="T2896" s="908"/>
      <c r="AT2896" s="904" t="s">
        <v>3027</v>
      </c>
      <c r="AU2896" s="904" t="s">
        <v>177</v>
      </c>
      <c r="AV2896" s="902" t="s">
        <v>176</v>
      </c>
      <c r="AW2896" s="902" t="s">
        <v>27</v>
      </c>
      <c r="AX2896" s="902" t="s">
        <v>78</v>
      </c>
      <c r="AY2896" s="904" t="s">
        <v>170</v>
      </c>
    </row>
    <row r="2897" spans="2:65" s="2" customFormat="1" ht="16.5" customHeight="1">
      <c r="B2897" s="883"/>
      <c r="C2897" s="161" t="s">
        <v>1815</v>
      </c>
      <c r="D2897" s="161" t="s">
        <v>391</v>
      </c>
      <c r="E2897" s="162" t="s">
        <v>1684</v>
      </c>
      <c r="F2897" s="163" t="s">
        <v>1685</v>
      </c>
      <c r="G2897" s="164" t="s">
        <v>175</v>
      </c>
      <c r="H2897" s="165">
        <v>39.018999999999998</v>
      </c>
      <c r="I2897" s="1091"/>
      <c r="J2897" s="166">
        <f>ROUND(I2897*H2897,2)</f>
        <v>0</v>
      </c>
      <c r="K2897" s="167"/>
      <c r="L2897" s="168"/>
      <c r="M2897" s="169" t="s">
        <v>1</v>
      </c>
      <c r="N2897" s="922" t="s">
        <v>38</v>
      </c>
      <c r="O2897" s="886">
        <v>0</v>
      </c>
      <c r="P2897" s="886">
        <f>O2897*H2897</f>
        <v>0</v>
      </c>
      <c r="Q2897" s="886">
        <v>1E-3</v>
      </c>
      <c r="R2897" s="886">
        <f>Q2897*H2897</f>
        <v>3.9018999999999998E-2</v>
      </c>
      <c r="S2897" s="886">
        <v>0</v>
      </c>
      <c r="T2897" s="158">
        <f>S2897*H2897</f>
        <v>0</v>
      </c>
      <c r="AR2897" s="159" t="s">
        <v>299</v>
      </c>
      <c r="AT2897" s="159" t="s">
        <v>391</v>
      </c>
      <c r="AU2897" s="159" t="s">
        <v>177</v>
      </c>
      <c r="AY2897" s="863" t="s">
        <v>170</v>
      </c>
      <c r="BE2897" s="887">
        <f>IF(N2897="základná",J2897,0)</f>
        <v>0</v>
      </c>
      <c r="BF2897" s="887">
        <f>IF(N2897="znížená",J2897,0)</f>
        <v>0</v>
      </c>
      <c r="BG2897" s="887">
        <f>IF(N2897="zákl. prenesená",J2897,0)</f>
        <v>0</v>
      </c>
      <c r="BH2897" s="887">
        <f>IF(N2897="zníž. prenesená",J2897,0)</f>
        <v>0</v>
      </c>
      <c r="BI2897" s="887">
        <f>IF(N2897="nulová",J2897,0)</f>
        <v>0</v>
      </c>
      <c r="BJ2897" s="863" t="s">
        <v>177</v>
      </c>
      <c r="BK2897" s="887">
        <f>ROUND(I2897*H2897,2)</f>
        <v>0</v>
      </c>
      <c r="BL2897" s="863" t="s">
        <v>234</v>
      </c>
      <c r="BM2897" s="159" t="s">
        <v>1816</v>
      </c>
    </row>
    <row r="2898" spans="2:65" s="888" customFormat="1">
      <c r="B2898" s="889"/>
      <c r="D2898" s="890" t="s">
        <v>3027</v>
      </c>
      <c r="E2898" s="891" t="s">
        <v>1</v>
      </c>
      <c r="F2898" s="892" t="s">
        <v>3907</v>
      </c>
      <c r="H2898" s="891" t="s">
        <v>1</v>
      </c>
      <c r="L2898" s="889"/>
      <c r="M2898" s="893"/>
      <c r="T2898" s="894"/>
      <c r="AT2898" s="891" t="s">
        <v>3027</v>
      </c>
      <c r="AU2898" s="891" t="s">
        <v>177</v>
      </c>
      <c r="AV2898" s="888" t="s">
        <v>78</v>
      </c>
      <c r="AW2898" s="888" t="s">
        <v>27</v>
      </c>
      <c r="AX2898" s="888" t="s">
        <v>70</v>
      </c>
      <c r="AY2898" s="891" t="s">
        <v>170</v>
      </c>
    </row>
    <row r="2899" spans="2:65" s="888" customFormat="1">
      <c r="B2899" s="889"/>
      <c r="D2899" s="890" t="s">
        <v>3027</v>
      </c>
      <c r="E2899" s="891" t="s">
        <v>1</v>
      </c>
      <c r="F2899" s="892" t="s">
        <v>3912</v>
      </c>
      <c r="H2899" s="891" t="s">
        <v>1</v>
      </c>
      <c r="L2899" s="889"/>
      <c r="M2899" s="893"/>
      <c r="T2899" s="894"/>
      <c r="AT2899" s="891" t="s">
        <v>3027</v>
      </c>
      <c r="AU2899" s="891" t="s">
        <v>177</v>
      </c>
      <c r="AV2899" s="888" t="s">
        <v>78</v>
      </c>
      <c r="AW2899" s="888" t="s">
        <v>27</v>
      </c>
      <c r="AX2899" s="888" t="s">
        <v>70</v>
      </c>
      <c r="AY2899" s="891" t="s">
        <v>170</v>
      </c>
    </row>
    <row r="2900" spans="2:65" s="895" customFormat="1">
      <c r="B2900" s="896"/>
      <c r="D2900" s="890" t="s">
        <v>3027</v>
      </c>
      <c r="E2900" s="897" t="s">
        <v>1</v>
      </c>
      <c r="F2900" s="898" t="s">
        <v>3909</v>
      </c>
      <c r="H2900" s="899">
        <v>7.05</v>
      </c>
      <c r="L2900" s="896"/>
      <c r="M2900" s="900"/>
      <c r="T2900" s="901"/>
      <c r="AT2900" s="897" t="s">
        <v>3027</v>
      </c>
      <c r="AU2900" s="897" t="s">
        <v>177</v>
      </c>
      <c r="AV2900" s="895" t="s">
        <v>177</v>
      </c>
      <c r="AW2900" s="895" t="s">
        <v>27</v>
      </c>
      <c r="AX2900" s="895" t="s">
        <v>70</v>
      </c>
      <c r="AY2900" s="897" t="s">
        <v>170</v>
      </c>
    </row>
    <row r="2901" spans="2:65" s="895" customFormat="1">
      <c r="B2901" s="896"/>
      <c r="D2901" s="890" t="s">
        <v>3027</v>
      </c>
      <c r="E2901" s="897" t="s">
        <v>1</v>
      </c>
      <c r="F2901" s="898" t="s">
        <v>3910</v>
      </c>
      <c r="H2901" s="899">
        <v>7.1059999999999999</v>
      </c>
      <c r="L2901" s="896"/>
      <c r="M2901" s="900"/>
      <c r="T2901" s="901"/>
      <c r="AT2901" s="897" t="s">
        <v>3027</v>
      </c>
      <c r="AU2901" s="897" t="s">
        <v>177</v>
      </c>
      <c r="AV2901" s="895" t="s">
        <v>177</v>
      </c>
      <c r="AW2901" s="895" t="s">
        <v>27</v>
      </c>
      <c r="AX2901" s="895" t="s">
        <v>70</v>
      </c>
      <c r="AY2901" s="897" t="s">
        <v>170</v>
      </c>
    </row>
    <row r="2902" spans="2:65" s="895" customFormat="1">
      <c r="B2902" s="896"/>
      <c r="D2902" s="890" t="s">
        <v>3027</v>
      </c>
      <c r="E2902" s="897" t="s">
        <v>1</v>
      </c>
      <c r="F2902" s="898" t="s">
        <v>3911</v>
      </c>
      <c r="H2902" s="899">
        <v>24.863</v>
      </c>
      <c r="L2902" s="896"/>
      <c r="M2902" s="900"/>
      <c r="T2902" s="901"/>
      <c r="AT2902" s="897" t="s">
        <v>3027</v>
      </c>
      <c r="AU2902" s="897" t="s">
        <v>177</v>
      </c>
      <c r="AV2902" s="895" t="s">
        <v>177</v>
      </c>
      <c r="AW2902" s="895" t="s">
        <v>27</v>
      </c>
      <c r="AX2902" s="895" t="s">
        <v>70</v>
      </c>
      <c r="AY2902" s="897" t="s">
        <v>170</v>
      </c>
    </row>
    <row r="2903" spans="2:65" s="902" customFormat="1">
      <c r="B2903" s="903"/>
      <c r="D2903" s="890" t="s">
        <v>3027</v>
      </c>
      <c r="E2903" s="904" t="s">
        <v>1</v>
      </c>
      <c r="F2903" s="905" t="s">
        <v>3030</v>
      </c>
      <c r="H2903" s="906">
        <v>39.018999999999998</v>
      </c>
      <c r="L2903" s="903"/>
      <c r="M2903" s="907"/>
      <c r="T2903" s="908"/>
      <c r="AT2903" s="904" t="s">
        <v>3027</v>
      </c>
      <c r="AU2903" s="904" t="s">
        <v>177</v>
      </c>
      <c r="AV2903" s="902" t="s">
        <v>176</v>
      </c>
      <c r="AW2903" s="902" t="s">
        <v>27</v>
      </c>
      <c r="AX2903" s="902" t="s">
        <v>78</v>
      </c>
      <c r="AY2903" s="904" t="s">
        <v>170</v>
      </c>
    </row>
    <row r="2904" spans="2:65" s="2" customFormat="1" ht="24.25" customHeight="1">
      <c r="B2904" s="883"/>
      <c r="C2904" s="148" t="s">
        <v>1817</v>
      </c>
      <c r="D2904" s="148" t="s">
        <v>172</v>
      </c>
      <c r="E2904" s="149" t="s">
        <v>1818</v>
      </c>
      <c r="F2904" s="150" t="s">
        <v>1819</v>
      </c>
      <c r="G2904" s="151" t="s">
        <v>1054</v>
      </c>
      <c r="H2904" s="1073">
        <v>70.5</v>
      </c>
      <c r="I2904" s="1091"/>
      <c r="J2904" s="153">
        <f>ROUND(I2904*H2904,2)</f>
        <v>0</v>
      </c>
      <c r="K2904" s="884"/>
      <c r="L2904" s="40"/>
      <c r="M2904" s="155" t="s">
        <v>1</v>
      </c>
      <c r="N2904" s="885" t="s">
        <v>38</v>
      </c>
      <c r="O2904" s="886">
        <v>0</v>
      </c>
      <c r="P2904" s="886">
        <f>O2904*H2904</f>
        <v>0</v>
      </c>
      <c r="Q2904" s="886">
        <v>0</v>
      </c>
      <c r="R2904" s="886">
        <f>Q2904*H2904</f>
        <v>0</v>
      </c>
      <c r="S2904" s="886">
        <v>0</v>
      </c>
      <c r="T2904" s="158">
        <f>S2904*H2904</f>
        <v>0</v>
      </c>
      <c r="AR2904" s="159" t="s">
        <v>234</v>
      </c>
      <c r="AT2904" s="159" t="s">
        <v>172</v>
      </c>
      <c r="AU2904" s="159" t="s">
        <v>177</v>
      </c>
      <c r="AY2904" s="863" t="s">
        <v>170</v>
      </c>
      <c r="BE2904" s="887">
        <f>IF(N2904="základná",J2904,0)</f>
        <v>0</v>
      </c>
      <c r="BF2904" s="887">
        <f>IF(N2904="znížená",J2904,0)</f>
        <v>0</v>
      </c>
      <c r="BG2904" s="887">
        <f>IF(N2904="zákl. prenesená",J2904,0)</f>
        <v>0</v>
      </c>
      <c r="BH2904" s="887">
        <f>IF(N2904="zníž. prenesená",J2904,0)</f>
        <v>0</v>
      </c>
      <c r="BI2904" s="887">
        <f>IF(N2904="nulová",J2904,0)</f>
        <v>0</v>
      </c>
      <c r="BJ2904" s="863" t="s">
        <v>177</v>
      </c>
      <c r="BK2904" s="887">
        <f>ROUND(I2904*H2904,2)</f>
        <v>0</v>
      </c>
      <c r="BL2904" s="863" t="s">
        <v>234</v>
      </c>
      <c r="BM2904" s="159" t="s">
        <v>1820</v>
      </c>
    </row>
    <row r="2905" spans="2:65" s="876" customFormat="1" ht="22.9" customHeight="1">
      <c r="B2905" s="877"/>
      <c r="D2905" s="136" t="s">
        <v>69</v>
      </c>
      <c r="E2905" s="145" t="s">
        <v>1821</v>
      </c>
      <c r="F2905" s="145" t="s">
        <v>1822</v>
      </c>
      <c r="J2905" s="882">
        <f>BK2905</f>
        <v>0</v>
      </c>
      <c r="L2905" s="877"/>
      <c r="M2905" s="879"/>
      <c r="P2905" s="880">
        <f>SUM(P2906:P2930)</f>
        <v>162.31018900000001</v>
      </c>
      <c r="R2905" s="880">
        <f>SUM(R2906:R2930)</f>
        <v>0.82238999999999995</v>
      </c>
      <c r="T2905" s="881">
        <f>SUM(T2906:T2930)</f>
        <v>0</v>
      </c>
      <c r="AR2905" s="136" t="s">
        <v>177</v>
      </c>
      <c r="AT2905" s="143" t="s">
        <v>69</v>
      </c>
      <c r="AU2905" s="143" t="s">
        <v>78</v>
      </c>
      <c r="AY2905" s="136" t="s">
        <v>170</v>
      </c>
      <c r="BK2905" s="144">
        <f>SUM(BK2906:BK2930)</f>
        <v>0</v>
      </c>
    </row>
    <row r="2906" spans="2:65" s="2" customFormat="1" ht="24.25" customHeight="1">
      <c r="B2906" s="883"/>
      <c r="C2906" s="148" t="s">
        <v>1823</v>
      </c>
      <c r="D2906" s="148" t="s">
        <v>172</v>
      </c>
      <c r="E2906" s="149" t="s">
        <v>1824</v>
      </c>
      <c r="F2906" s="150" t="s">
        <v>1825</v>
      </c>
      <c r="G2906" s="151" t="s">
        <v>339</v>
      </c>
      <c r="H2906" s="152">
        <v>5</v>
      </c>
      <c r="I2906" s="1091"/>
      <c r="J2906" s="153">
        <f>ROUND(I2906*H2906,2)</f>
        <v>0</v>
      </c>
      <c r="K2906" s="884"/>
      <c r="L2906" s="40"/>
      <c r="M2906" s="155" t="s">
        <v>1</v>
      </c>
      <c r="N2906" s="885" t="s">
        <v>38</v>
      </c>
      <c r="O2906" s="886">
        <v>0.60599999999999998</v>
      </c>
      <c r="P2906" s="886">
        <f>O2906*H2906</f>
        <v>3.03</v>
      </c>
      <c r="Q2906" s="886">
        <v>2.35E-2</v>
      </c>
      <c r="R2906" s="886">
        <f>Q2906*H2906</f>
        <v>0.11749999999999999</v>
      </c>
      <c r="S2906" s="886">
        <v>0</v>
      </c>
      <c r="T2906" s="158">
        <f>S2906*H2906</f>
        <v>0</v>
      </c>
      <c r="AR2906" s="159" t="s">
        <v>234</v>
      </c>
      <c r="AT2906" s="159" t="s">
        <v>172</v>
      </c>
      <c r="AU2906" s="159" t="s">
        <v>177</v>
      </c>
      <c r="AY2906" s="863" t="s">
        <v>170</v>
      </c>
      <c r="BE2906" s="887">
        <f>IF(N2906="základná",J2906,0)</f>
        <v>0</v>
      </c>
      <c r="BF2906" s="887">
        <f>IF(N2906="znížená",J2906,0)</f>
        <v>0</v>
      </c>
      <c r="BG2906" s="887">
        <f>IF(N2906="zákl. prenesená",J2906,0)</f>
        <v>0</v>
      </c>
      <c r="BH2906" s="887">
        <f>IF(N2906="zníž. prenesená",J2906,0)</f>
        <v>0</v>
      </c>
      <c r="BI2906" s="887">
        <f>IF(N2906="nulová",J2906,0)</f>
        <v>0</v>
      </c>
      <c r="BJ2906" s="863" t="s">
        <v>177</v>
      </c>
      <c r="BK2906" s="887">
        <f>ROUND(I2906*H2906,2)</f>
        <v>0</v>
      </c>
      <c r="BL2906" s="863" t="s">
        <v>234</v>
      </c>
      <c r="BM2906" s="159" t="s">
        <v>1826</v>
      </c>
    </row>
    <row r="2907" spans="2:65" s="888" customFormat="1">
      <c r="B2907" s="889"/>
      <c r="D2907" s="890" t="s">
        <v>3027</v>
      </c>
      <c r="E2907" s="891" t="s">
        <v>1</v>
      </c>
      <c r="F2907" s="892" t="s">
        <v>3913</v>
      </c>
      <c r="H2907" s="891" t="s">
        <v>1</v>
      </c>
      <c r="L2907" s="889"/>
      <c r="M2907" s="893"/>
      <c r="T2907" s="894"/>
      <c r="AT2907" s="891" t="s">
        <v>3027</v>
      </c>
      <c r="AU2907" s="891" t="s">
        <v>177</v>
      </c>
      <c r="AV2907" s="888" t="s">
        <v>78</v>
      </c>
      <c r="AW2907" s="888" t="s">
        <v>27</v>
      </c>
      <c r="AX2907" s="888" t="s">
        <v>70</v>
      </c>
      <c r="AY2907" s="891" t="s">
        <v>170</v>
      </c>
    </row>
    <row r="2908" spans="2:65" s="888" customFormat="1">
      <c r="B2908" s="889"/>
      <c r="D2908" s="890" t="s">
        <v>3027</v>
      </c>
      <c r="E2908" s="891" t="s">
        <v>1</v>
      </c>
      <c r="F2908" s="892" t="s">
        <v>3914</v>
      </c>
      <c r="H2908" s="891" t="s">
        <v>1</v>
      </c>
      <c r="L2908" s="889"/>
      <c r="M2908" s="893"/>
      <c r="T2908" s="894"/>
      <c r="AT2908" s="891" t="s">
        <v>3027</v>
      </c>
      <c r="AU2908" s="891" t="s">
        <v>177</v>
      </c>
      <c r="AV2908" s="888" t="s">
        <v>78</v>
      </c>
      <c r="AW2908" s="888" t="s">
        <v>27</v>
      </c>
      <c r="AX2908" s="888" t="s">
        <v>70</v>
      </c>
      <c r="AY2908" s="891" t="s">
        <v>170</v>
      </c>
    </row>
    <row r="2909" spans="2:65" s="895" customFormat="1">
      <c r="B2909" s="896"/>
      <c r="D2909" s="890" t="s">
        <v>3027</v>
      </c>
      <c r="E2909" s="897" t="s">
        <v>1</v>
      </c>
      <c r="F2909" s="898" t="s">
        <v>189</v>
      </c>
      <c r="H2909" s="899">
        <v>5</v>
      </c>
      <c r="L2909" s="896"/>
      <c r="M2909" s="900"/>
      <c r="T2909" s="901"/>
      <c r="AT2909" s="897" t="s">
        <v>3027</v>
      </c>
      <c r="AU2909" s="897" t="s">
        <v>177</v>
      </c>
      <c r="AV2909" s="895" t="s">
        <v>177</v>
      </c>
      <c r="AW2909" s="895" t="s">
        <v>27</v>
      </c>
      <c r="AX2909" s="895" t="s">
        <v>70</v>
      </c>
      <c r="AY2909" s="897" t="s">
        <v>170</v>
      </c>
    </row>
    <row r="2910" spans="2:65" s="902" customFormat="1">
      <c r="B2910" s="903"/>
      <c r="D2910" s="890" t="s">
        <v>3027</v>
      </c>
      <c r="E2910" s="904" t="s">
        <v>1</v>
      </c>
      <c r="F2910" s="905" t="s">
        <v>3030</v>
      </c>
      <c r="H2910" s="906">
        <v>5</v>
      </c>
      <c r="L2910" s="903"/>
      <c r="M2910" s="907"/>
      <c r="T2910" s="908"/>
      <c r="AT2910" s="904" t="s">
        <v>3027</v>
      </c>
      <c r="AU2910" s="904" t="s">
        <v>177</v>
      </c>
      <c r="AV2910" s="902" t="s">
        <v>176</v>
      </c>
      <c r="AW2910" s="902" t="s">
        <v>27</v>
      </c>
      <c r="AX2910" s="902" t="s">
        <v>78</v>
      </c>
      <c r="AY2910" s="904" t="s">
        <v>170</v>
      </c>
    </row>
    <row r="2911" spans="2:65" s="2" customFormat="1" ht="24.25" customHeight="1">
      <c r="B2911" s="883"/>
      <c r="C2911" s="148" t="s">
        <v>1827</v>
      </c>
      <c r="D2911" s="148" t="s">
        <v>172</v>
      </c>
      <c r="E2911" s="149" t="s">
        <v>1828</v>
      </c>
      <c r="F2911" s="150" t="s">
        <v>1829</v>
      </c>
      <c r="G2911" s="151" t="s">
        <v>339</v>
      </c>
      <c r="H2911" s="152">
        <v>4</v>
      </c>
      <c r="I2911" s="1091"/>
      <c r="J2911" s="153">
        <f>ROUND(I2911*H2911,2)</f>
        <v>0</v>
      </c>
      <c r="K2911" s="884"/>
      <c r="L2911" s="40"/>
      <c r="M2911" s="155" t="s">
        <v>1</v>
      </c>
      <c r="N2911" s="885" t="s">
        <v>38</v>
      </c>
      <c r="O2911" s="886">
        <v>0.60599999999999998</v>
      </c>
      <c r="P2911" s="886">
        <f>O2911*H2911</f>
        <v>2.4239999999999999</v>
      </c>
      <c r="Q2911" s="886">
        <v>2.35E-2</v>
      </c>
      <c r="R2911" s="886">
        <f>Q2911*H2911</f>
        <v>9.4E-2</v>
      </c>
      <c r="S2911" s="886">
        <v>0</v>
      </c>
      <c r="T2911" s="158">
        <f>S2911*H2911</f>
        <v>0</v>
      </c>
      <c r="AR2911" s="159" t="s">
        <v>234</v>
      </c>
      <c r="AT2911" s="159" t="s">
        <v>172</v>
      </c>
      <c r="AU2911" s="159" t="s">
        <v>177</v>
      </c>
      <c r="AY2911" s="863" t="s">
        <v>170</v>
      </c>
      <c r="BE2911" s="887">
        <f>IF(N2911="základná",J2911,0)</f>
        <v>0</v>
      </c>
      <c r="BF2911" s="887">
        <f>IF(N2911="znížená",J2911,0)</f>
        <v>0</v>
      </c>
      <c r="BG2911" s="887">
        <f>IF(N2911="zákl. prenesená",J2911,0)</f>
        <v>0</v>
      </c>
      <c r="BH2911" s="887">
        <f>IF(N2911="zníž. prenesená",J2911,0)</f>
        <v>0</v>
      </c>
      <c r="BI2911" s="887">
        <f>IF(N2911="nulová",J2911,0)</f>
        <v>0</v>
      </c>
      <c r="BJ2911" s="863" t="s">
        <v>177</v>
      </c>
      <c r="BK2911" s="887">
        <f>ROUND(I2911*H2911,2)</f>
        <v>0</v>
      </c>
      <c r="BL2911" s="863" t="s">
        <v>234</v>
      </c>
      <c r="BM2911" s="159" t="s">
        <v>1830</v>
      </c>
    </row>
    <row r="2912" spans="2:65" s="888" customFormat="1">
      <c r="B2912" s="889"/>
      <c r="D2912" s="890" t="s">
        <v>3027</v>
      </c>
      <c r="E2912" s="891" t="s">
        <v>1</v>
      </c>
      <c r="F2912" s="892" t="s">
        <v>3915</v>
      </c>
      <c r="H2912" s="891" t="s">
        <v>1</v>
      </c>
      <c r="L2912" s="889"/>
      <c r="M2912" s="893"/>
      <c r="T2912" s="894"/>
      <c r="AT2912" s="891" t="s">
        <v>3027</v>
      </c>
      <c r="AU2912" s="891" t="s">
        <v>177</v>
      </c>
      <c r="AV2912" s="888" t="s">
        <v>78</v>
      </c>
      <c r="AW2912" s="888" t="s">
        <v>27</v>
      </c>
      <c r="AX2912" s="888" t="s">
        <v>70</v>
      </c>
      <c r="AY2912" s="891" t="s">
        <v>170</v>
      </c>
    </row>
    <row r="2913" spans="2:65" s="888" customFormat="1">
      <c r="B2913" s="889"/>
      <c r="D2913" s="890" t="s">
        <v>3027</v>
      </c>
      <c r="E2913" s="891" t="s">
        <v>1</v>
      </c>
      <c r="F2913" s="892" t="s">
        <v>3914</v>
      </c>
      <c r="H2913" s="891" t="s">
        <v>1</v>
      </c>
      <c r="L2913" s="889"/>
      <c r="M2913" s="893"/>
      <c r="T2913" s="894"/>
      <c r="AT2913" s="891" t="s">
        <v>3027</v>
      </c>
      <c r="AU2913" s="891" t="s">
        <v>177</v>
      </c>
      <c r="AV2913" s="888" t="s">
        <v>78</v>
      </c>
      <c r="AW2913" s="888" t="s">
        <v>27</v>
      </c>
      <c r="AX2913" s="888" t="s">
        <v>70</v>
      </c>
      <c r="AY2913" s="891" t="s">
        <v>170</v>
      </c>
    </row>
    <row r="2914" spans="2:65" s="895" customFormat="1">
      <c r="B2914" s="896"/>
      <c r="D2914" s="890" t="s">
        <v>3027</v>
      </c>
      <c r="E2914" s="897" t="s">
        <v>1</v>
      </c>
      <c r="F2914" s="898" t="s">
        <v>176</v>
      </c>
      <c r="H2914" s="899">
        <v>4</v>
      </c>
      <c r="L2914" s="896"/>
      <c r="M2914" s="900"/>
      <c r="T2914" s="901"/>
      <c r="AT2914" s="897" t="s">
        <v>3027</v>
      </c>
      <c r="AU2914" s="897" t="s">
        <v>177</v>
      </c>
      <c r="AV2914" s="895" t="s">
        <v>177</v>
      </c>
      <c r="AW2914" s="895" t="s">
        <v>27</v>
      </c>
      <c r="AX2914" s="895" t="s">
        <v>70</v>
      </c>
      <c r="AY2914" s="897" t="s">
        <v>170</v>
      </c>
    </row>
    <row r="2915" spans="2:65" s="902" customFormat="1">
      <c r="B2915" s="903"/>
      <c r="D2915" s="890" t="s">
        <v>3027</v>
      </c>
      <c r="E2915" s="904" t="s">
        <v>1</v>
      </c>
      <c r="F2915" s="905" t="s">
        <v>3030</v>
      </c>
      <c r="H2915" s="906">
        <v>4</v>
      </c>
      <c r="L2915" s="903"/>
      <c r="M2915" s="907"/>
      <c r="T2915" s="908"/>
      <c r="AT2915" s="904" t="s">
        <v>3027</v>
      </c>
      <c r="AU2915" s="904" t="s">
        <v>177</v>
      </c>
      <c r="AV2915" s="902" t="s">
        <v>176</v>
      </c>
      <c r="AW2915" s="902" t="s">
        <v>27</v>
      </c>
      <c r="AX2915" s="902" t="s">
        <v>78</v>
      </c>
      <c r="AY2915" s="904" t="s">
        <v>170</v>
      </c>
    </row>
    <row r="2916" spans="2:65" s="2" customFormat="1" ht="24.25" customHeight="1">
      <c r="B2916" s="883"/>
      <c r="C2916" s="148" t="s">
        <v>1831</v>
      </c>
      <c r="D2916" s="148" t="s">
        <v>172</v>
      </c>
      <c r="E2916" s="149" t="s">
        <v>1832</v>
      </c>
      <c r="F2916" s="150" t="s">
        <v>1833</v>
      </c>
      <c r="G2916" s="151" t="s">
        <v>175</v>
      </c>
      <c r="H2916" s="152">
        <v>20.363</v>
      </c>
      <c r="I2916" s="1091"/>
      <c r="J2916" s="153">
        <f>ROUND(I2916*H2916,2)</f>
        <v>0</v>
      </c>
      <c r="K2916" s="884"/>
      <c r="L2916" s="40"/>
      <c r="M2916" s="155" t="s">
        <v>1</v>
      </c>
      <c r="N2916" s="885" t="s">
        <v>38</v>
      </c>
      <c r="O2916" s="886">
        <v>7.7030000000000003</v>
      </c>
      <c r="P2916" s="886">
        <f>O2916*H2916</f>
        <v>156.856189</v>
      </c>
      <c r="Q2916" s="886">
        <v>0</v>
      </c>
      <c r="R2916" s="886">
        <f>Q2916*H2916</f>
        <v>0</v>
      </c>
      <c r="S2916" s="886">
        <v>0</v>
      </c>
      <c r="T2916" s="158">
        <f>S2916*H2916</f>
        <v>0</v>
      </c>
      <c r="AR2916" s="159" t="s">
        <v>234</v>
      </c>
      <c r="AT2916" s="159" t="s">
        <v>172</v>
      </c>
      <c r="AU2916" s="159" t="s">
        <v>177</v>
      </c>
      <c r="AY2916" s="863" t="s">
        <v>170</v>
      </c>
      <c r="BE2916" s="887">
        <f>IF(N2916="základná",J2916,0)</f>
        <v>0</v>
      </c>
      <c r="BF2916" s="887">
        <f>IF(N2916="znížená",J2916,0)</f>
        <v>0</v>
      </c>
      <c r="BG2916" s="887">
        <f>IF(N2916="zákl. prenesená",J2916,0)</f>
        <v>0</v>
      </c>
      <c r="BH2916" s="887">
        <f>IF(N2916="zníž. prenesená",J2916,0)</f>
        <v>0</v>
      </c>
      <c r="BI2916" s="887">
        <f>IF(N2916="nulová",J2916,0)</f>
        <v>0</v>
      </c>
      <c r="BJ2916" s="863" t="s">
        <v>177</v>
      </c>
      <c r="BK2916" s="887">
        <f>ROUND(I2916*H2916,2)</f>
        <v>0</v>
      </c>
      <c r="BL2916" s="863" t="s">
        <v>234</v>
      </c>
      <c r="BM2916" s="159" t="s">
        <v>1834</v>
      </c>
    </row>
    <row r="2917" spans="2:65" s="888" customFormat="1">
      <c r="B2917" s="889"/>
      <c r="D2917" s="890" t="s">
        <v>3027</v>
      </c>
      <c r="E2917" s="891" t="s">
        <v>1</v>
      </c>
      <c r="F2917" s="892" t="s">
        <v>3916</v>
      </c>
      <c r="H2917" s="891" t="s">
        <v>1</v>
      </c>
      <c r="L2917" s="889"/>
      <c r="M2917" s="893"/>
      <c r="T2917" s="894"/>
      <c r="AT2917" s="891" t="s">
        <v>3027</v>
      </c>
      <c r="AU2917" s="891" t="s">
        <v>177</v>
      </c>
      <c r="AV2917" s="888" t="s">
        <v>78</v>
      </c>
      <c r="AW2917" s="888" t="s">
        <v>27</v>
      </c>
      <c r="AX2917" s="888" t="s">
        <v>70</v>
      </c>
      <c r="AY2917" s="891" t="s">
        <v>170</v>
      </c>
    </row>
    <row r="2918" spans="2:65" s="895" customFormat="1">
      <c r="B2918" s="896"/>
      <c r="D2918" s="890" t="s">
        <v>3027</v>
      </c>
      <c r="E2918" s="897" t="s">
        <v>1</v>
      </c>
      <c r="F2918" s="898" t="s">
        <v>3917</v>
      </c>
      <c r="H2918" s="899">
        <v>15.464</v>
      </c>
      <c r="L2918" s="896"/>
      <c r="M2918" s="900"/>
      <c r="T2918" s="901"/>
      <c r="AT2918" s="897" t="s">
        <v>3027</v>
      </c>
      <c r="AU2918" s="897" t="s">
        <v>177</v>
      </c>
      <c r="AV2918" s="895" t="s">
        <v>177</v>
      </c>
      <c r="AW2918" s="895" t="s">
        <v>27</v>
      </c>
      <c r="AX2918" s="895" t="s">
        <v>70</v>
      </c>
      <c r="AY2918" s="897" t="s">
        <v>170</v>
      </c>
    </row>
    <row r="2919" spans="2:65" s="888" customFormat="1">
      <c r="B2919" s="889"/>
      <c r="D2919" s="890" t="s">
        <v>3027</v>
      </c>
      <c r="E2919" s="891" t="s">
        <v>1</v>
      </c>
      <c r="F2919" s="892" t="s">
        <v>3918</v>
      </c>
      <c r="H2919" s="891" t="s">
        <v>1</v>
      </c>
      <c r="L2919" s="889"/>
      <c r="M2919" s="893"/>
      <c r="T2919" s="894"/>
      <c r="AT2919" s="891" t="s">
        <v>3027</v>
      </c>
      <c r="AU2919" s="891" t="s">
        <v>177</v>
      </c>
      <c r="AV2919" s="888" t="s">
        <v>78</v>
      </c>
      <c r="AW2919" s="888" t="s">
        <v>27</v>
      </c>
      <c r="AX2919" s="888" t="s">
        <v>70</v>
      </c>
      <c r="AY2919" s="891" t="s">
        <v>170</v>
      </c>
    </row>
    <row r="2920" spans="2:65" s="895" customFormat="1">
      <c r="B2920" s="896"/>
      <c r="D2920" s="890" t="s">
        <v>3027</v>
      </c>
      <c r="E2920" s="897" t="s">
        <v>1</v>
      </c>
      <c r="F2920" s="898" t="s">
        <v>3919</v>
      </c>
      <c r="H2920" s="899">
        <v>4.899</v>
      </c>
      <c r="L2920" s="896"/>
      <c r="M2920" s="900"/>
      <c r="T2920" s="901"/>
      <c r="AT2920" s="897" t="s">
        <v>3027</v>
      </c>
      <c r="AU2920" s="897" t="s">
        <v>177</v>
      </c>
      <c r="AV2920" s="895" t="s">
        <v>177</v>
      </c>
      <c r="AW2920" s="895" t="s">
        <v>27</v>
      </c>
      <c r="AX2920" s="895" t="s">
        <v>70</v>
      </c>
      <c r="AY2920" s="897" t="s">
        <v>170</v>
      </c>
    </row>
    <row r="2921" spans="2:65" s="902" customFormat="1">
      <c r="B2921" s="903"/>
      <c r="D2921" s="890" t="s">
        <v>3027</v>
      </c>
      <c r="E2921" s="904" t="s">
        <v>1</v>
      </c>
      <c r="F2921" s="905" t="s">
        <v>3030</v>
      </c>
      <c r="H2921" s="906">
        <v>20.363</v>
      </c>
      <c r="L2921" s="903"/>
      <c r="M2921" s="907"/>
      <c r="T2921" s="908"/>
      <c r="AT2921" s="904" t="s">
        <v>3027</v>
      </c>
      <c r="AU2921" s="904" t="s">
        <v>177</v>
      </c>
      <c r="AV2921" s="902" t="s">
        <v>176</v>
      </c>
      <c r="AW2921" s="902" t="s">
        <v>27</v>
      </c>
      <c r="AX2921" s="902" t="s">
        <v>78</v>
      </c>
      <c r="AY2921" s="904" t="s">
        <v>170</v>
      </c>
    </row>
    <row r="2922" spans="2:65" s="2" customFormat="1" ht="21.75" customHeight="1">
      <c r="B2922" s="883"/>
      <c r="C2922" s="161" t="s">
        <v>1835</v>
      </c>
      <c r="D2922" s="161" t="s">
        <v>391</v>
      </c>
      <c r="E2922" s="162" t="s">
        <v>1836</v>
      </c>
      <c r="F2922" s="163" t="s">
        <v>1837</v>
      </c>
      <c r="G2922" s="164" t="s">
        <v>175</v>
      </c>
      <c r="H2922" s="165">
        <v>20.363</v>
      </c>
      <c r="I2922" s="1091"/>
      <c r="J2922" s="166">
        <f>ROUND(I2922*H2922,2)</f>
        <v>0</v>
      </c>
      <c r="K2922" s="167"/>
      <c r="L2922" s="168"/>
      <c r="M2922" s="169" t="s">
        <v>1</v>
      </c>
      <c r="N2922" s="922" t="s">
        <v>38</v>
      </c>
      <c r="O2922" s="886">
        <v>0</v>
      </c>
      <c r="P2922" s="886">
        <f>O2922*H2922</f>
        <v>0</v>
      </c>
      <c r="Q2922" s="886">
        <v>0.03</v>
      </c>
      <c r="R2922" s="886">
        <f>Q2922*H2922</f>
        <v>0.61088999999999993</v>
      </c>
      <c r="S2922" s="886">
        <v>0</v>
      </c>
      <c r="T2922" s="158">
        <f>S2922*H2922</f>
        <v>0</v>
      </c>
      <c r="AR2922" s="159" t="s">
        <v>299</v>
      </c>
      <c r="AT2922" s="159" t="s">
        <v>391</v>
      </c>
      <c r="AU2922" s="159" t="s">
        <v>177</v>
      </c>
      <c r="AY2922" s="863" t="s">
        <v>170</v>
      </c>
      <c r="BE2922" s="887">
        <f>IF(N2922="základná",J2922,0)</f>
        <v>0</v>
      </c>
      <c r="BF2922" s="887">
        <f>IF(N2922="znížená",J2922,0)</f>
        <v>0</v>
      </c>
      <c r="BG2922" s="887">
        <f>IF(N2922="zákl. prenesená",J2922,0)</f>
        <v>0</v>
      </c>
      <c r="BH2922" s="887">
        <f>IF(N2922="zníž. prenesená",J2922,0)</f>
        <v>0</v>
      </c>
      <c r="BI2922" s="887">
        <f>IF(N2922="nulová",J2922,0)</f>
        <v>0</v>
      </c>
      <c r="BJ2922" s="863" t="s">
        <v>177</v>
      </c>
      <c r="BK2922" s="887">
        <f>ROUND(I2922*H2922,2)</f>
        <v>0</v>
      </c>
      <c r="BL2922" s="863" t="s">
        <v>234</v>
      </c>
      <c r="BM2922" s="159" t="s">
        <v>1838</v>
      </c>
    </row>
    <row r="2923" spans="2:65" s="888" customFormat="1">
      <c r="B2923" s="889"/>
      <c r="D2923" s="890" t="s">
        <v>3027</v>
      </c>
      <c r="E2923" s="891" t="s">
        <v>1</v>
      </c>
      <c r="F2923" s="892" t="s">
        <v>3920</v>
      </c>
      <c r="H2923" s="891" t="s">
        <v>1</v>
      </c>
      <c r="L2923" s="889"/>
      <c r="M2923" s="893"/>
      <c r="T2923" s="894"/>
      <c r="AT2923" s="891" t="s">
        <v>3027</v>
      </c>
      <c r="AU2923" s="891" t="s">
        <v>177</v>
      </c>
      <c r="AV2923" s="888" t="s">
        <v>78</v>
      </c>
      <c r="AW2923" s="888" t="s">
        <v>27</v>
      </c>
      <c r="AX2923" s="888" t="s">
        <v>70</v>
      </c>
      <c r="AY2923" s="891" t="s">
        <v>170</v>
      </c>
    </row>
    <row r="2924" spans="2:65" s="888" customFormat="1">
      <c r="B2924" s="889"/>
      <c r="D2924" s="890" t="s">
        <v>3027</v>
      </c>
      <c r="E2924" s="891" t="s">
        <v>1</v>
      </c>
      <c r="F2924" s="892" t="s">
        <v>3921</v>
      </c>
      <c r="H2924" s="891" t="s">
        <v>1</v>
      </c>
      <c r="L2924" s="889"/>
      <c r="M2924" s="893"/>
      <c r="T2924" s="894"/>
      <c r="AT2924" s="891" t="s">
        <v>3027</v>
      </c>
      <c r="AU2924" s="891" t="s">
        <v>177</v>
      </c>
      <c r="AV2924" s="888" t="s">
        <v>78</v>
      </c>
      <c r="AW2924" s="888" t="s">
        <v>27</v>
      </c>
      <c r="AX2924" s="888" t="s">
        <v>70</v>
      </c>
      <c r="AY2924" s="891" t="s">
        <v>170</v>
      </c>
    </row>
    <row r="2925" spans="2:65" s="888" customFormat="1">
      <c r="B2925" s="889"/>
      <c r="D2925" s="890" t="s">
        <v>3027</v>
      </c>
      <c r="E2925" s="891" t="s">
        <v>1</v>
      </c>
      <c r="F2925" s="892" t="s">
        <v>3916</v>
      </c>
      <c r="H2925" s="891" t="s">
        <v>1</v>
      </c>
      <c r="L2925" s="889"/>
      <c r="M2925" s="893"/>
      <c r="T2925" s="894"/>
      <c r="AT2925" s="891" t="s">
        <v>3027</v>
      </c>
      <c r="AU2925" s="891" t="s">
        <v>177</v>
      </c>
      <c r="AV2925" s="888" t="s">
        <v>78</v>
      </c>
      <c r="AW2925" s="888" t="s">
        <v>27</v>
      </c>
      <c r="AX2925" s="888" t="s">
        <v>70</v>
      </c>
      <c r="AY2925" s="891" t="s">
        <v>170</v>
      </c>
    </row>
    <row r="2926" spans="2:65" s="895" customFormat="1">
      <c r="B2926" s="896"/>
      <c r="D2926" s="890" t="s">
        <v>3027</v>
      </c>
      <c r="E2926" s="897" t="s">
        <v>1</v>
      </c>
      <c r="F2926" s="898" t="s">
        <v>3917</v>
      </c>
      <c r="H2926" s="899">
        <v>15.464</v>
      </c>
      <c r="L2926" s="896"/>
      <c r="M2926" s="900"/>
      <c r="T2926" s="901"/>
      <c r="AT2926" s="897" t="s">
        <v>3027</v>
      </c>
      <c r="AU2926" s="897" t="s">
        <v>177</v>
      </c>
      <c r="AV2926" s="895" t="s">
        <v>177</v>
      </c>
      <c r="AW2926" s="895" t="s">
        <v>27</v>
      </c>
      <c r="AX2926" s="895" t="s">
        <v>70</v>
      </c>
      <c r="AY2926" s="897" t="s">
        <v>170</v>
      </c>
    </row>
    <row r="2927" spans="2:65" s="888" customFormat="1">
      <c r="B2927" s="889"/>
      <c r="D2927" s="890" t="s">
        <v>3027</v>
      </c>
      <c r="E2927" s="891" t="s">
        <v>1</v>
      </c>
      <c r="F2927" s="892" t="s">
        <v>3918</v>
      </c>
      <c r="H2927" s="891" t="s">
        <v>1</v>
      </c>
      <c r="L2927" s="889"/>
      <c r="M2927" s="893"/>
      <c r="T2927" s="894"/>
      <c r="AT2927" s="891" t="s">
        <v>3027</v>
      </c>
      <c r="AU2927" s="891" t="s">
        <v>177</v>
      </c>
      <c r="AV2927" s="888" t="s">
        <v>78</v>
      </c>
      <c r="AW2927" s="888" t="s">
        <v>27</v>
      </c>
      <c r="AX2927" s="888" t="s">
        <v>70</v>
      </c>
      <c r="AY2927" s="891" t="s">
        <v>170</v>
      </c>
    </row>
    <row r="2928" spans="2:65" s="895" customFormat="1">
      <c r="B2928" s="896"/>
      <c r="D2928" s="890" t="s">
        <v>3027</v>
      </c>
      <c r="E2928" s="897" t="s">
        <v>1</v>
      </c>
      <c r="F2928" s="898" t="s">
        <v>3919</v>
      </c>
      <c r="H2928" s="899">
        <v>4.899</v>
      </c>
      <c r="L2928" s="896"/>
      <c r="M2928" s="900"/>
      <c r="T2928" s="901"/>
      <c r="AT2928" s="897" t="s">
        <v>3027</v>
      </c>
      <c r="AU2928" s="897" t="s">
        <v>177</v>
      </c>
      <c r="AV2928" s="895" t="s">
        <v>177</v>
      </c>
      <c r="AW2928" s="895" t="s">
        <v>27</v>
      </c>
      <c r="AX2928" s="895" t="s">
        <v>70</v>
      </c>
      <c r="AY2928" s="897" t="s">
        <v>170</v>
      </c>
    </row>
    <row r="2929" spans="2:65" s="902" customFormat="1">
      <c r="B2929" s="903"/>
      <c r="D2929" s="890" t="s">
        <v>3027</v>
      </c>
      <c r="E2929" s="904" t="s">
        <v>1</v>
      </c>
      <c r="F2929" s="905" t="s">
        <v>3030</v>
      </c>
      <c r="H2929" s="906">
        <v>20.363</v>
      </c>
      <c r="L2929" s="903"/>
      <c r="M2929" s="907"/>
      <c r="T2929" s="908"/>
      <c r="AT2929" s="904" t="s">
        <v>3027</v>
      </c>
      <c r="AU2929" s="904" t="s">
        <v>177</v>
      </c>
      <c r="AV2929" s="902" t="s">
        <v>176</v>
      </c>
      <c r="AW2929" s="902" t="s">
        <v>27</v>
      </c>
      <c r="AX2929" s="902" t="s">
        <v>78</v>
      </c>
      <c r="AY2929" s="904" t="s">
        <v>170</v>
      </c>
    </row>
    <row r="2930" spans="2:65" s="2" customFormat="1" ht="24.25" customHeight="1">
      <c r="B2930" s="883"/>
      <c r="C2930" s="148" t="s">
        <v>1839</v>
      </c>
      <c r="D2930" s="148" t="s">
        <v>172</v>
      </c>
      <c r="E2930" s="149" t="s">
        <v>1840</v>
      </c>
      <c r="F2930" s="150" t="s">
        <v>1841</v>
      </c>
      <c r="G2930" s="151" t="s">
        <v>1054</v>
      </c>
      <c r="H2930" s="1073">
        <v>87.073999999999998</v>
      </c>
      <c r="I2930" s="1091"/>
      <c r="J2930" s="153">
        <f>ROUND(I2930*H2930,2)</f>
        <v>0</v>
      </c>
      <c r="K2930" s="884"/>
      <c r="L2930" s="40"/>
      <c r="M2930" s="155" t="s">
        <v>1</v>
      </c>
      <c r="N2930" s="885" t="s">
        <v>38</v>
      </c>
      <c r="O2930" s="886">
        <v>0</v>
      </c>
      <c r="P2930" s="886">
        <f>O2930*H2930</f>
        <v>0</v>
      </c>
      <c r="Q2930" s="886">
        <v>0</v>
      </c>
      <c r="R2930" s="886">
        <f>Q2930*H2930</f>
        <v>0</v>
      </c>
      <c r="S2930" s="886">
        <v>0</v>
      </c>
      <c r="T2930" s="158">
        <f>S2930*H2930</f>
        <v>0</v>
      </c>
      <c r="AR2930" s="159" t="s">
        <v>234</v>
      </c>
      <c r="AT2930" s="159" t="s">
        <v>172</v>
      </c>
      <c r="AU2930" s="159" t="s">
        <v>177</v>
      </c>
      <c r="AY2930" s="863" t="s">
        <v>170</v>
      </c>
      <c r="BE2930" s="887">
        <f>IF(N2930="základná",J2930,0)</f>
        <v>0</v>
      </c>
      <c r="BF2930" s="887">
        <f>IF(N2930="znížená",J2930,0)</f>
        <v>0</v>
      </c>
      <c r="BG2930" s="887">
        <f>IF(N2930="zákl. prenesená",J2930,0)</f>
        <v>0</v>
      </c>
      <c r="BH2930" s="887">
        <f>IF(N2930="zníž. prenesená",J2930,0)</f>
        <v>0</v>
      </c>
      <c r="BI2930" s="887">
        <f>IF(N2930="nulová",J2930,0)</f>
        <v>0</v>
      </c>
      <c r="BJ2930" s="863" t="s">
        <v>177</v>
      </c>
      <c r="BK2930" s="887">
        <f>ROUND(I2930*H2930,2)</f>
        <v>0</v>
      </c>
      <c r="BL2930" s="863" t="s">
        <v>234</v>
      </c>
      <c r="BM2930" s="159" t="s">
        <v>1842</v>
      </c>
    </row>
    <row r="2931" spans="2:65" s="876" customFormat="1" ht="25.9" customHeight="1">
      <c r="B2931" s="877"/>
      <c r="D2931" s="136" t="s">
        <v>69</v>
      </c>
      <c r="E2931" s="137" t="s">
        <v>1843</v>
      </c>
      <c r="F2931" s="137" t="s">
        <v>1844</v>
      </c>
      <c r="J2931" s="878">
        <f>BK2931</f>
        <v>0</v>
      </c>
      <c r="L2931" s="877"/>
      <c r="M2931" s="879"/>
      <c r="P2931" s="880">
        <f>SUM(P2932:P2935)</f>
        <v>25.44</v>
      </c>
      <c r="R2931" s="880">
        <f>SUM(R2932:R2935)</f>
        <v>0</v>
      </c>
      <c r="T2931" s="881">
        <f>SUM(T2932:T2935)</f>
        <v>0</v>
      </c>
      <c r="AR2931" s="136" t="s">
        <v>176</v>
      </c>
      <c r="AT2931" s="143" t="s">
        <v>69</v>
      </c>
      <c r="AU2931" s="143" t="s">
        <v>70</v>
      </c>
      <c r="AY2931" s="136" t="s">
        <v>170</v>
      </c>
      <c r="BK2931" s="144">
        <f>SUM(BK2932:BK2935)</f>
        <v>0</v>
      </c>
    </row>
    <row r="2932" spans="2:65" s="2" customFormat="1" ht="37.9" customHeight="1">
      <c r="B2932" s="883"/>
      <c r="C2932" s="148" t="s">
        <v>1845</v>
      </c>
      <c r="D2932" s="148" t="s">
        <v>172</v>
      </c>
      <c r="E2932" s="149" t="s">
        <v>1846</v>
      </c>
      <c r="F2932" s="150" t="s">
        <v>1847</v>
      </c>
      <c r="G2932" s="151" t="s">
        <v>1848</v>
      </c>
      <c r="H2932" s="152">
        <v>24</v>
      </c>
      <c r="I2932" s="1091"/>
      <c r="J2932" s="153">
        <f>ROUND(I2932*H2932,2)</f>
        <v>0</v>
      </c>
      <c r="K2932" s="884"/>
      <c r="L2932" s="40"/>
      <c r="M2932" s="155" t="s">
        <v>1</v>
      </c>
      <c r="N2932" s="885" t="s">
        <v>38</v>
      </c>
      <c r="O2932" s="886">
        <v>1.06</v>
      </c>
      <c r="P2932" s="886">
        <f>O2932*H2932</f>
        <v>25.44</v>
      </c>
      <c r="Q2932" s="886">
        <v>0</v>
      </c>
      <c r="R2932" s="886">
        <f>Q2932*H2932</f>
        <v>0</v>
      </c>
      <c r="S2932" s="886">
        <v>0</v>
      </c>
      <c r="T2932" s="158">
        <f>S2932*H2932</f>
        <v>0</v>
      </c>
      <c r="AR2932" s="159" t="s">
        <v>1849</v>
      </c>
      <c r="AT2932" s="159" t="s">
        <v>172</v>
      </c>
      <c r="AU2932" s="159" t="s">
        <v>78</v>
      </c>
      <c r="AY2932" s="863" t="s">
        <v>170</v>
      </c>
      <c r="BE2932" s="887">
        <f>IF(N2932="základná",J2932,0)</f>
        <v>0</v>
      </c>
      <c r="BF2932" s="887">
        <f>IF(N2932="znížená",J2932,0)</f>
        <v>0</v>
      </c>
      <c r="BG2932" s="887">
        <f>IF(N2932="zákl. prenesená",J2932,0)</f>
        <v>0</v>
      </c>
      <c r="BH2932" s="887">
        <f>IF(N2932="zníž. prenesená",J2932,0)</f>
        <v>0</v>
      </c>
      <c r="BI2932" s="887">
        <f>IF(N2932="nulová",J2932,0)</f>
        <v>0</v>
      </c>
      <c r="BJ2932" s="863" t="s">
        <v>177</v>
      </c>
      <c r="BK2932" s="887">
        <f>ROUND(I2932*H2932,2)</f>
        <v>0</v>
      </c>
      <c r="BL2932" s="863" t="s">
        <v>1849</v>
      </c>
      <c r="BM2932" s="159" t="s">
        <v>1850</v>
      </c>
    </row>
    <row r="2933" spans="2:65" s="888" customFormat="1">
      <c r="B2933" s="889"/>
      <c r="D2933" s="890" t="s">
        <v>3027</v>
      </c>
      <c r="E2933" s="891" t="s">
        <v>1</v>
      </c>
      <c r="F2933" s="892" t="s">
        <v>3922</v>
      </c>
      <c r="H2933" s="891" t="s">
        <v>1</v>
      </c>
      <c r="L2933" s="889"/>
      <c r="M2933" s="893"/>
      <c r="T2933" s="894"/>
      <c r="AT2933" s="891" t="s">
        <v>3027</v>
      </c>
      <c r="AU2933" s="891" t="s">
        <v>78</v>
      </c>
      <c r="AV2933" s="888" t="s">
        <v>78</v>
      </c>
      <c r="AW2933" s="888" t="s">
        <v>27</v>
      </c>
      <c r="AX2933" s="888" t="s">
        <v>70</v>
      </c>
      <c r="AY2933" s="891" t="s">
        <v>170</v>
      </c>
    </row>
    <row r="2934" spans="2:65" s="895" customFormat="1">
      <c r="B2934" s="896"/>
      <c r="D2934" s="890" t="s">
        <v>3027</v>
      </c>
      <c r="E2934" s="897" t="s">
        <v>1</v>
      </c>
      <c r="F2934" s="898" t="s">
        <v>267</v>
      </c>
      <c r="H2934" s="899">
        <v>24</v>
      </c>
      <c r="L2934" s="896"/>
      <c r="M2934" s="900"/>
      <c r="T2934" s="901"/>
      <c r="AT2934" s="897" t="s">
        <v>3027</v>
      </c>
      <c r="AU2934" s="897" t="s">
        <v>78</v>
      </c>
      <c r="AV2934" s="895" t="s">
        <v>177</v>
      </c>
      <c r="AW2934" s="895" t="s">
        <v>27</v>
      </c>
      <c r="AX2934" s="895" t="s">
        <v>70</v>
      </c>
      <c r="AY2934" s="897" t="s">
        <v>170</v>
      </c>
    </row>
    <row r="2935" spans="2:65" s="902" customFormat="1">
      <c r="B2935" s="903"/>
      <c r="D2935" s="890" t="s">
        <v>3027</v>
      </c>
      <c r="E2935" s="904" t="s">
        <v>1</v>
      </c>
      <c r="F2935" s="905" t="s">
        <v>3030</v>
      </c>
      <c r="H2935" s="906">
        <v>24</v>
      </c>
      <c r="L2935" s="903"/>
      <c r="M2935" s="907"/>
      <c r="T2935" s="908"/>
      <c r="AT2935" s="904" t="s">
        <v>3027</v>
      </c>
      <c r="AU2935" s="904" t="s">
        <v>78</v>
      </c>
      <c r="AV2935" s="902" t="s">
        <v>176</v>
      </c>
      <c r="AW2935" s="902" t="s">
        <v>27</v>
      </c>
      <c r="AX2935" s="902" t="s">
        <v>78</v>
      </c>
      <c r="AY2935" s="904" t="s">
        <v>170</v>
      </c>
    </row>
    <row r="2936" spans="2:65" s="876" customFormat="1" ht="25.9" customHeight="1">
      <c r="B2936" s="877"/>
      <c r="D2936" s="136" t="s">
        <v>69</v>
      </c>
      <c r="E2936" s="137" t="s">
        <v>1851</v>
      </c>
      <c r="F2936" s="137" t="s">
        <v>1852</v>
      </c>
      <c r="J2936" s="878">
        <f>BK2936</f>
        <v>0</v>
      </c>
      <c r="L2936" s="877"/>
      <c r="M2936" s="879"/>
      <c r="P2936" s="880">
        <f>SUM(P2937:P2941)</f>
        <v>0</v>
      </c>
      <c r="R2936" s="880">
        <f>SUM(R2937:R2941)</f>
        <v>0</v>
      </c>
      <c r="T2936" s="881">
        <f>SUM(T2937:T2941)</f>
        <v>0</v>
      </c>
      <c r="AR2936" s="136" t="s">
        <v>189</v>
      </c>
      <c r="AT2936" s="143" t="s">
        <v>69</v>
      </c>
      <c r="AU2936" s="143" t="s">
        <v>70</v>
      </c>
      <c r="AY2936" s="136" t="s">
        <v>170</v>
      </c>
      <c r="BK2936" s="144">
        <f>SUM(BK2937:BK2941)</f>
        <v>0</v>
      </c>
    </row>
    <row r="2937" spans="2:65" s="2" customFormat="1" ht="16.5" customHeight="1">
      <c r="B2937" s="883"/>
      <c r="C2937" s="148" t="s">
        <v>1853</v>
      </c>
      <c r="D2937" s="148" t="s">
        <v>172</v>
      </c>
      <c r="E2937" s="149" t="s">
        <v>1854</v>
      </c>
      <c r="F2937" s="150" t="s">
        <v>1855</v>
      </c>
      <c r="G2937" s="1074" t="s">
        <v>3923</v>
      </c>
      <c r="H2937" s="152">
        <v>1</v>
      </c>
      <c r="I2937" s="1091"/>
      <c r="J2937" s="153">
        <f t="shared" ref="J2937:J2941" si="30">ROUND(I2937*H2937,2)</f>
        <v>0</v>
      </c>
      <c r="K2937" s="884"/>
      <c r="L2937" s="40"/>
      <c r="M2937" s="155" t="s">
        <v>1</v>
      </c>
      <c r="N2937" s="885" t="s">
        <v>38</v>
      </c>
      <c r="O2937" s="886">
        <v>0</v>
      </c>
      <c r="P2937" s="886">
        <f t="shared" ref="P2937:P2941" si="31">O2937*H2937</f>
        <v>0</v>
      </c>
      <c r="Q2937" s="886">
        <v>0</v>
      </c>
      <c r="R2937" s="886">
        <f t="shared" ref="R2937:R2941" si="32">Q2937*H2937</f>
        <v>0</v>
      </c>
      <c r="S2937" s="886">
        <v>0</v>
      </c>
      <c r="T2937" s="158">
        <f t="shared" ref="T2937:T2941" si="33">S2937*H2937</f>
        <v>0</v>
      </c>
      <c r="AR2937" s="159" t="s">
        <v>1856</v>
      </c>
      <c r="AT2937" s="159" t="s">
        <v>172</v>
      </c>
      <c r="AU2937" s="159" t="s">
        <v>78</v>
      </c>
      <c r="AY2937" s="863" t="s">
        <v>170</v>
      </c>
      <c r="BE2937" s="887">
        <f t="shared" ref="BE2937:BE2941" si="34">IF(N2937="základná",J2937,0)</f>
        <v>0</v>
      </c>
      <c r="BF2937" s="887">
        <f t="shared" ref="BF2937:BF2941" si="35">IF(N2937="znížená",J2937,0)</f>
        <v>0</v>
      </c>
      <c r="BG2937" s="887">
        <f t="shared" ref="BG2937:BG2941" si="36">IF(N2937="zákl. prenesená",J2937,0)</f>
        <v>0</v>
      </c>
      <c r="BH2937" s="887">
        <f t="shared" ref="BH2937:BH2941" si="37">IF(N2937="zníž. prenesená",J2937,0)</f>
        <v>0</v>
      </c>
      <c r="BI2937" s="887">
        <f t="shared" ref="BI2937:BI2941" si="38">IF(N2937="nulová",J2937,0)</f>
        <v>0</v>
      </c>
      <c r="BJ2937" s="863" t="s">
        <v>177</v>
      </c>
      <c r="BK2937" s="887">
        <f t="shared" ref="BK2937:BK2941" si="39">ROUND(I2937*H2937,2)</f>
        <v>0</v>
      </c>
      <c r="BL2937" s="863" t="s">
        <v>1856</v>
      </c>
      <c r="BM2937" s="159" t="s">
        <v>1857</v>
      </c>
    </row>
    <row r="2938" spans="2:65" s="2" customFormat="1" ht="24.25" customHeight="1">
      <c r="B2938" s="883"/>
      <c r="C2938" s="148" t="s">
        <v>1858</v>
      </c>
      <c r="D2938" s="148" t="s">
        <v>172</v>
      </c>
      <c r="E2938" s="149" t="s">
        <v>1859</v>
      </c>
      <c r="F2938" s="150" t="s">
        <v>1860</v>
      </c>
      <c r="G2938" s="1074" t="s">
        <v>3923</v>
      </c>
      <c r="H2938" s="152">
        <v>1</v>
      </c>
      <c r="I2938" s="1091"/>
      <c r="J2938" s="153">
        <f t="shared" si="30"/>
        <v>0</v>
      </c>
      <c r="K2938" s="884"/>
      <c r="L2938" s="40"/>
      <c r="M2938" s="155" t="s">
        <v>1</v>
      </c>
      <c r="N2938" s="885" t="s">
        <v>38</v>
      </c>
      <c r="O2938" s="886">
        <v>0</v>
      </c>
      <c r="P2938" s="886">
        <f t="shared" si="31"/>
        <v>0</v>
      </c>
      <c r="Q2938" s="886">
        <v>0</v>
      </c>
      <c r="R2938" s="886">
        <f t="shared" si="32"/>
        <v>0</v>
      </c>
      <c r="S2938" s="886">
        <v>0</v>
      </c>
      <c r="T2938" s="158">
        <f t="shared" si="33"/>
        <v>0</v>
      </c>
      <c r="AR2938" s="159" t="s">
        <v>1856</v>
      </c>
      <c r="AT2938" s="159" t="s">
        <v>172</v>
      </c>
      <c r="AU2938" s="159" t="s">
        <v>78</v>
      </c>
      <c r="AY2938" s="863" t="s">
        <v>170</v>
      </c>
      <c r="BE2938" s="887">
        <f t="shared" si="34"/>
        <v>0</v>
      </c>
      <c r="BF2938" s="887">
        <f t="shared" si="35"/>
        <v>0</v>
      </c>
      <c r="BG2938" s="887">
        <f t="shared" si="36"/>
        <v>0</v>
      </c>
      <c r="BH2938" s="887">
        <f t="shared" si="37"/>
        <v>0</v>
      </c>
      <c r="BI2938" s="887">
        <f t="shared" si="38"/>
        <v>0</v>
      </c>
      <c r="BJ2938" s="863" t="s">
        <v>177</v>
      </c>
      <c r="BK2938" s="887">
        <f t="shared" si="39"/>
        <v>0</v>
      </c>
      <c r="BL2938" s="863" t="s">
        <v>1856</v>
      </c>
      <c r="BM2938" s="159" t="s">
        <v>1861</v>
      </c>
    </row>
    <row r="2939" spans="2:65" s="2" customFormat="1" ht="24.25" customHeight="1">
      <c r="B2939" s="883"/>
      <c r="C2939" s="148" t="s">
        <v>1862</v>
      </c>
      <c r="D2939" s="148" t="s">
        <v>172</v>
      </c>
      <c r="E2939" s="149" t="s">
        <v>1863</v>
      </c>
      <c r="F2939" s="150" t="s">
        <v>1864</v>
      </c>
      <c r="G2939" s="1074" t="s">
        <v>3923</v>
      </c>
      <c r="H2939" s="152">
        <v>1</v>
      </c>
      <c r="I2939" s="1091"/>
      <c r="J2939" s="153">
        <f t="shared" si="30"/>
        <v>0</v>
      </c>
      <c r="K2939" s="884"/>
      <c r="L2939" s="40"/>
      <c r="M2939" s="155" t="s">
        <v>1</v>
      </c>
      <c r="N2939" s="885" t="s">
        <v>38</v>
      </c>
      <c r="O2939" s="886">
        <v>0</v>
      </c>
      <c r="P2939" s="886">
        <f t="shared" si="31"/>
        <v>0</v>
      </c>
      <c r="Q2939" s="886">
        <v>0</v>
      </c>
      <c r="R2939" s="886">
        <f t="shared" si="32"/>
        <v>0</v>
      </c>
      <c r="S2939" s="886">
        <v>0</v>
      </c>
      <c r="T2939" s="158">
        <f t="shared" si="33"/>
        <v>0</v>
      </c>
      <c r="AR2939" s="159" t="s">
        <v>1856</v>
      </c>
      <c r="AT2939" s="159" t="s">
        <v>172</v>
      </c>
      <c r="AU2939" s="159" t="s">
        <v>78</v>
      </c>
      <c r="AY2939" s="863" t="s">
        <v>170</v>
      </c>
      <c r="BE2939" s="887">
        <f t="shared" si="34"/>
        <v>0</v>
      </c>
      <c r="BF2939" s="887">
        <f t="shared" si="35"/>
        <v>0</v>
      </c>
      <c r="BG2939" s="887">
        <f t="shared" si="36"/>
        <v>0</v>
      </c>
      <c r="BH2939" s="887">
        <f t="shared" si="37"/>
        <v>0</v>
      </c>
      <c r="BI2939" s="887">
        <f t="shared" si="38"/>
        <v>0</v>
      </c>
      <c r="BJ2939" s="863" t="s">
        <v>177</v>
      </c>
      <c r="BK2939" s="887">
        <f t="shared" si="39"/>
        <v>0</v>
      </c>
      <c r="BL2939" s="863" t="s">
        <v>1856</v>
      </c>
      <c r="BM2939" s="159" t="s">
        <v>1865</v>
      </c>
    </row>
    <row r="2940" spans="2:65" s="2" customFormat="1" ht="33" customHeight="1">
      <c r="B2940" s="883"/>
      <c r="C2940" s="148" t="s">
        <v>1866</v>
      </c>
      <c r="D2940" s="148" t="s">
        <v>172</v>
      </c>
      <c r="E2940" s="149" t="s">
        <v>1867</v>
      </c>
      <c r="F2940" s="150" t="s">
        <v>1868</v>
      </c>
      <c r="G2940" s="1074" t="s">
        <v>3923</v>
      </c>
      <c r="H2940" s="152">
        <v>1</v>
      </c>
      <c r="I2940" s="1091"/>
      <c r="J2940" s="153">
        <f t="shared" si="30"/>
        <v>0</v>
      </c>
      <c r="K2940" s="884"/>
      <c r="L2940" s="40"/>
      <c r="M2940" s="155" t="s">
        <v>1</v>
      </c>
      <c r="N2940" s="885" t="s">
        <v>38</v>
      </c>
      <c r="O2940" s="886">
        <v>0</v>
      </c>
      <c r="P2940" s="886">
        <f t="shared" si="31"/>
        <v>0</v>
      </c>
      <c r="Q2940" s="886">
        <v>0</v>
      </c>
      <c r="R2940" s="886">
        <f t="shared" si="32"/>
        <v>0</v>
      </c>
      <c r="S2940" s="886">
        <v>0</v>
      </c>
      <c r="T2940" s="158">
        <f t="shared" si="33"/>
        <v>0</v>
      </c>
      <c r="AR2940" s="159" t="s">
        <v>1856</v>
      </c>
      <c r="AT2940" s="159" t="s">
        <v>172</v>
      </c>
      <c r="AU2940" s="159" t="s">
        <v>78</v>
      </c>
      <c r="AY2940" s="863" t="s">
        <v>170</v>
      </c>
      <c r="BE2940" s="887">
        <f t="shared" si="34"/>
        <v>0</v>
      </c>
      <c r="BF2940" s="887">
        <f t="shared" si="35"/>
        <v>0</v>
      </c>
      <c r="BG2940" s="887">
        <f t="shared" si="36"/>
        <v>0</v>
      </c>
      <c r="BH2940" s="887">
        <f t="shared" si="37"/>
        <v>0</v>
      </c>
      <c r="BI2940" s="887">
        <f t="shared" si="38"/>
        <v>0</v>
      </c>
      <c r="BJ2940" s="863" t="s">
        <v>177</v>
      </c>
      <c r="BK2940" s="887">
        <f t="shared" si="39"/>
        <v>0</v>
      </c>
      <c r="BL2940" s="863" t="s">
        <v>1856</v>
      </c>
      <c r="BM2940" s="159" t="s">
        <v>1869</v>
      </c>
    </row>
    <row r="2941" spans="2:65" s="2" customFormat="1" ht="21.75" customHeight="1">
      <c r="B2941" s="883"/>
      <c r="C2941" s="148" t="s">
        <v>1870</v>
      </c>
      <c r="D2941" s="148" t="s">
        <v>172</v>
      </c>
      <c r="E2941" s="149" t="s">
        <v>1871</v>
      </c>
      <c r="F2941" s="150" t="s">
        <v>1872</v>
      </c>
      <c r="G2941" s="1074" t="s">
        <v>3923</v>
      </c>
      <c r="H2941" s="152">
        <v>1</v>
      </c>
      <c r="I2941" s="1091"/>
      <c r="J2941" s="153">
        <f t="shared" si="30"/>
        <v>0</v>
      </c>
      <c r="K2941" s="884"/>
      <c r="L2941" s="40"/>
      <c r="M2941" s="155" t="s">
        <v>1</v>
      </c>
      <c r="N2941" s="885" t="s">
        <v>38</v>
      </c>
      <c r="O2941" s="886">
        <v>0</v>
      </c>
      <c r="P2941" s="886">
        <f t="shared" si="31"/>
        <v>0</v>
      </c>
      <c r="Q2941" s="886">
        <v>0</v>
      </c>
      <c r="R2941" s="886">
        <f t="shared" si="32"/>
        <v>0</v>
      </c>
      <c r="S2941" s="886">
        <v>0</v>
      </c>
      <c r="T2941" s="158">
        <f t="shared" si="33"/>
        <v>0</v>
      </c>
      <c r="AR2941" s="159" t="s">
        <v>1856</v>
      </c>
      <c r="AT2941" s="159" t="s">
        <v>172</v>
      </c>
      <c r="AU2941" s="159" t="s">
        <v>78</v>
      </c>
      <c r="AY2941" s="863" t="s">
        <v>170</v>
      </c>
      <c r="BE2941" s="887">
        <f t="shared" si="34"/>
        <v>0</v>
      </c>
      <c r="BF2941" s="887">
        <f t="shared" si="35"/>
        <v>0</v>
      </c>
      <c r="BG2941" s="887">
        <f t="shared" si="36"/>
        <v>0</v>
      </c>
      <c r="BH2941" s="887">
        <f t="shared" si="37"/>
        <v>0</v>
      </c>
      <c r="BI2941" s="887">
        <f t="shared" si="38"/>
        <v>0</v>
      </c>
      <c r="BJ2941" s="863" t="s">
        <v>177</v>
      </c>
      <c r="BK2941" s="887">
        <f t="shared" si="39"/>
        <v>0</v>
      </c>
      <c r="BL2941" s="863" t="s">
        <v>1856</v>
      </c>
      <c r="BM2941" s="159" t="s">
        <v>1873</v>
      </c>
    </row>
    <row r="2942" spans="2:65" s="2" customFormat="1" ht="7" customHeight="1">
      <c r="B2942" s="868"/>
      <c r="C2942" s="869"/>
      <c r="D2942" s="869"/>
      <c r="E2942" s="869"/>
      <c r="F2942" s="869"/>
      <c r="G2942" s="869"/>
      <c r="H2942" s="869"/>
      <c r="I2942" s="869"/>
      <c r="J2942" s="869"/>
      <c r="K2942" s="869"/>
      <c r="L2942" s="40"/>
    </row>
  </sheetData>
  <autoFilter ref="C142:K2941" xr:uid="{00000000-0009-0000-0000-000001000000}"/>
  <mergeCells count="9">
    <mergeCell ref="E133:H133"/>
    <mergeCell ref="E135:H135"/>
    <mergeCell ref="L2:V2"/>
    <mergeCell ref="E7:H7"/>
    <mergeCell ref="E9:H9"/>
    <mergeCell ref="E27:H27"/>
    <mergeCell ref="E85:H85"/>
    <mergeCell ref="E87:H87"/>
    <mergeCell ref="E18:H18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Y31"/>
  <sheetViews>
    <sheetView zoomScaleNormal="100" zoomScaleSheetLayoutView="100" workbookViewId="0">
      <selection activeCell="I6" sqref="I6"/>
    </sheetView>
  </sheetViews>
  <sheetFormatPr defaultColWidth="10.33203125" defaultRowHeight="13.8"/>
  <cols>
    <col min="1" max="1" width="12.1328125" style="781" customWidth="1"/>
    <col min="2" max="2" width="88" style="780" customWidth="1"/>
    <col min="3" max="3" width="14.1328125" style="782" customWidth="1"/>
    <col min="4" max="4" width="9.33203125" style="782" customWidth="1"/>
    <col min="5" max="5" width="11.6640625" style="782" customWidth="1"/>
    <col min="6" max="6" width="11.6640625" style="781" customWidth="1"/>
    <col min="7" max="16384" width="10.33203125" style="736"/>
  </cols>
  <sheetData>
    <row r="1" spans="1:259" ht="52.9" customHeight="1" thickBot="1">
      <c r="A1" s="734"/>
      <c r="B1" s="735" t="s">
        <v>2398</v>
      </c>
      <c r="C1" s="1312"/>
      <c r="D1" s="1313"/>
      <c r="E1" s="1313"/>
      <c r="F1" s="1314"/>
    </row>
    <row r="2" spans="1:259" ht="28.9" customHeight="1" thickBot="1">
      <c r="A2" s="737" t="s">
        <v>2273</v>
      </c>
      <c r="B2" s="738" t="s">
        <v>2399</v>
      </c>
      <c r="C2" s="1289"/>
      <c r="D2" s="1290"/>
      <c r="E2" s="1290"/>
      <c r="F2" s="1291"/>
    </row>
    <row r="3" spans="1:259" ht="23.1" customHeight="1" thickBot="1">
      <c r="A3" s="739" t="s">
        <v>2275</v>
      </c>
      <c r="B3" s="738" t="s">
        <v>2400</v>
      </c>
      <c r="C3" s="1292"/>
      <c r="D3" s="1293"/>
      <c r="E3" s="1293"/>
      <c r="F3" s="1294"/>
    </row>
    <row r="4" spans="1:259" ht="37.35" customHeight="1" thickBot="1">
      <c r="A4" s="740" t="s">
        <v>2279</v>
      </c>
      <c r="B4" s="741" t="s">
        <v>2927</v>
      </c>
      <c r="C4" s="742"/>
      <c r="D4" s="1315"/>
      <c r="E4" s="1295"/>
      <c r="F4" s="1316"/>
    </row>
    <row r="5" spans="1:259" ht="25.35" customHeight="1">
      <c r="A5" s="743" t="s">
        <v>2281</v>
      </c>
      <c r="B5" s="744" t="s">
        <v>2282</v>
      </c>
      <c r="C5" s="745" t="s">
        <v>159</v>
      </c>
      <c r="D5" s="746" t="s">
        <v>2284</v>
      </c>
      <c r="E5" s="783" t="s">
        <v>2402</v>
      </c>
      <c r="F5" s="748" t="s">
        <v>2403</v>
      </c>
    </row>
    <row r="6" spans="1:259" s="765" customFormat="1" ht="13.75" customHeight="1">
      <c r="A6" s="1284" t="s">
        <v>2914</v>
      </c>
      <c r="B6" s="1298"/>
      <c r="C6" s="1285"/>
      <c r="D6" s="1285"/>
      <c r="E6" s="1285"/>
      <c r="F6" s="750"/>
    </row>
    <row r="7" spans="1:259">
      <c r="A7" s="1299">
        <v>1</v>
      </c>
      <c r="B7" s="1317" t="s">
        <v>2928</v>
      </c>
      <c r="C7" s="1319">
        <v>157</v>
      </c>
      <c r="D7" s="1321" t="s">
        <v>364</v>
      </c>
      <c r="E7" s="1323"/>
      <c r="F7" s="1309">
        <f>ROUND(C7*E7,2)</f>
        <v>0</v>
      </c>
    </row>
    <row r="8" spans="1:259">
      <c r="A8" s="1300"/>
      <c r="B8" s="1318"/>
      <c r="C8" s="1320"/>
      <c r="D8" s="1322"/>
      <c r="E8" s="1324"/>
      <c r="F8" s="1310"/>
    </row>
    <row r="9" spans="1:259" s="765" customFormat="1" ht="14.5" customHeight="1">
      <c r="A9" s="1282" t="s">
        <v>2929</v>
      </c>
      <c r="B9" s="1311"/>
      <c r="C9" s="1283"/>
      <c r="D9" s="1283"/>
      <c r="E9" s="1283"/>
      <c r="F9" s="963"/>
    </row>
    <row r="10" spans="1:259" s="789" customFormat="1" ht="48.6" customHeight="1">
      <c r="A10" s="784">
        <v>2</v>
      </c>
      <c r="B10" s="785" t="s">
        <v>2930</v>
      </c>
      <c r="C10" s="786">
        <v>1</v>
      </c>
      <c r="D10" s="787" t="s">
        <v>339</v>
      </c>
      <c r="E10" s="1113"/>
      <c r="F10" s="1030">
        <f>ROUND(C10*E10,2)</f>
        <v>0</v>
      </c>
      <c r="G10" s="758"/>
      <c r="H10" s="788"/>
      <c r="I10" s="758"/>
      <c r="J10" s="758"/>
      <c r="K10" s="758"/>
      <c r="L10" s="758"/>
      <c r="M10" s="758"/>
      <c r="N10" s="758"/>
      <c r="O10" s="758"/>
      <c r="P10" s="758"/>
      <c r="Q10" s="758"/>
      <c r="R10" s="758"/>
      <c r="S10" s="758"/>
      <c r="T10" s="758"/>
      <c r="U10" s="758"/>
      <c r="V10" s="758"/>
      <c r="W10" s="758"/>
      <c r="X10" s="758"/>
      <c r="Y10" s="758"/>
      <c r="Z10" s="758"/>
      <c r="AA10" s="758"/>
      <c r="AB10" s="758"/>
      <c r="AC10" s="758"/>
      <c r="AD10" s="758"/>
      <c r="AE10" s="758"/>
      <c r="AF10" s="758"/>
      <c r="AG10" s="758"/>
      <c r="AH10" s="758"/>
      <c r="AI10" s="758"/>
      <c r="AJ10" s="758"/>
      <c r="AK10" s="758"/>
      <c r="AL10" s="758"/>
      <c r="AM10" s="758"/>
      <c r="AN10" s="758"/>
      <c r="AO10" s="758"/>
      <c r="AP10" s="758"/>
      <c r="AQ10" s="758"/>
      <c r="AR10" s="758"/>
      <c r="AS10" s="758"/>
      <c r="AT10" s="758"/>
      <c r="AU10" s="758"/>
      <c r="AV10" s="758"/>
      <c r="AW10" s="758"/>
      <c r="AX10" s="758"/>
      <c r="AY10" s="758"/>
      <c r="AZ10" s="758"/>
      <c r="BA10" s="758"/>
      <c r="BB10" s="758"/>
      <c r="BC10" s="758"/>
      <c r="BD10" s="758"/>
      <c r="BE10" s="758"/>
      <c r="BF10" s="758"/>
      <c r="BG10" s="758"/>
      <c r="BH10" s="758"/>
      <c r="BI10" s="758"/>
      <c r="BJ10" s="758"/>
      <c r="BK10" s="758"/>
      <c r="BL10" s="758"/>
      <c r="BM10" s="758"/>
      <c r="BN10" s="758"/>
      <c r="BO10" s="758"/>
      <c r="BP10" s="758"/>
      <c r="BQ10" s="758"/>
      <c r="BR10" s="758"/>
      <c r="BS10" s="758"/>
      <c r="BT10" s="758"/>
      <c r="BU10" s="758"/>
      <c r="BV10" s="758"/>
      <c r="BW10" s="758"/>
      <c r="BX10" s="758"/>
      <c r="BY10" s="758"/>
      <c r="BZ10" s="758"/>
      <c r="CA10" s="758"/>
      <c r="CB10" s="758"/>
      <c r="CC10" s="758"/>
      <c r="CD10" s="758"/>
      <c r="CE10" s="758"/>
      <c r="CF10" s="758"/>
      <c r="CG10" s="758"/>
      <c r="CH10" s="758"/>
      <c r="CI10" s="758"/>
      <c r="CJ10" s="758"/>
      <c r="CK10" s="758"/>
      <c r="CL10" s="758"/>
      <c r="CM10" s="758"/>
      <c r="CN10" s="758"/>
      <c r="CO10" s="758"/>
      <c r="CP10" s="758"/>
      <c r="CQ10" s="758"/>
      <c r="CR10" s="758"/>
      <c r="CS10" s="758"/>
      <c r="CT10" s="758"/>
      <c r="CU10" s="758"/>
      <c r="CV10" s="758"/>
      <c r="CW10" s="758"/>
      <c r="CX10" s="758"/>
      <c r="CY10" s="758"/>
      <c r="CZ10" s="758"/>
      <c r="DA10" s="758"/>
      <c r="DB10" s="758"/>
      <c r="DC10" s="758"/>
      <c r="DD10" s="758"/>
      <c r="DE10" s="758"/>
      <c r="DF10" s="758"/>
      <c r="DG10" s="758"/>
      <c r="DH10" s="758"/>
      <c r="DI10" s="758"/>
      <c r="DJ10" s="758"/>
      <c r="DK10" s="758"/>
      <c r="DL10" s="758"/>
      <c r="DM10" s="758"/>
      <c r="DN10" s="758"/>
      <c r="DO10" s="758"/>
      <c r="DP10" s="758"/>
      <c r="DQ10" s="758"/>
      <c r="DR10" s="758"/>
      <c r="DS10" s="758"/>
      <c r="DT10" s="758"/>
      <c r="DU10" s="758"/>
      <c r="DV10" s="758"/>
      <c r="DW10" s="758"/>
      <c r="DX10" s="758"/>
      <c r="DY10" s="758"/>
      <c r="DZ10" s="758"/>
      <c r="EA10" s="758"/>
      <c r="EB10" s="758"/>
      <c r="EC10" s="758"/>
      <c r="ED10" s="758"/>
      <c r="EE10" s="758"/>
      <c r="EF10" s="758"/>
      <c r="EG10" s="758"/>
      <c r="EH10" s="758"/>
      <c r="EI10" s="758"/>
      <c r="EJ10" s="758"/>
      <c r="EK10" s="758"/>
      <c r="EL10" s="758"/>
      <c r="EM10" s="758"/>
      <c r="EN10" s="758"/>
      <c r="EO10" s="758"/>
      <c r="EP10" s="758"/>
      <c r="EQ10" s="758"/>
      <c r="ER10" s="758"/>
      <c r="ES10" s="758"/>
      <c r="ET10" s="758"/>
      <c r="EU10" s="758"/>
      <c r="EV10" s="758"/>
      <c r="EW10" s="758"/>
      <c r="EX10" s="758"/>
      <c r="EY10" s="758"/>
      <c r="EZ10" s="758"/>
      <c r="FA10" s="758"/>
      <c r="FB10" s="758"/>
      <c r="FC10" s="758"/>
      <c r="FD10" s="758"/>
      <c r="FE10" s="758"/>
      <c r="FF10" s="758"/>
      <c r="FG10" s="758"/>
      <c r="FH10" s="758"/>
      <c r="FI10" s="758"/>
      <c r="FJ10" s="758"/>
      <c r="FK10" s="758"/>
      <c r="FL10" s="758"/>
      <c r="FM10" s="758"/>
      <c r="FN10" s="758"/>
      <c r="FO10" s="758"/>
      <c r="FP10" s="758"/>
      <c r="FQ10" s="758"/>
      <c r="FR10" s="758"/>
      <c r="FS10" s="758"/>
      <c r="FT10" s="758"/>
      <c r="FU10" s="758"/>
      <c r="FV10" s="758"/>
      <c r="FW10" s="758"/>
      <c r="FX10" s="758"/>
      <c r="FY10" s="758"/>
      <c r="FZ10" s="758"/>
      <c r="GA10" s="758"/>
      <c r="GB10" s="758"/>
      <c r="GC10" s="758"/>
      <c r="GD10" s="758"/>
      <c r="GE10" s="758"/>
      <c r="GF10" s="758"/>
      <c r="GG10" s="758"/>
      <c r="GH10" s="758"/>
      <c r="GI10" s="758"/>
      <c r="GJ10" s="758"/>
      <c r="GK10" s="758"/>
      <c r="GL10" s="758"/>
      <c r="GM10" s="758"/>
      <c r="GN10" s="758"/>
      <c r="GO10" s="758"/>
      <c r="GP10" s="758"/>
      <c r="GQ10" s="758"/>
      <c r="GR10" s="758"/>
      <c r="GS10" s="758"/>
      <c r="GT10" s="758"/>
      <c r="GU10" s="758"/>
      <c r="GV10" s="758"/>
      <c r="GW10" s="758"/>
      <c r="GX10" s="758"/>
      <c r="GY10" s="758"/>
      <c r="GZ10" s="758"/>
      <c r="HA10" s="758"/>
      <c r="HB10" s="758"/>
      <c r="HC10" s="758"/>
      <c r="HD10" s="758"/>
      <c r="HE10" s="758"/>
      <c r="HF10" s="758"/>
      <c r="HG10" s="758"/>
      <c r="HH10" s="758"/>
      <c r="HI10" s="758"/>
      <c r="HJ10" s="758"/>
      <c r="HK10" s="758"/>
      <c r="HL10" s="758"/>
      <c r="HM10" s="758"/>
      <c r="HN10" s="758"/>
      <c r="HO10" s="758"/>
      <c r="HP10" s="758"/>
      <c r="HQ10" s="758"/>
      <c r="HR10" s="758"/>
      <c r="HS10" s="758"/>
      <c r="HT10" s="758"/>
      <c r="HU10" s="758"/>
      <c r="HV10" s="758"/>
      <c r="HW10" s="758"/>
      <c r="HX10" s="758"/>
      <c r="HY10" s="758"/>
      <c r="HZ10" s="758"/>
      <c r="IA10" s="758"/>
      <c r="IB10" s="758"/>
      <c r="IC10" s="758"/>
      <c r="ID10" s="758"/>
      <c r="IE10" s="758"/>
      <c r="IF10" s="758"/>
      <c r="IG10" s="758"/>
      <c r="IH10" s="758"/>
      <c r="II10" s="758"/>
      <c r="IJ10" s="758"/>
      <c r="IK10" s="758"/>
      <c r="IL10" s="758"/>
      <c r="IM10" s="758"/>
      <c r="IN10" s="758"/>
      <c r="IO10" s="758"/>
      <c r="IP10" s="758"/>
      <c r="IQ10" s="758"/>
      <c r="IR10" s="758"/>
      <c r="IS10" s="758"/>
      <c r="IT10" s="758"/>
      <c r="IU10" s="758"/>
      <c r="IV10" s="758"/>
      <c r="IW10" s="758"/>
      <c r="IX10" s="758"/>
      <c r="IY10" s="758"/>
    </row>
    <row r="11" spans="1:259" s="789" customFormat="1" ht="41.5" customHeight="1">
      <c r="A11" s="784">
        <v>3</v>
      </c>
      <c r="B11" s="790" t="s">
        <v>2931</v>
      </c>
      <c r="C11" s="786">
        <v>1</v>
      </c>
      <c r="D11" s="787" t="s">
        <v>339</v>
      </c>
      <c r="E11" s="1113"/>
      <c r="F11" s="1030">
        <f t="shared" ref="F11:F20" si="0">ROUND(C11*E11,2)</f>
        <v>0</v>
      </c>
      <c r="G11" s="758"/>
      <c r="H11" s="791"/>
      <c r="I11" s="758"/>
      <c r="J11" s="758"/>
      <c r="K11" s="758"/>
      <c r="L11" s="758"/>
      <c r="M11" s="758"/>
      <c r="N11" s="758"/>
      <c r="O11" s="758"/>
      <c r="P11" s="758"/>
      <c r="Q11" s="758"/>
      <c r="R11" s="758"/>
      <c r="S11" s="758"/>
      <c r="T11" s="758"/>
      <c r="U11" s="758"/>
      <c r="V11" s="758"/>
      <c r="W11" s="758"/>
      <c r="X11" s="758"/>
      <c r="Y11" s="758"/>
      <c r="Z11" s="758"/>
      <c r="AA11" s="758"/>
      <c r="AB11" s="758"/>
      <c r="AC11" s="758"/>
      <c r="AD11" s="758"/>
      <c r="AE11" s="758"/>
      <c r="AF11" s="758"/>
      <c r="AG11" s="758"/>
      <c r="AH11" s="758"/>
      <c r="AI11" s="758"/>
      <c r="AJ11" s="758"/>
      <c r="AK11" s="758"/>
      <c r="AL11" s="758"/>
      <c r="AM11" s="758"/>
      <c r="AN11" s="758"/>
      <c r="AO11" s="758"/>
      <c r="AP11" s="758"/>
      <c r="AQ11" s="758"/>
      <c r="AR11" s="758"/>
      <c r="AS11" s="758"/>
      <c r="AT11" s="758"/>
      <c r="AU11" s="758"/>
      <c r="AV11" s="758"/>
      <c r="AW11" s="758"/>
      <c r="AX11" s="758"/>
      <c r="AY11" s="758"/>
      <c r="AZ11" s="758"/>
      <c r="BA11" s="758"/>
      <c r="BB11" s="758"/>
      <c r="BC11" s="758"/>
      <c r="BD11" s="758"/>
      <c r="BE11" s="758"/>
      <c r="BF11" s="758"/>
      <c r="BG11" s="758"/>
      <c r="BH11" s="758"/>
      <c r="BI11" s="758"/>
      <c r="BJ11" s="758"/>
      <c r="BK11" s="758"/>
      <c r="BL11" s="758"/>
      <c r="BM11" s="758"/>
      <c r="BN11" s="758"/>
      <c r="BO11" s="758"/>
      <c r="BP11" s="758"/>
      <c r="BQ11" s="758"/>
      <c r="BR11" s="758"/>
      <c r="BS11" s="758"/>
      <c r="BT11" s="758"/>
      <c r="BU11" s="758"/>
      <c r="BV11" s="758"/>
      <c r="BW11" s="758"/>
      <c r="BX11" s="758"/>
      <c r="BY11" s="758"/>
      <c r="BZ11" s="758"/>
      <c r="CA11" s="758"/>
      <c r="CB11" s="758"/>
      <c r="CC11" s="758"/>
      <c r="CD11" s="758"/>
      <c r="CE11" s="758"/>
      <c r="CF11" s="758"/>
      <c r="CG11" s="758"/>
      <c r="CH11" s="758"/>
      <c r="CI11" s="758"/>
      <c r="CJ11" s="758"/>
      <c r="CK11" s="758"/>
      <c r="CL11" s="758"/>
      <c r="CM11" s="758"/>
      <c r="CN11" s="758"/>
      <c r="CO11" s="758"/>
      <c r="CP11" s="758"/>
      <c r="CQ11" s="758"/>
      <c r="CR11" s="758"/>
      <c r="CS11" s="758"/>
      <c r="CT11" s="758"/>
      <c r="CU11" s="758"/>
      <c r="CV11" s="758"/>
      <c r="CW11" s="758"/>
      <c r="CX11" s="758"/>
      <c r="CY11" s="758"/>
      <c r="CZ11" s="758"/>
      <c r="DA11" s="758"/>
      <c r="DB11" s="758"/>
      <c r="DC11" s="758"/>
      <c r="DD11" s="758"/>
      <c r="DE11" s="758"/>
      <c r="DF11" s="758"/>
      <c r="DG11" s="758"/>
      <c r="DH11" s="758"/>
      <c r="DI11" s="758"/>
      <c r="DJ11" s="758"/>
      <c r="DK11" s="758"/>
      <c r="DL11" s="758"/>
      <c r="DM11" s="758"/>
      <c r="DN11" s="758"/>
      <c r="DO11" s="758"/>
      <c r="DP11" s="758"/>
      <c r="DQ11" s="758"/>
      <c r="DR11" s="758"/>
      <c r="DS11" s="758"/>
      <c r="DT11" s="758"/>
      <c r="DU11" s="758"/>
      <c r="DV11" s="758"/>
      <c r="DW11" s="758"/>
      <c r="DX11" s="758"/>
      <c r="DY11" s="758"/>
      <c r="DZ11" s="758"/>
      <c r="EA11" s="758"/>
      <c r="EB11" s="758"/>
      <c r="EC11" s="758"/>
      <c r="ED11" s="758"/>
      <c r="EE11" s="758"/>
      <c r="EF11" s="758"/>
      <c r="EG11" s="758"/>
      <c r="EH11" s="758"/>
      <c r="EI11" s="758"/>
      <c r="EJ11" s="758"/>
      <c r="EK11" s="758"/>
      <c r="EL11" s="758"/>
      <c r="EM11" s="758"/>
      <c r="EN11" s="758"/>
      <c r="EO11" s="758"/>
      <c r="EP11" s="758"/>
      <c r="EQ11" s="758"/>
      <c r="ER11" s="758"/>
      <c r="ES11" s="758"/>
      <c r="ET11" s="758"/>
      <c r="EU11" s="758"/>
      <c r="EV11" s="758"/>
      <c r="EW11" s="758"/>
      <c r="EX11" s="758"/>
      <c r="EY11" s="758"/>
      <c r="EZ11" s="758"/>
      <c r="FA11" s="758"/>
      <c r="FB11" s="758"/>
      <c r="FC11" s="758"/>
      <c r="FD11" s="758"/>
      <c r="FE11" s="758"/>
      <c r="FF11" s="758"/>
      <c r="FG11" s="758"/>
      <c r="FH11" s="758"/>
      <c r="FI11" s="758"/>
      <c r="FJ11" s="758"/>
      <c r="FK11" s="758"/>
      <c r="FL11" s="758"/>
      <c r="FM11" s="758"/>
      <c r="FN11" s="758"/>
      <c r="FO11" s="758"/>
      <c r="FP11" s="758"/>
      <c r="FQ11" s="758"/>
      <c r="FR11" s="758"/>
      <c r="FS11" s="758"/>
      <c r="FT11" s="758"/>
      <c r="FU11" s="758"/>
      <c r="FV11" s="758"/>
      <c r="FW11" s="758"/>
      <c r="FX11" s="758"/>
      <c r="FY11" s="758"/>
      <c r="FZ11" s="758"/>
      <c r="GA11" s="758"/>
      <c r="GB11" s="758"/>
      <c r="GC11" s="758"/>
      <c r="GD11" s="758"/>
      <c r="GE11" s="758"/>
      <c r="GF11" s="758"/>
      <c r="GG11" s="758"/>
      <c r="GH11" s="758"/>
      <c r="GI11" s="758"/>
      <c r="GJ11" s="758"/>
      <c r="GK11" s="758"/>
      <c r="GL11" s="758"/>
      <c r="GM11" s="758"/>
      <c r="GN11" s="758"/>
      <c r="GO11" s="758"/>
      <c r="GP11" s="758"/>
      <c r="GQ11" s="758"/>
      <c r="GR11" s="758"/>
      <c r="GS11" s="758"/>
      <c r="GT11" s="758"/>
      <c r="GU11" s="758"/>
      <c r="GV11" s="758"/>
      <c r="GW11" s="758"/>
      <c r="GX11" s="758"/>
      <c r="GY11" s="758"/>
      <c r="GZ11" s="758"/>
      <c r="HA11" s="758"/>
      <c r="HB11" s="758"/>
      <c r="HC11" s="758"/>
      <c r="HD11" s="758"/>
      <c r="HE11" s="758"/>
      <c r="HF11" s="758"/>
      <c r="HG11" s="758"/>
      <c r="HH11" s="758"/>
      <c r="HI11" s="758"/>
      <c r="HJ11" s="758"/>
      <c r="HK11" s="758"/>
      <c r="HL11" s="758"/>
      <c r="HM11" s="758"/>
      <c r="HN11" s="758"/>
      <c r="HO11" s="758"/>
      <c r="HP11" s="758"/>
      <c r="HQ11" s="758"/>
      <c r="HR11" s="758"/>
      <c r="HS11" s="758"/>
      <c r="HT11" s="758"/>
      <c r="HU11" s="758"/>
      <c r="HV11" s="758"/>
      <c r="HW11" s="758"/>
      <c r="HX11" s="758"/>
      <c r="HY11" s="758"/>
      <c r="HZ11" s="758"/>
      <c r="IA11" s="758"/>
      <c r="IB11" s="758"/>
      <c r="IC11" s="758"/>
      <c r="ID11" s="758"/>
      <c r="IE11" s="758"/>
      <c r="IF11" s="758"/>
      <c r="IG11" s="758"/>
      <c r="IH11" s="758"/>
      <c r="II11" s="758"/>
      <c r="IJ11" s="758"/>
      <c r="IK11" s="758"/>
      <c r="IL11" s="758"/>
      <c r="IM11" s="758"/>
      <c r="IN11" s="758"/>
      <c r="IO11" s="758"/>
      <c r="IP11" s="758"/>
      <c r="IQ11" s="758"/>
      <c r="IR11" s="758"/>
      <c r="IS11" s="758"/>
      <c r="IT11" s="758"/>
      <c r="IU11" s="758"/>
      <c r="IV11" s="758"/>
      <c r="IW11" s="758"/>
      <c r="IX11" s="758"/>
      <c r="IY11" s="758"/>
    </row>
    <row r="12" spans="1:259" s="789" customFormat="1" ht="42" customHeight="1">
      <c r="A12" s="784">
        <v>4</v>
      </c>
      <c r="B12" s="790" t="s">
        <v>2932</v>
      </c>
      <c r="C12" s="786">
        <v>1</v>
      </c>
      <c r="D12" s="787" t="s">
        <v>339</v>
      </c>
      <c r="E12" s="1113"/>
      <c r="F12" s="1030">
        <f t="shared" si="0"/>
        <v>0</v>
      </c>
      <c r="G12" s="758"/>
      <c r="H12" s="791"/>
      <c r="I12" s="758"/>
      <c r="J12" s="758"/>
      <c r="K12" s="758"/>
      <c r="L12" s="758"/>
      <c r="M12" s="758"/>
      <c r="N12" s="758"/>
      <c r="O12" s="758"/>
      <c r="P12" s="758"/>
      <c r="Q12" s="758"/>
      <c r="R12" s="758"/>
      <c r="S12" s="758"/>
      <c r="T12" s="758"/>
      <c r="U12" s="758"/>
      <c r="V12" s="758"/>
      <c r="W12" s="758"/>
      <c r="X12" s="758"/>
      <c r="Y12" s="758"/>
      <c r="Z12" s="758"/>
      <c r="AA12" s="758"/>
      <c r="AB12" s="758"/>
      <c r="AC12" s="758"/>
      <c r="AD12" s="758"/>
      <c r="AE12" s="758"/>
      <c r="AF12" s="758"/>
      <c r="AG12" s="758"/>
      <c r="AH12" s="758"/>
      <c r="AI12" s="758"/>
      <c r="AJ12" s="758"/>
      <c r="AK12" s="758"/>
      <c r="AL12" s="758"/>
      <c r="AM12" s="758"/>
      <c r="AN12" s="758"/>
      <c r="AO12" s="758"/>
      <c r="AP12" s="758"/>
      <c r="AQ12" s="758"/>
      <c r="AR12" s="758"/>
      <c r="AS12" s="758"/>
      <c r="AT12" s="758"/>
      <c r="AU12" s="758"/>
      <c r="AV12" s="758"/>
      <c r="AW12" s="758"/>
      <c r="AX12" s="758"/>
      <c r="AY12" s="758"/>
      <c r="AZ12" s="758"/>
      <c r="BA12" s="758"/>
      <c r="BB12" s="758"/>
      <c r="BC12" s="758"/>
      <c r="BD12" s="758"/>
      <c r="BE12" s="758"/>
      <c r="BF12" s="758"/>
      <c r="BG12" s="758"/>
      <c r="BH12" s="758"/>
      <c r="BI12" s="758"/>
      <c r="BJ12" s="758"/>
      <c r="BK12" s="758"/>
      <c r="BL12" s="758"/>
      <c r="BM12" s="758"/>
      <c r="BN12" s="758"/>
      <c r="BO12" s="758"/>
      <c r="BP12" s="758"/>
      <c r="BQ12" s="758"/>
      <c r="BR12" s="758"/>
      <c r="BS12" s="758"/>
      <c r="BT12" s="758"/>
      <c r="BU12" s="758"/>
      <c r="BV12" s="758"/>
      <c r="BW12" s="758"/>
      <c r="BX12" s="758"/>
      <c r="BY12" s="758"/>
      <c r="BZ12" s="758"/>
      <c r="CA12" s="758"/>
      <c r="CB12" s="758"/>
      <c r="CC12" s="758"/>
      <c r="CD12" s="758"/>
      <c r="CE12" s="758"/>
      <c r="CF12" s="758"/>
      <c r="CG12" s="758"/>
      <c r="CH12" s="758"/>
      <c r="CI12" s="758"/>
      <c r="CJ12" s="758"/>
      <c r="CK12" s="758"/>
      <c r="CL12" s="758"/>
      <c r="CM12" s="758"/>
      <c r="CN12" s="758"/>
      <c r="CO12" s="758"/>
      <c r="CP12" s="758"/>
      <c r="CQ12" s="758"/>
      <c r="CR12" s="758"/>
      <c r="CS12" s="758"/>
      <c r="CT12" s="758"/>
      <c r="CU12" s="758"/>
      <c r="CV12" s="758"/>
      <c r="CW12" s="758"/>
      <c r="CX12" s="758"/>
      <c r="CY12" s="758"/>
      <c r="CZ12" s="758"/>
      <c r="DA12" s="758"/>
      <c r="DB12" s="758"/>
      <c r="DC12" s="758"/>
      <c r="DD12" s="758"/>
      <c r="DE12" s="758"/>
      <c r="DF12" s="758"/>
      <c r="DG12" s="758"/>
      <c r="DH12" s="758"/>
      <c r="DI12" s="758"/>
      <c r="DJ12" s="758"/>
      <c r="DK12" s="758"/>
      <c r="DL12" s="758"/>
      <c r="DM12" s="758"/>
      <c r="DN12" s="758"/>
      <c r="DO12" s="758"/>
      <c r="DP12" s="758"/>
      <c r="DQ12" s="758"/>
      <c r="DR12" s="758"/>
      <c r="DS12" s="758"/>
      <c r="DT12" s="758"/>
      <c r="DU12" s="758"/>
      <c r="DV12" s="758"/>
      <c r="DW12" s="758"/>
      <c r="DX12" s="758"/>
      <c r="DY12" s="758"/>
      <c r="DZ12" s="758"/>
      <c r="EA12" s="758"/>
      <c r="EB12" s="758"/>
      <c r="EC12" s="758"/>
      <c r="ED12" s="758"/>
      <c r="EE12" s="758"/>
      <c r="EF12" s="758"/>
      <c r="EG12" s="758"/>
      <c r="EH12" s="758"/>
      <c r="EI12" s="758"/>
      <c r="EJ12" s="758"/>
      <c r="EK12" s="758"/>
      <c r="EL12" s="758"/>
      <c r="EM12" s="758"/>
      <c r="EN12" s="758"/>
      <c r="EO12" s="758"/>
      <c r="EP12" s="758"/>
      <c r="EQ12" s="758"/>
      <c r="ER12" s="758"/>
      <c r="ES12" s="758"/>
      <c r="ET12" s="758"/>
      <c r="EU12" s="758"/>
      <c r="EV12" s="758"/>
      <c r="EW12" s="758"/>
      <c r="EX12" s="758"/>
      <c r="EY12" s="758"/>
      <c r="EZ12" s="758"/>
      <c r="FA12" s="758"/>
      <c r="FB12" s="758"/>
      <c r="FC12" s="758"/>
      <c r="FD12" s="758"/>
      <c r="FE12" s="758"/>
      <c r="FF12" s="758"/>
      <c r="FG12" s="758"/>
      <c r="FH12" s="758"/>
      <c r="FI12" s="758"/>
      <c r="FJ12" s="758"/>
      <c r="FK12" s="758"/>
      <c r="FL12" s="758"/>
      <c r="FM12" s="758"/>
      <c r="FN12" s="758"/>
      <c r="FO12" s="758"/>
      <c r="FP12" s="758"/>
      <c r="FQ12" s="758"/>
      <c r="FR12" s="758"/>
      <c r="FS12" s="758"/>
      <c r="FT12" s="758"/>
      <c r="FU12" s="758"/>
      <c r="FV12" s="758"/>
      <c r="FW12" s="758"/>
      <c r="FX12" s="758"/>
      <c r="FY12" s="758"/>
      <c r="FZ12" s="758"/>
      <c r="GA12" s="758"/>
      <c r="GB12" s="758"/>
      <c r="GC12" s="758"/>
      <c r="GD12" s="758"/>
      <c r="GE12" s="758"/>
      <c r="GF12" s="758"/>
      <c r="GG12" s="758"/>
      <c r="GH12" s="758"/>
      <c r="GI12" s="758"/>
      <c r="GJ12" s="758"/>
      <c r="GK12" s="758"/>
      <c r="GL12" s="758"/>
      <c r="GM12" s="758"/>
      <c r="GN12" s="758"/>
      <c r="GO12" s="758"/>
      <c r="GP12" s="758"/>
      <c r="GQ12" s="758"/>
      <c r="GR12" s="758"/>
      <c r="GS12" s="758"/>
      <c r="GT12" s="758"/>
      <c r="GU12" s="758"/>
      <c r="GV12" s="758"/>
      <c r="GW12" s="758"/>
      <c r="GX12" s="758"/>
      <c r="GY12" s="758"/>
      <c r="GZ12" s="758"/>
      <c r="HA12" s="758"/>
      <c r="HB12" s="758"/>
      <c r="HC12" s="758"/>
      <c r="HD12" s="758"/>
      <c r="HE12" s="758"/>
      <c r="HF12" s="758"/>
      <c r="HG12" s="758"/>
      <c r="HH12" s="758"/>
      <c r="HI12" s="758"/>
      <c r="HJ12" s="758"/>
      <c r="HK12" s="758"/>
      <c r="HL12" s="758"/>
      <c r="HM12" s="758"/>
      <c r="HN12" s="758"/>
      <c r="HO12" s="758"/>
      <c r="HP12" s="758"/>
      <c r="HQ12" s="758"/>
      <c r="HR12" s="758"/>
      <c r="HS12" s="758"/>
      <c r="HT12" s="758"/>
      <c r="HU12" s="758"/>
      <c r="HV12" s="758"/>
      <c r="HW12" s="758"/>
      <c r="HX12" s="758"/>
      <c r="HY12" s="758"/>
      <c r="HZ12" s="758"/>
      <c r="IA12" s="758"/>
      <c r="IB12" s="758"/>
      <c r="IC12" s="758"/>
      <c r="ID12" s="758"/>
      <c r="IE12" s="758"/>
      <c r="IF12" s="758"/>
      <c r="IG12" s="758"/>
      <c r="IH12" s="758"/>
      <c r="II12" s="758"/>
      <c r="IJ12" s="758"/>
      <c r="IK12" s="758"/>
      <c r="IL12" s="758"/>
      <c r="IM12" s="758"/>
      <c r="IN12" s="758"/>
      <c r="IO12" s="758"/>
      <c r="IP12" s="758"/>
      <c r="IQ12" s="758"/>
      <c r="IR12" s="758"/>
      <c r="IS12" s="758"/>
      <c r="IT12" s="758"/>
      <c r="IU12" s="758"/>
      <c r="IV12" s="758"/>
      <c r="IW12" s="758"/>
      <c r="IX12" s="758"/>
      <c r="IY12" s="758"/>
    </row>
    <row r="13" spans="1:259" s="789" customFormat="1" ht="42" customHeight="1">
      <c r="A13" s="784">
        <v>5</v>
      </c>
      <c r="B13" s="790" t="s">
        <v>2932</v>
      </c>
      <c r="C13" s="786">
        <v>1</v>
      </c>
      <c r="D13" s="787" t="s">
        <v>339</v>
      </c>
      <c r="E13" s="1113"/>
      <c r="F13" s="1030">
        <f t="shared" si="0"/>
        <v>0</v>
      </c>
      <c r="G13" s="758"/>
      <c r="H13" s="791"/>
      <c r="I13" s="758"/>
      <c r="J13" s="758"/>
      <c r="K13" s="758"/>
      <c r="L13" s="758"/>
      <c r="M13" s="758"/>
      <c r="N13" s="758"/>
      <c r="O13" s="758"/>
      <c r="P13" s="758"/>
      <c r="Q13" s="758"/>
      <c r="R13" s="758"/>
      <c r="S13" s="758"/>
      <c r="T13" s="758"/>
      <c r="U13" s="758"/>
      <c r="V13" s="758"/>
      <c r="W13" s="758"/>
      <c r="X13" s="758"/>
      <c r="Y13" s="758"/>
      <c r="Z13" s="758"/>
      <c r="AA13" s="758"/>
      <c r="AB13" s="758"/>
      <c r="AC13" s="758"/>
      <c r="AD13" s="758"/>
      <c r="AE13" s="758"/>
      <c r="AF13" s="758"/>
      <c r="AG13" s="758"/>
      <c r="AH13" s="758"/>
      <c r="AI13" s="758"/>
      <c r="AJ13" s="758"/>
      <c r="AK13" s="758"/>
      <c r="AL13" s="758"/>
      <c r="AM13" s="758"/>
      <c r="AN13" s="758"/>
      <c r="AO13" s="758"/>
      <c r="AP13" s="758"/>
      <c r="AQ13" s="758"/>
      <c r="AR13" s="758"/>
      <c r="AS13" s="758"/>
      <c r="AT13" s="758"/>
      <c r="AU13" s="758"/>
      <c r="AV13" s="758"/>
      <c r="AW13" s="758"/>
      <c r="AX13" s="758"/>
      <c r="AY13" s="758"/>
      <c r="AZ13" s="758"/>
      <c r="BA13" s="758"/>
      <c r="BB13" s="758"/>
      <c r="BC13" s="758"/>
      <c r="BD13" s="758"/>
      <c r="BE13" s="758"/>
      <c r="BF13" s="758"/>
      <c r="BG13" s="758"/>
      <c r="BH13" s="758"/>
      <c r="BI13" s="758"/>
      <c r="BJ13" s="758"/>
      <c r="BK13" s="758"/>
      <c r="BL13" s="758"/>
      <c r="BM13" s="758"/>
      <c r="BN13" s="758"/>
      <c r="BO13" s="758"/>
      <c r="BP13" s="758"/>
      <c r="BQ13" s="758"/>
      <c r="BR13" s="758"/>
      <c r="BS13" s="758"/>
      <c r="BT13" s="758"/>
      <c r="BU13" s="758"/>
      <c r="BV13" s="758"/>
      <c r="BW13" s="758"/>
      <c r="BX13" s="758"/>
      <c r="BY13" s="758"/>
      <c r="BZ13" s="758"/>
      <c r="CA13" s="758"/>
      <c r="CB13" s="758"/>
      <c r="CC13" s="758"/>
      <c r="CD13" s="758"/>
      <c r="CE13" s="758"/>
      <c r="CF13" s="758"/>
      <c r="CG13" s="758"/>
      <c r="CH13" s="758"/>
      <c r="CI13" s="758"/>
      <c r="CJ13" s="758"/>
      <c r="CK13" s="758"/>
      <c r="CL13" s="758"/>
      <c r="CM13" s="758"/>
      <c r="CN13" s="758"/>
      <c r="CO13" s="758"/>
      <c r="CP13" s="758"/>
      <c r="CQ13" s="758"/>
      <c r="CR13" s="758"/>
      <c r="CS13" s="758"/>
      <c r="CT13" s="758"/>
      <c r="CU13" s="758"/>
      <c r="CV13" s="758"/>
      <c r="CW13" s="758"/>
      <c r="CX13" s="758"/>
      <c r="CY13" s="758"/>
      <c r="CZ13" s="758"/>
      <c r="DA13" s="758"/>
      <c r="DB13" s="758"/>
      <c r="DC13" s="758"/>
      <c r="DD13" s="758"/>
      <c r="DE13" s="758"/>
      <c r="DF13" s="758"/>
      <c r="DG13" s="758"/>
      <c r="DH13" s="758"/>
      <c r="DI13" s="758"/>
      <c r="DJ13" s="758"/>
      <c r="DK13" s="758"/>
      <c r="DL13" s="758"/>
      <c r="DM13" s="758"/>
      <c r="DN13" s="758"/>
      <c r="DO13" s="758"/>
      <c r="DP13" s="758"/>
      <c r="DQ13" s="758"/>
      <c r="DR13" s="758"/>
      <c r="DS13" s="758"/>
      <c r="DT13" s="758"/>
      <c r="DU13" s="758"/>
      <c r="DV13" s="758"/>
      <c r="DW13" s="758"/>
      <c r="DX13" s="758"/>
      <c r="DY13" s="758"/>
      <c r="DZ13" s="758"/>
      <c r="EA13" s="758"/>
      <c r="EB13" s="758"/>
      <c r="EC13" s="758"/>
      <c r="ED13" s="758"/>
      <c r="EE13" s="758"/>
      <c r="EF13" s="758"/>
      <c r="EG13" s="758"/>
      <c r="EH13" s="758"/>
      <c r="EI13" s="758"/>
      <c r="EJ13" s="758"/>
      <c r="EK13" s="758"/>
      <c r="EL13" s="758"/>
      <c r="EM13" s="758"/>
      <c r="EN13" s="758"/>
      <c r="EO13" s="758"/>
      <c r="EP13" s="758"/>
      <c r="EQ13" s="758"/>
      <c r="ER13" s="758"/>
      <c r="ES13" s="758"/>
      <c r="ET13" s="758"/>
      <c r="EU13" s="758"/>
      <c r="EV13" s="758"/>
      <c r="EW13" s="758"/>
      <c r="EX13" s="758"/>
      <c r="EY13" s="758"/>
      <c r="EZ13" s="758"/>
      <c r="FA13" s="758"/>
      <c r="FB13" s="758"/>
      <c r="FC13" s="758"/>
      <c r="FD13" s="758"/>
      <c r="FE13" s="758"/>
      <c r="FF13" s="758"/>
      <c r="FG13" s="758"/>
      <c r="FH13" s="758"/>
      <c r="FI13" s="758"/>
      <c r="FJ13" s="758"/>
      <c r="FK13" s="758"/>
      <c r="FL13" s="758"/>
      <c r="FM13" s="758"/>
      <c r="FN13" s="758"/>
      <c r="FO13" s="758"/>
      <c r="FP13" s="758"/>
      <c r="FQ13" s="758"/>
      <c r="FR13" s="758"/>
      <c r="FS13" s="758"/>
      <c r="FT13" s="758"/>
      <c r="FU13" s="758"/>
      <c r="FV13" s="758"/>
      <c r="FW13" s="758"/>
      <c r="FX13" s="758"/>
      <c r="FY13" s="758"/>
      <c r="FZ13" s="758"/>
      <c r="GA13" s="758"/>
      <c r="GB13" s="758"/>
      <c r="GC13" s="758"/>
      <c r="GD13" s="758"/>
      <c r="GE13" s="758"/>
      <c r="GF13" s="758"/>
      <c r="GG13" s="758"/>
      <c r="GH13" s="758"/>
      <c r="GI13" s="758"/>
      <c r="GJ13" s="758"/>
      <c r="GK13" s="758"/>
      <c r="GL13" s="758"/>
      <c r="GM13" s="758"/>
      <c r="GN13" s="758"/>
      <c r="GO13" s="758"/>
      <c r="GP13" s="758"/>
      <c r="GQ13" s="758"/>
      <c r="GR13" s="758"/>
      <c r="GS13" s="758"/>
      <c r="GT13" s="758"/>
      <c r="GU13" s="758"/>
      <c r="GV13" s="758"/>
      <c r="GW13" s="758"/>
      <c r="GX13" s="758"/>
      <c r="GY13" s="758"/>
      <c r="GZ13" s="758"/>
      <c r="HA13" s="758"/>
      <c r="HB13" s="758"/>
      <c r="HC13" s="758"/>
      <c r="HD13" s="758"/>
      <c r="HE13" s="758"/>
      <c r="HF13" s="758"/>
      <c r="HG13" s="758"/>
      <c r="HH13" s="758"/>
      <c r="HI13" s="758"/>
      <c r="HJ13" s="758"/>
      <c r="HK13" s="758"/>
      <c r="HL13" s="758"/>
      <c r="HM13" s="758"/>
      <c r="HN13" s="758"/>
      <c r="HO13" s="758"/>
      <c r="HP13" s="758"/>
      <c r="HQ13" s="758"/>
      <c r="HR13" s="758"/>
      <c r="HS13" s="758"/>
      <c r="HT13" s="758"/>
      <c r="HU13" s="758"/>
      <c r="HV13" s="758"/>
      <c r="HW13" s="758"/>
      <c r="HX13" s="758"/>
      <c r="HY13" s="758"/>
      <c r="HZ13" s="758"/>
      <c r="IA13" s="758"/>
      <c r="IB13" s="758"/>
      <c r="IC13" s="758"/>
      <c r="ID13" s="758"/>
      <c r="IE13" s="758"/>
      <c r="IF13" s="758"/>
      <c r="IG13" s="758"/>
      <c r="IH13" s="758"/>
      <c r="II13" s="758"/>
      <c r="IJ13" s="758"/>
      <c r="IK13" s="758"/>
      <c r="IL13" s="758"/>
      <c r="IM13" s="758"/>
      <c r="IN13" s="758"/>
      <c r="IO13" s="758"/>
      <c r="IP13" s="758"/>
      <c r="IQ13" s="758"/>
      <c r="IR13" s="758"/>
      <c r="IS13" s="758"/>
      <c r="IT13" s="758"/>
      <c r="IU13" s="758"/>
      <c r="IV13" s="758"/>
      <c r="IW13" s="758"/>
      <c r="IX13" s="758"/>
      <c r="IY13" s="758"/>
    </row>
    <row r="14" spans="1:259" s="789" customFormat="1" ht="43.9" customHeight="1">
      <c r="A14" s="784">
        <v>6</v>
      </c>
      <c r="B14" s="790" t="s">
        <v>2933</v>
      </c>
      <c r="C14" s="786">
        <v>1</v>
      </c>
      <c r="D14" s="787" t="s">
        <v>339</v>
      </c>
      <c r="E14" s="1113"/>
      <c r="F14" s="1030">
        <f t="shared" si="0"/>
        <v>0</v>
      </c>
      <c r="G14" s="758"/>
      <c r="H14" s="791"/>
      <c r="I14" s="758"/>
      <c r="J14" s="758"/>
      <c r="K14" s="758"/>
      <c r="L14" s="758"/>
      <c r="M14" s="758"/>
      <c r="N14" s="758"/>
      <c r="O14" s="758"/>
      <c r="P14" s="758"/>
      <c r="Q14" s="758"/>
      <c r="R14" s="758"/>
      <c r="S14" s="758"/>
      <c r="T14" s="758"/>
      <c r="U14" s="758"/>
      <c r="V14" s="758"/>
      <c r="W14" s="758"/>
      <c r="X14" s="758"/>
      <c r="Y14" s="758"/>
      <c r="Z14" s="758"/>
      <c r="AA14" s="758"/>
      <c r="AB14" s="758"/>
      <c r="AC14" s="758"/>
      <c r="AD14" s="758"/>
      <c r="AE14" s="758"/>
      <c r="AF14" s="758"/>
      <c r="AG14" s="758"/>
      <c r="AH14" s="758"/>
      <c r="AI14" s="758"/>
      <c r="AJ14" s="758"/>
      <c r="AK14" s="758"/>
      <c r="AL14" s="758"/>
      <c r="AM14" s="758"/>
      <c r="AN14" s="758"/>
      <c r="AO14" s="758"/>
      <c r="AP14" s="758"/>
      <c r="AQ14" s="758"/>
      <c r="AR14" s="758"/>
      <c r="AS14" s="758"/>
      <c r="AT14" s="758"/>
      <c r="AU14" s="758"/>
      <c r="AV14" s="758"/>
      <c r="AW14" s="758"/>
      <c r="AX14" s="758"/>
      <c r="AY14" s="758"/>
      <c r="AZ14" s="758"/>
      <c r="BA14" s="758"/>
      <c r="BB14" s="758"/>
      <c r="BC14" s="758"/>
      <c r="BD14" s="758"/>
      <c r="BE14" s="758"/>
      <c r="BF14" s="758"/>
      <c r="BG14" s="758"/>
      <c r="BH14" s="758"/>
      <c r="BI14" s="758"/>
      <c r="BJ14" s="758"/>
      <c r="BK14" s="758"/>
      <c r="BL14" s="758"/>
      <c r="BM14" s="758"/>
      <c r="BN14" s="758"/>
      <c r="BO14" s="758"/>
      <c r="BP14" s="758"/>
      <c r="BQ14" s="758"/>
      <c r="BR14" s="758"/>
      <c r="BS14" s="758"/>
      <c r="BT14" s="758"/>
      <c r="BU14" s="758"/>
      <c r="BV14" s="758"/>
      <c r="BW14" s="758"/>
      <c r="BX14" s="758"/>
      <c r="BY14" s="758"/>
      <c r="BZ14" s="758"/>
      <c r="CA14" s="758"/>
      <c r="CB14" s="758"/>
      <c r="CC14" s="758"/>
      <c r="CD14" s="758"/>
      <c r="CE14" s="758"/>
      <c r="CF14" s="758"/>
      <c r="CG14" s="758"/>
      <c r="CH14" s="758"/>
      <c r="CI14" s="758"/>
      <c r="CJ14" s="758"/>
      <c r="CK14" s="758"/>
      <c r="CL14" s="758"/>
      <c r="CM14" s="758"/>
      <c r="CN14" s="758"/>
      <c r="CO14" s="758"/>
      <c r="CP14" s="758"/>
      <c r="CQ14" s="758"/>
      <c r="CR14" s="758"/>
      <c r="CS14" s="758"/>
      <c r="CT14" s="758"/>
      <c r="CU14" s="758"/>
      <c r="CV14" s="758"/>
      <c r="CW14" s="758"/>
      <c r="CX14" s="758"/>
      <c r="CY14" s="758"/>
      <c r="CZ14" s="758"/>
      <c r="DA14" s="758"/>
      <c r="DB14" s="758"/>
      <c r="DC14" s="758"/>
      <c r="DD14" s="758"/>
      <c r="DE14" s="758"/>
      <c r="DF14" s="758"/>
      <c r="DG14" s="758"/>
      <c r="DH14" s="758"/>
      <c r="DI14" s="758"/>
      <c r="DJ14" s="758"/>
      <c r="DK14" s="758"/>
      <c r="DL14" s="758"/>
      <c r="DM14" s="758"/>
      <c r="DN14" s="758"/>
      <c r="DO14" s="758"/>
      <c r="DP14" s="758"/>
      <c r="DQ14" s="758"/>
      <c r="DR14" s="758"/>
      <c r="DS14" s="758"/>
      <c r="DT14" s="758"/>
      <c r="DU14" s="758"/>
      <c r="DV14" s="758"/>
      <c r="DW14" s="758"/>
      <c r="DX14" s="758"/>
      <c r="DY14" s="758"/>
      <c r="DZ14" s="758"/>
      <c r="EA14" s="758"/>
      <c r="EB14" s="758"/>
      <c r="EC14" s="758"/>
      <c r="ED14" s="758"/>
      <c r="EE14" s="758"/>
      <c r="EF14" s="758"/>
      <c r="EG14" s="758"/>
      <c r="EH14" s="758"/>
      <c r="EI14" s="758"/>
      <c r="EJ14" s="758"/>
      <c r="EK14" s="758"/>
      <c r="EL14" s="758"/>
      <c r="EM14" s="758"/>
      <c r="EN14" s="758"/>
      <c r="EO14" s="758"/>
      <c r="EP14" s="758"/>
      <c r="EQ14" s="758"/>
      <c r="ER14" s="758"/>
      <c r="ES14" s="758"/>
      <c r="ET14" s="758"/>
      <c r="EU14" s="758"/>
      <c r="EV14" s="758"/>
      <c r="EW14" s="758"/>
      <c r="EX14" s="758"/>
      <c r="EY14" s="758"/>
      <c r="EZ14" s="758"/>
      <c r="FA14" s="758"/>
      <c r="FB14" s="758"/>
      <c r="FC14" s="758"/>
      <c r="FD14" s="758"/>
      <c r="FE14" s="758"/>
      <c r="FF14" s="758"/>
      <c r="FG14" s="758"/>
      <c r="FH14" s="758"/>
      <c r="FI14" s="758"/>
      <c r="FJ14" s="758"/>
      <c r="FK14" s="758"/>
      <c r="FL14" s="758"/>
      <c r="FM14" s="758"/>
      <c r="FN14" s="758"/>
      <c r="FO14" s="758"/>
      <c r="FP14" s="758"/>
      <c r="FQ14" s="758"/>
      <c r="FR14" s="758"/>
      <c r="FS14" s="758"/>
      <c r="FT14" s="758"/>
      <c r="FU14" s="758"/>
      <c r="FV14" s="758"/>
      <c r="FW14" s="758"/>
      <c r="FX14" s="758"/>
      <c r="FY14" s="758"/>
      <c r="FZ14" s="758"/>
      <c r="GA14" s="758"/>
      <c r="GB14" s="758"/>
      <c r="GC14" s="758"/>
      <c r="GD14" s="758"/>
      <c r="GE14" s="758"/>
      <c r="GF14" s="758"/>
      <c r="GG14" s="758"/>
      <c r="GH14" s="758"/>
      <c r="GI14" s="758"/>
      <c r="GJ14" s="758"/>
      <c r="GK14" s="758"/>
      <c r="GL14" s="758"/>
      <c r="GM14" s="758"/>
      <c r="GN14" s="758"/>
      <c r="GO14" s="758"/>
      <c r="GP14" s="758"/>
      <c r="GQ14" s="758"/>
      <c r="GR14" s="758"/>
      <c r="GS14" s="758"/>
      <c r="GT14" s="758"/>
      <c r="GU14" s="758"/>
      <c r="GV14" s="758"/>
      <c r="GW14" s="758"/>
      <c r="GX14" s="758"/>
      <c r="GY14" s="758"/>
      <c r="GZ14" s="758"/>
      <c r="HA14" s="758"/>
      <c r="HB14" s="758"/>
      <c r="HC14" s="758"/>
      <c r="HD14" s="758"/>
      <c r="HE14" s="758"/>
      <c r="HF14" s="758"/>
      <c r="HG14" s="758"/>
      <c r="HH14" s="758"/>
      <c r="HI14" s="758"/>
      <c r="HJ14" s="758"/>
      <c r="HK14" s="758"/>
      <c r="HL14" s="758"/>
      <c r="HM14" s="758"/>
      <c r="HN14" s="758"/>
      <c r="HO14" s="758"/>
      <c r="HP14" s="758"/>
      <c r="HQ14" s="758"/>
      <c r="HR14" s="758"/>
      <c r="HS14" s="758"/>
      <c r="HT14" s="758"/>
      <c r="HU14" s="758"/>
      <c r="HV14" s="758"/>
      <c r="HW14" s="758"/>
      <c r="HX14" s="758"/>
      <c r="HY14" s="758"/>
      <c r="HZ14" s="758"/>
      <c r="IA14" s="758"/>
      <c r="IB14" s="758"/>
      <c r="IC14" s="758"/>
      <c r="ID14" s="758"/>
      <c r="IE14" s="758"/>
      <c r="IF14" s="758"/>
      <c r="IG14" s="758"/>
      <c r="IH14" s="758"/>
      <c r="II14" s="758"/>
      <c r="IJ14" s="758"/>
      <c r="IK14" s="758"/>
      <c r="IL14" s="758"/>
      <c r="IM14" s="758"/>
      <c r="IN14" s="758"/>
      <c r="IO14" s="758"/>
      <c r="IP14" s="758"/>
      <c r="IQ14" s="758"/>
      <c r="IR14" s="758"/>
      <c r="IS14" s="758"/>
      <c r="IT14" s="758"/>
      <c r="IU14" s="758"/>
      <c r="IV14" s="758"/>
      <c r="IW14" s="758"/>
      <c r="IX14" s="758"/>
      <c r="IY14" s="758"/>
    </row>
    <row r="15" spans="1:259" s="789" customFormat="1" ht="43.15" customHeight="1">
      <c r="A15" s="784">
        <v>7</v>
      </c>
      <c r="B15" s="790" t="s">
        <v>2934</v>
      </c>
      <c r="C15" s="786">
        <v>1</v>
      </c>
      <c r="D15" s="787" t="s">
        <v>339</v>
      </c>
      <c r="E15" s="1113"/>
      <c r="F15" s="1030">
        <f t="shared" si="0"/>
        <v>0</v>
      </c>
      <c r="G15" s="758"/>
      <c r="H15" s="791"/>
      <c r="I15" s="758"/>
      <c r="J15" s="758"/>
      <c r="K15" s="758"/>
      <c r="L15" s="758"/>
      <c r="M15" s="758"/>
      <c r="N15" s="758"/>
      <c r="O15" s="758"/>
      <c r="P15" s="758"/>
      <c r="Q15" s="758"/>
      <c r="R15" s="758"/>
      <c r="S15" s="758"/>
      <c r="T15" s="758"/>
      <c r="U15" s="758"/>
      <c r="V15" s="758"/>
      <c r="W15" s="758"/>
      <c r="X15" s="758"/>
      <c r="Y15" s="758"/>
      <c r="Z15" s="758"/>
      <c r="AA15" s="758"/>
      <c r="AB15" s="758"/>
      <c r="AC15" s="758"/>
      <c r="AD15" s="758"/>
      <c r="AE15" s="758"/>
      <c r="AF15" s="758"/>
      <c r="AG15" s="758"/>
      <c r="AH15" s="758"/>
      <c r="AI15" s="758"/>
      <c r="AJ15" s="758"/>
      <c r="AK15" s="758"/>
      <c r="AL15" s="758"/>
      <c r="AM15" s="758"/>
      <c r="AN15" s="758"/>
      <c r="AO15" s="758"/>
      <c r="AP15" s="758"/>
      <c r="AQ15" s="758"/>
      <c r="AR15" s="758"/>
      <c r="AS15" s="758"/>
      <c r="AT15" s="758"/>
      <c r="AU15" s="758"/>
      <c r="AV15" s="758"/>
      <c r="AW15" s="758"/>
      <c r="AX15" s="758"/>
      <c r="AY15" s="758"/>
      <c r="AZ15" s="758"/>
      <c r="BA15" s="758"/>
      <c r="BB15" s="758"/>
      <c r="BC15" s="758"/>
      <c r="BD15" s="758"/>
      <c r="BE15" s="758"/>
      <c r="BF15" s="758"/>
      <c r="BG15" s="758"/>
      <c r="BH15" s="758"/>
      <c r="BI15" s="758"/>
      <c r="BJ15" s="758"/>
      <c r="BK15" s="758"/>
      <c r="BL15" s="758"/>
      <c r="BM15" s="758"/>
      <c r="BN15" s="758"/>
      <c r="BO15" s="758"/>
      <c r="BP15" s="758"/>
      <c r="BQ15" s="758"/>
      <c r="BR15" s="758"/>
      <c r="BS15" s="758"/>
      <c r="BT15" s="758"/>
      <c r="BU15" s="758"/>
      <c r="BV15" s="758"/>
      <c r="BW15" s="758"/>
      <c r="BX15" s="758"/>
      <c r="BY15" s="758"/>
      <c r="BZ15" s="758"/>
      <c r="CA15" s="758"/>
      <c r="CB15" s="758"/>
      <c r="CC15" s="758"/>
      <c r="CD15" s="758"/>
      <c r="CE15" s="758"/>
      <c r="CF15" s="758"/>
      <c r="CG15" s="758"/>
      <c r="CH15" s="758"/>
      <c r="CI15" s="758"/>
      <c r="CJ15" s="758"/>
      <c r="CK15" s="758"/>
      <c r="CL15" s="758"/>
      <c r="CM15" s="758"/>
      <c r="CN15" s="758"/>
      <c r="CO15" s="758"/>
      <c r="CP15" s="758"/>
      <c r="CQ15" s="758"/>
      <c r="CR15" s="758"/>
      <c r="CS15" s="758"/>
      <c r="CT15" s="758"/>
      <c r="CU15" s="758"/>
      <c r="CV15" s="758"/>
      <c r="CW15" s="758"/>
      <c r="CX15" s="758"/>
      <c r="CY15" s="758"/>
      <c r="CZ15" s="758"/>
      <c r="DA15" s="758"/>
      <c r="DB15" s="758"/>
      <c r="DC15" s="758"/>
      <c r="DD15" s="758"/>
      <c r="DE15" s="758"/>
      <c r="DF15" s="758"/>
      <c r="DG15" s="758"/>
      <c r="DH15" s="758"/>
      <c r="DI15" s="758"/>
      <c r="DJ15" s="758"/>
      <c r="DK15" s="758"/>
      <c r="DL15" s="758"/>
      <c r="DM15" s="758"/>
      <c r="DN15" s="758"/>
      <c r="DO15" s="758"/>
      <c r="DP15" s="758"/>
      <c r="DQ15" s="758"/>
      <c r="DR15" s="758"/>
      <c r="DS15" s="758"/>
      <c r="DT15" s="758"/>
      <c r="DU15" s="758"/>
      <c r="DV15" s="758"/>
      <c r="DW15" s="758"/>
      <c r="DX15" s="758"/>
      <c r="DY15" s="758"/>
      <c r="DZ15" s="758"/>
      <c r="EA15" s="758"/>
      <c r="EB15" s="758"/>
      <c r="EC15" s="758"/>
      <c r="ED15" s="758"/>
      <c r="EE15" s="758"/>
      <c r="EF15" s="758"/>
      <c r="EG15" s="758"/>
      <c r="EH15" s="758"/>
      <c r="EI15" s="758"/>
      <c r="EJ15" s="758"/>
      <c r="EK15" s="758"/>
      <c r="EL15" s="758"/>
      <c r="EM15" s="758"/>
      <c r="EN15" s="758"/>
      <c r="EO15" s="758"/>
      <c r="EP15" s="758"/>
      <c r="EQ15" s="758"/>
      <c r="ER15" s="758"/>
      <c r="ES15" s="758"/>
      <c r="ET15" s="758"/>
      <c r="EU15" s="758"/>
      <c r="EV15" s="758"/>
      <c r="EW15" s="758"/>
      <c r="EX15" s="758"/>
      <c r="EY15" s="758"/>
      <c r="EZ15" s="758"/>
      <c r="FA15" s="758"/>
      <c r="FB15" s="758"/>
      <c r="FC15" s="758"/>
      <c r="FD15" s="758"/>
      <c r="FE15" s="758"/>
      <c r="FF15" s="758"/>
      <c r="FG15" s="758"/>
      <c r="FH15" s="758"/>
      <c r="FI15" s="758"/>
      <c r="FJ15" s="758"/>
      <c r="FK15" s="758"/>
      <c r="FL15" s="758"/>
      <c r="FM15" s="758"/>
      <c r="FN15" s="758"/>
      <c r="FO15" s="758"/>
      <c r="FP15" s="758"/>
      <c r="FQ15" s="758"/>
      <c r="FR15" s="758"/>
      <c r="FS15" s="758"/>
      <c r="FT15" s="758"/>
      <c r="FU15" s="758"/>
      <c r="FV15" s="758"/>
      <c r="FW15" s="758"/>
      <c r="FX15" s="758"/>
      <c r="FY15" s="758"/>
      <c r="FZ15" s="758"/>
      <c r="GA15" s="758"/>
      <c r="GB15" s="758"/>
      <c r="GC15" s="758"/>
      <c r="GD15" s="758"/>
      <c r="GE15" s="758"/>
      <c r="GF15" s="758"/>
      <c r="GG15" s="758"/>
      <c r="GH15" s="758"/>
      <c r="GI15" s="758"/>
      <c r="GJ15" s="758"/>
      <c r="GK15" s="758"/>
      <c r="GL15" s="758"/>
      <c r="GM15" s="758"/>
      <c r="GN15" s="758"/>
      <c r="GO15" s="758"/>
      <c r="GP15" s="758"/>
      <c r="GQ15" s="758"/>
      <c r="GR15" s="758"/>
      <c r="GS15" s="758"/>
      <c r="GT15" s="758"/>
      <c r="GU15" s="758"/>
      <c r="GV15" s="758"/>
      <c r="GW15" s="758"/>
      <c r="GX15" s="758"/>
      <c r="GY15" s="758"/>
      <c r="GZ15" s="758"/>
      <c r="HA15" s="758"/>
      <c r="HB15" s="758"/>
      <c r="HC15" s="758"/>
      <c r="HD15" s="758"/>
      <c r="HE15" s="758"/>
      <c r="HF15" s="758"/>
      <c r="HG15" s="758"/>
      <c r="HH15" s="758"/>
      <c r="HI15" s="758"/>
      <c r="HJ15" s="758"/>
      <c r="HK15" s="758"/>
      <c r="HL15" s="758"/>
      <c r="HM15" s="758"/>
      <c r="HN15" s="758"/>
      <c r="HO15" s="758"/>
      <c r="HP15" s="758"/>
      <c r="HQ15" s="758"/>
      <c r="HR15" s="758"/>
      <c r="HS15" s="758"/>
      <c r="HT15" s="758"/>
      <c r="HU15" s="758"/>
      <c r="HV15" s="758"/>
      <c r="HW15" s="758"/>
      <c r="HX15" s="758"/>
      <c r="HY15" s="758"/>
      <c r="HZ15" s="758"/>
      <c r="IA15" s="758"/>
      <c r="IB15" s="758"/>
      <c r="IC15" s="758"/>
      <c r="ID15" s="758"/>
      <c r="IE15" s="758"/>
      <c r="IF15" s="758"/>
      <c r="IG15" s="758"/>
      <c r="IH15" s="758"/>
      <c r="II15" s="758"/>
      <c r="IJ15" s="758"/>
      <c r="IK15" s="758"/>
      <c r="IL15" s="758"/>
      <c r="IM15" s="758"/>
      <c r="IN15" s="758"/>
      <c r="IO15" s="758"/>
      <c r="IP15" s="758"/>
      <c r="IQ15" s="758"/>
      <c r="IR15" s="758"/>
      <c r="IS15" s="758"/>
      <c r="IT15" s="758"/>
      <c r="IU15" s="758"/>
      <c r="IV15" s="758"/>
      <c r="IW15" s="758"/>
      <c r="IX15" s="758"/>
      <c r="IY15" s="758"/>
    </row>
    <row r="16" spans="1:259" s="789" customFormat="1" ht="45" customHeight="1">
      <c r="A16" s="784">
        <v>8</v>
      </c>
      <c r="B16" s="790" t="s">
        <v>2935</v>
      </c>
      <c r="C16" s="786">
        <v>1</v>
      </c>
      <c r="D16" s="787" t="s">
        <v>339</v>
      </c>
      <c r="E16" s="1113"/>
      <c r="F16" s="1030">
        <f t="shared" si="0"/>
        <v>0</v>
      </c>
      <c r="G16" s="758"/>
      <c r="H16" s="791"/>
      <c r="I16" s="758"/>
      <c r="J16" s="758"/>
      <c r="K16" s="758"/>
      <c r="L16" s="758"/>
      <c r="M16" s="758"/>
      <c r="N16" s="758"/>
      <c r="O16" s="758"/>
      <c r="P16" s="758"/>
      <c r="Q16" s="758"/>
      <c r="R16" s="758"/>
      <c r="S16" s="758"/>
      <c r="T16" s="758"/>
      <c r="U16" s="758"/>
      <c r="V16" s="758"/>
      <c r="W16" s="758"/>
      <c r="X16" s="758"/>
      <c r="Y16" s="758"/>
      <c r="Z16" s="758"/>
      <c r="AA16" s="758"/>
      <c r="AB16" s="758"/>
      <c r="AC16" s="758"/>
      <c r="AD16" s="758"/>
      <c r="AE16" s="758"/>
      <c r="AF16" s="758"/>
      <c r="AG16" s="758"/>
      <c r="AH16" s="758"/>
      <c r="AI16" s="758"/>
      <c r="AJ16" s="758"/>
      <c r="AK16" s="758"/>
      <c r="AL16" s="758"/>
      <c r="AM16" s="758"/>
      <c r="AN16" s="758"/>
      <c r="AO16" s="758"/>
      <c r="AP16" s="758"/>
      <c r="AQ16" s="758"/>
      <c r="AR16" s="758"/>
      <c r="AS16" s="758"/>
      <c r="AT16" s="758"/>
      <c r="AU16" s="758"/>
      <c r="AV16" s="758"/>
      <c r="AW16" s="758"/>
      <c r="AX16" s="758"/>
      <c r="AY16" s="758"/>
      <c r="AZ16" s="758"/>
      <c r="BA16" s="758"/>
      <c r="BB16" s="758"/>
      <c r="BC16" s="758"/>
      <c r="BD16" s="758"/>
      <c r="BE16" s="758"/>
      <c r="BF16" s="758"/>
      <c r="BG16" s="758"/>
      <c r="BH16" s="758"/>
      <c r="BI16" s="758"/>
      <c r="BJ16" s="758"/>
      <c r="BK16" s="758"/>
      <c r="BL16" s="758"/>
      <c r="BM16" s="758"/>
      <c r="BN16" s="758"/>
      <c r="BO16" s="758"/>
      <c r="BP16" s="758"/>
      <c r="BQ16" s="758"/>
      <c r="BR16" s="758"/>
      <c r="BS16" s="758"/>
      <c r="BT16" s="758"/>
      <c r="BU16" s="758"/>
      <c r="BV16" s="758"/>
      <c r="BW16" s="758"/>
      <c r="BX16" s="758"/>
      <c r="BY16" s="758"/>
      <c r="BZ16" s="758"/>
      <c r="CA16" s="758"/>
      <c r="CB16" s="758"/>
      <c r="CC16" s="758"/>
      <c r="CD16" s="758"/>
      <c r="CE16" s="758"/>
      <c r="CF16" s="758"/>
      <c r="CG16" s="758"/>
      <c r="CH16" s="758"/>
      <c r="CI16" s="758"/>
      <c r="CJ16" s="758"/>
      <c r="CK16" s="758"/>
      <c r="CL16" s="758"/>
      <c r="CM16" s="758"/>
      <c r="CN16" s="758"/>
      <c r="CO16" s="758"/>
      <c r="CP16" s="758"/>
      <c r="CQ16" s="758"/>
      <c r="CR16" s="758"/>
      <c r="CS16" s="758"/>
      <c r="CT16" s="758"/>
      <c r="CU16" s="758"/>
      <c r="CV16" s="758"/>
      <c r="CW16" s="758"/>
      <c r="CX16" s="758"/>
      <c r="CY16" s="758"/>
      <c r="CZ16" s="758"/>
      <c r="DA16" s="758"/>
      <c r="DB16" s="758"/>
      <c r="DC16" s="758"/>
      <c r="DD16" s="758"/>
      <c r="DE16" s="758"/>
      <c r="DF16" s="758"/>
      <c r="DG16" s="758"/>
      <c r="DH16" s="758"/>
      <c r="DI16" s="758"/>
      <c r="DJ16" s="758"/>
      <c r="DK16" s="758"/>
      <c r="DL16" s="758"/>
      <c r="DM16" s="758"/>
      <c r="DN16" s="758"/>
      <c r="DO16" s="758"/>
      <c r="DP16" s="758"/>
      <c r="DQ16" s="758"/>
      <c r="DR16" s="758"/>
      <c r="DS16" s="758"/>
      <c r="DT16" s="758"/>
      <c r="DU16" s="758"/>
      <c r="DV16" s="758"/>
      <c r="DW16" s="758"/>
      <c r="DX16" s="758"/>
      <c r="DY16" s="758"/>
      <c r="DZ16" s="758"/>
      <c r="EA16" s="758"/>
      <c r="EB16" s="758"/>
      <c r="EC16" s="758"/>
      <c r="ED16" s="758"/>
      <c r="EE16" s="758"/>
      <c r="EF16" s="758"/>
      <c r="EG16" s="758"/>
      <c r="EH16" s="758"/>
      <c r="EI16" s="758"/>
      <c r="EJ16" s="758"/>
      <c r="EK16" s="758"/>
      <c r="EL16" s="758"/>
      <c r="EM16" s="758"/>
      <c r="EN16" s="758"/>
      <c r="EO16" s="758"/>
      <c r="EP16" s="758"/>
      <c r="EQ16" s="758"/>
      <c r="ER16" s="758"/>
      <c r="ES16" s="758"/>
      <c r="ET16" s="758"/>
      <c r="EU16" s="758"/>
      <c r="EV16" s="758"/>
      <c r="EW16" s="758"/>
      <c r="EX16" s="758"/>
      <c r="EY16" s="758"/>
      <c r="EZ16" s="758"/>
      <c r="FA16" s="758"/>
      <c r="FB16" s="758"/>
      <c r="FC16" s="758"/>
      <c r="FD16" s="758"/>
      <c r="FE16" s="758"/>
      <c r="FF16" s="758"/>
      <c r="FG16" s="758"/>
      <c r="FH16" s="758"/>
      <c r="FI16" s="758"/>
      <c r="FJ16" s="758"/>
      <c r="FK16" s="758"/>
      <c r="FL16" s="758"/>
      <c r="FM16" s="758"/>
      <c r="FN16" s="758"/>
      <c r="FO16" s="758"/>
      <c r="FP16" s="758"/>
      <c r="FQ16" s="758"/>
      <c r="FR16" s="758"/>
      <c r="FS16" s="758"/>
      <c r="FT16" s="758"/>
      <c r="FU16" s="758"/>
      <c r="FV16" s="758"/>
      <c r="FW16" s="758"/>
      <c r="FX16" s="758"/>
      <c r="FY16" s="758"/>
      <c r="FZ16" s="758"/>
      <c r="GA16" s="758"/>
      <c r="GB16" s="758"/>
      <c r="GC16" s="758"/>
      <c r="GD16" s="758"/>
      <c r="GE16" s="758"/>
      <c r="GF16" s="758"/>
      <c r="GG16" s="758"/>
      <c r="GH16" s="758"/>
      <c r="GI16" s="758"/>
      <c r="GJ16" s="758"/>
      <c r="GK16" s="758"/>
      <c r="GL16" s="758"/>
      <c r="GM16" s="758"/>
      <c r="GN16" s="758"/>
      <c r="GO16" s="758"/>
      <c r="GP16" s="758"/>
      <c r="GQ16" s="758"/>
      <c r="GR16" s="758"/>
      <c r="GS16" s="758"/>
      <c r="GT16" s="758"/>
      <c r="GU16" s="758"/>
      <c r="GV16" s="758"/>
      <c r="GW16" s="758"/>
      <c r="GX16" s="758"/>
      <c r="GY16" s="758"/>
      <c r="GZ16" s="758"/>
      <c r="HA16" s="758"/>
      <c r="HB16" s="758"/>
      <c r="HC16" s="758"/>
      <c r="HD16" s="758"/>
      <c r="HE16" s="758"/>
      <c r="HF16" s="758"/>
      <c r="HG16" s="758"/>
      <c r="HH16" s="758"/>
      <c r="HI16" s="758"/>
      <c r="HJ16" s="758"/>
      <c r="HK16" s="758"/>
      <c r="HL16" s="758"/>
      <c r="HM16" s="758"/>
      <c r="HN16" s="758"/>
      <c r="HO16" s="758"/>
      <c r="HP16" s="758"/>
      <c r="HQ16" s="758"/>
      <c r="HR16" s="758"/>
      <c r="HS16" s="758"/>
      <c r="HT16" s="758"/>
      <c r="HU16" s="758"/>
      <c r="HV16" s="758"/>
      <c r="HW16" s="758"/>
      <c r="HX16" s="758"/>
      <c r="HY16" s="758"/>
      <c r="HZ16" s="758"/>
      <c r="IA16" s="758"/>
      <c r="IB16" s="758"/>
      <c r="IC16" s="758"/>
      <c r="ID16" s="758"/>
      <c r="IE16" s="758"/>
      <c r="IF16" s="758"/>
      <c r="IG16" s="758"/>
      <c r="IH16" s="758"/>
      <c r="II16" s="758"/>
      <c r="IJ16" s="758"/>
      <c r="IK16" s="758"/>
      <c r="IL16" s="758"/>
      <c r="IM16" s="758"/>
      <c r="IN16" s="758"/>
      <c r="IO16" s="758"/>
      <c r="IP16" s="758"/>
      <c r="IQ16" s="758"/>
      <c r="IR16" s="758"/>
      <c r="IS16" s="758"/>
      <c r="IT16" s="758"/>
      <c r="IU16" s="758"/>
      <c r="IV16" s="758"/>
      <c r="IW16" s="758"/>
      <c r="IX16" s="758"/>
      <c r="IY16" s="758"/>
    </row>
    <row r="17" spans="1:259" s="789" customFormat="1" ht="43.9" customHeight="1">
      <c r="A17" s="792">
        <v>9</v>
      </c>
      <c r="B17" s="793" t="s">
        <v>2936</v>
      </c>
      <c r="C17" s="794">
        <v>1</v>
      </c>
      <c r="D17" s="756" t="s">
        <v>339</v>
      </c>
      <c r="E17" s="1112"/>
      <c r="F17" s="1030">
        <f t="shared" si="0"/>
        <v>0</v>
      </c>
      <c r="G17" s="758"/>
      <c r="H17" s="791"/>
      <c r="I17" s="758"/>
      <c r="J17" s="758"/>
      <c r="K17" s="758"/>
      <c r="L17" s="758"/>
      <c r="M17" s="758"/>
      <c r="N17" s="758"/>
      <c r="O17" s="758"/>
      <c r="P17" s="758"/>
      <c r="Q17" s="758"/>
      <c r="R17" s="758"/>
      <c r="S17" s="758"/>
      <c r="T17" s="758"/>
      <c r="U17" s="758"/>
      <c r="V17" s="758"/>
      <c r="W17" s="758"/>
      <c r="X17" s="758"/>
      <c r="Y17" s="758"/>
      <c r="Z17" s="758"/>
      <c r="AA17" s="758"/>
      <c r="AB17" s="758"/>
      <c r="AC17" s="758"/>
      <c r="AD17" s="758"/>
      <c r="AE17" s="758"/>
      <c r="AF17" s="758"/>
      <c r="AG17" s="758"/>
      <c r="AH17" s="758"/>
      <c r="AI17" s="758"/>
      <c r="AJ17" s="758"/>
      <c r="AK17" s="758"/>
      <c r="AL17" s="758"/>
      <c r="AM17" s="758"/>
      <c r="AN17" s="758"/>
      <c r="AO17" s="758"/>
      <c r="AP17" s="758"/>
      <c r="AQ17" s="758"/>
      <c r="AR17" s="758"/>
      <c r="AS17" s="758"/>
      <c r="AT17" s="758"/>
      <c r="AU17" s="758"/>
      <c r="AV17" s="758"/>
      <c r="AW17" s="758"/>
      <c r="AX17" s="758"/>
      <c r="AY17" s="758"/>
      <c r="AZ17" s="758"/>
      <c r="BA17" s="758"/>
      <c r="BB17" s="758"/>
      <c r="BC17" s="758"/>
      <c r="BD17" s="758"/>
      <c r="BE17" s="758"/>
      <c r="BF17" s="758"/>
      <c r="BG17" s="758"/>
      <c r="BH17" s="758"/>
      <c r="BI17" s="758"/>
      <c r="BJ17" s="758"/>
      <c r="BK17" s="758"/>
      <c r="BL17" s="758"/>
      <c r="BM17" s="758"/>
      <c r="BN17" s="758"/>
      <c r="BO17" s="758"/>
      <c r="BP17" s="758"/>
      <c r="BQ17" s="758"/>
      <c r="BR17" s="758"/>
      <c r="BS17" s="758"/>
      <c r="BT17" s="758"/>
      <c r="BU17" s="758"/>
      <c r="BV17" s="758"/>
      <c r="BW17" s="758"/>
      <c r="BX17" s="758"/>
      <c r="BY17" s="758"/>
      <c r="BZ17" s="758"/>
      <c r="CA17" s="758"/>
      <c r="CB17" s="758"/>
      <c r="CC17" s="758"/>
      <c r="CD17" s="758"/>
      <c r="CE17" s="758"/>
      <c r="CF17" s="758"/>
      <c r="CG17" s="758"/>
      <c r="CH17" s="758"/>
      <c r="CI17" s="758"/>
      <c r="CJ17" s="758"/>
      <c r="CK17" s="758"/>
      <c r="CL17" s="758"/>
      <c r="CM17" s="758"/>
      <c r="CN17" s="758"/>
      <c r="CO17" s="758"/>
      <c r="CP17" s="758"/>
      <c r="CQ17" s="758"/>
      <c r="CR17" s="758"/>
      <c r="CS17" s="758"/>
      <c r="CT17" s="758"/>
      <c r="CU17" s="758"/>
      <c r="CV17" s="758"/>
      <c r="CW17" s="758"/>
      <c r="CX17" s="758"/>
      <c r="CY17" s="758"/>
      <c r="CZ17" s="758"/>
      <c r="DA17" s="758"/>
      <c r="DB17" s="758"/>
      <c r="DC17" s="758"/>
      <c r="DD17" s="758"/>
      <c r="DE17" s="758"/>
      <c r="DF17" s="758"/>
      <c r="DG17" s="758"/>
      <c r="DH17" s="758"/>
      <c r="DI17" s="758"/>
      <c r="DJ17" s="758"/>
      <c r="DK17" s="758"/>
      <c r="DL17" s="758"/>
      <c r="DM17" s="758"/>
      <c r="DN17" s="758"/>
      <c r="DO17" s="758"/>
      <c r="DP17" s="758"/>
      <c r="DQ17" s="758"/>
      <c r="DR17" s="758"/>
      <c r="DS17" s="758"/>
      <c r="DT17" s="758"/>
      <c r="DU17" s="758"/>
      <c r="DV17" s="758"/>
      <c r="DW17" s="758"/>
      <c r="DX17" s="758"/>
      <c r="DY17" s="758"/>
      <c r="DZ17" s="758"/>
      <c r="EA17" s="758"/>
      <c r="EB17" s="758"/>
      <c r="EC17" s="758"/>
      <c r="ED17" s="758"/>
      <c r="EE17" s="758"/>
      <c r="EF17" s="758"/>
      <c r="EG17" s="758"/>
      <c r="EH17" s="758"/>
      <c r="EI17" s="758"/>
      <c r="EJ17" s="758"/>
      <c r="EK17" s="758"/>
      <c r="EL17" s="758"/>
      <c r="EM17" s="758"/>
      <c r="EN17" s="758"/>
      <c r="EO17" s="758"/>
      <c r="EP17" s="758"/>
      <c r="EQ17" s="758"/>
      <c r="ER17" s="758"/>
      <c r="ES17" s="758"/>
      <c r="ET17" s="758"/>
      <c r="EU17" s="758"/>
      <c r="EV17" s="758"/>
      <c r="EW17" s="758"/>
      <c r="EX17" s="758"/>
      <c r="EY17" s="758"/>
      <c r="EZ17" s="758"/>
      <c r="FA17" s="758"/>
      <c r="FB17" s="758"/>
      <c r="FC17" s="758"/>
      <c r="FD17" s="758"/>
      <c r="FE17" s="758"/>
      <c r="FF17" s="758"/>
      <c r="FG17" s="758"/>
      <c r="FH17" s="758"/>
      <c r="FI17" s="758"/>
      <c r="FJ17" s="758"/>
      <c r="FK17" s="758"/>
      <c r="FL17" s="758"/>
      <c r="FM17" s="758"/>
      <c r="FN17" s="758"/>
      <c r="FO17" s="758"/>
      <c r="FP17" s="758"/>
      <c r="FQ17" s="758"/>
      <c r="FR17" s="758"/>
      <c r="FS17" s="758"/>
      <c r="FT17" s="758"/>
      <c r="FU17" s="758"/>
      <c r="FV17" s="758"/>
      <c r="FW17" s="758"/>
      <c r="FX17" s="758"/>
      <c r="FY17" s="758"/>
      <c r="FZ17" s="758"/>
      <c r="GA17" s="758"/>
      <c r="GB17" s="758"/>
      <c r="GC17" s="758"/>
      <c r="GD17" s="758"/>
      <c r="GE17" s="758"/>
      <c r="GF17" s="758"/>
      <c r="GG17" s="758"/>
      <c r="GH17" s="758"/>
      <c r="GI17" s="758"/>
      <c r="GJ17" s="758"/>
      <c r="GK17" s="758"/>
      <c r="GL17" s="758"/>
      <c r="GM17" s="758"/>
      <c r="GN17" s="758"/>
      <c r="GO17" s="758"/>
      <c r="GP17" s="758"/>
      <c r="GQ17" s="758"/>
      <c r="GR17" s="758"/>
      <c r="GS17" s="758"/>
      <c r="GT17" s="758"/>
      <c r="GU17" s="758"/>
      <c r="GV17" s="758"/>
      <c r="GW17" s="758"/>
      <c r="GX17" s="758"/>
      <c r="GY17" s="758"/>
      <c r="GZ17" s="758"/>
      <c r="HA17" s="758"/>
      <c r="HB17" s="758"/>
      <c r="HC17" s="758"/>
      <c r="HD17" s="758"/>
      <c r="HE17" s="758"/>
      <c r="HF17" s="758"/>
      <c r="HG17" s="758"/>
      <c r="HH17" s="758"/>
      <c r="HI17" s="758"/>
      <c r="HJ17" s="758"/>
      <c r="HK17" s="758"/>
      <c r="HL17" s="758"/>
      <c r="HM17" s="758"/>
      <c r="HN17" s="758"/>
      <c r="HO17" s="758"/>
      <c r="HP17" s="758"/>
      <c r="HQ17" s="758"/>
      <c r="HR17" s="758"/>
      <c r="HS17" s="758"/>
      <c r="HT17" s="758"/>
      <c r="HU17" s="758"/>
      <c r="HV17" s="758"/>
      <c r="HW17" s="758"/>
      <c r="HX17" s="758"/>
      <c r="HY17" s="758"/>
      <c r="HZ17" s="758"/>
      <c r="IA17" s="758"/>
      <c r="IB17" s="758"/>
      <c r="IC17" s="758"/>
      <c r="ID17" s="758"/>
      <c r="IE17" s="758"/>
      <c r="IF17" s="758"/>
      <c r="IG17" s="758"/>
      <c r="IH17" s="758"/>
      <c r="II17" s="758"/>
      <c r="IJ17" s="758"/>
      <c r="IK17" s="758"/>
      <c r="IL17" s="758"/>
      <c r="IM17" s="758"/>
      <c r="IN17" s="758"/>
      <c r="IO17" s="758"/>
      <c r="IP17" s="758"/>
      <c r="IQ17" s="758"/>
      <c r="IR17" s="758"/>
      <c r="IS17" s="758"/>
      <c r="IT17" s="758"/>
      <c r="IU17" s="758"/>
      <c r="IV17" s="758"/>
      <c r="IW17" s="758"/>
      <c r="IX17" s="758"/>
      <c r="IY17" s="758"/>
    </row>
    <row r="18" spans="1:259" s="800" customFormat="1" ht="12.3">
      <c r="A18" s="795">
        <v>10</v>
      </c>
      <c r="B18" s="796" t="s">
        <v>2937</v>
      </c>
      <c r="C18" s="797">
        <v>6</v>
      </c>
      <c r="D18" s="798" t="s">
        <v>339</v>
      </c>
      <c r="E18" s="1114"/>
      <c r="F18" s="1030">
        <f t="shared" si="0"/>
        <v>0</v>
      </c>
      <c r="G18" s="758"/>
      <c r="H18" s="799"/>
      <c r="I18" s="758"/>
      <c r="J18" s="758"/>
      <c r="K18" s="758"/>
      <c r="L18" s="758"/>
      <c r="M18" s="758"/>
      <c r="N18" s="758"/>
      <c r="O18" s="758"/>
      <c r="P18" s="758"/>
      <c r="Q18" s="758"/>
      <c r="R18" s="758"/>
      <c r="S18" s="758"/>
      <c r="T18" s="758"/>
      <c r="U18" s="758"/>
      <c r="V18" s="758"/>
      <c r="W18" s="758"/>
      <c r="X18" s="758"/>
      <c r="Y18" s="758"/>
      <c r="Z18" s="758"/>
      <c r="AA18" s="758"/>
      <c r="AB18" s="758"/>
      <c r="AC18" s="758"/>
      <c r="AD18" s="758"/>
      <c r="AE18" s="758"/>
      <c r="AF18" s="758"/>
      <c r="AG18" s="758"/>
      <c r="AH18" s="758"/>
      <c r="AI18" s="758"/>
      <c r="AJ18" s="758"/>
      <c r="AK18" s="758"/>
      <c r="AL18" s="758"/>
      <c r="AM18" s="758"/>
      <c r="AN18" s="758"/>
      <c r="AO18" s="758"/>
      <c r="AP18" s="758"/>
      <c r="AQ18" s="758"/>
      <c r="AR18" s="758"/>
      <c r="AS18" s="758"/>
      <c r="AT18" s="758"/>
      <c r="AU18" s="758"/>
      <c r="AV18" s="758"/>
      <c r="AW18" s="758"/>
      <c r="AX18" s="758"/>
      <c r="AY18" s="758"/>
      <c r="AZ18" s="758"/>
      <c r="BA18" s="758"/>
      <c r="BB18" s="758"/>
      <c r="BC18" s="758"/>
      <c r="BD18" s="758"/>
      <c r="BE18" s="758"/>
      <c r="BF18" s="758"/>
      <c r="BG18" s="758"/>
      <c r="BH18" s="758"/>
      <c r="BI18" s="758"/>
      <c r="BJ18" s="758"/>
      <c r="BK18" s="758"/>
      <c r="BL18" s="758"/>
      <c r="BM18" s="758"/>
      <c r="BN18" s="758"/>
      <c r="BO18" s="758"/>
      <c r="BP18" s="758"/>
      <c r="BQ18" s="758"/>
      <c r="BR18" s="758"/>
      <c r="BS18" s="758"/>
      <c r="BT18" s="758"/>
      <c r="BU18" s="758"/>
      <c r="BV18" s="758"/>
      <c r="BW18" s="758"/>
      <c r="BX18" s="758"/>
      <c r="BY18" s="758"/>
      <c r="BZ18" s="758"/>
      <c r="CA18" s="758"/>
      <c r="CB18" s="758"/>
      <c r="CC18" s="758"/>
      <c r="CD18" s="758"/>
      <c r="CE18" s="758"/>
      <c r="CF18" s="758"/>
      <c r="CG18" s="758"/>
      <c r="CH18" s="758"/>
      <c r="CI18" s="758"/>
      <c r="CJ18" s="758"/>
      <c r="CK18" s="758"/>
      <c r="CL18" s="758"/>
      <c r="CM18" s="758"/>
      <c r="CN18" s="758"/>
      <c r="CO18" s="758"/>
      <c r="CP18" s="758"/>
      <c r="CQ18" s="758"/>
      <c r="CR18" s="758"/>
      <c r="CS18" s="758"/>
      <c r="CT18" s="758"/>
      <c r="CU18" s="758"/>
      <c r="CV18" s="758"/>
      <c r="CW18" s="758"/>
      <c r="CX18" s="758"/>
      <c r="CY18" s="758"/>
      <c r="CZ18" s="758"/>
      <c r="DA18" s="758"/>
      <c r="DB18" s="758"/>
      <c r="DC18" s="758"/>
      <c r="DD18" s="758"/>
      <c r="DE18" s="758"/>
      <c r="DF18" s="758"/>
      <c r="DG18" s="758"/>
      <c r="DH18" s="758"/>
      <c r="DI18" s="758"/>
      <c r="DJ18" s="758"/>
      <c r="DK18" s="758"/>
      <c r="DL18" s="758"/>
      <c r="DM18" s="758"/>
      <c r="DN18" s="758"/>
      <c r="DO18" s="758"/>
      <c r="DP18" s="758"/>
      <c r="DQ18" s="758"/>
      <c r="DR18" s="758"/>
      <c r="DS18" s="758"/>
      <c r="DT18" s="758"/>
      <c r="DU18" s="758"/>
      <c r="DV18" s="758"/>
      <c r="DW18" s="758"/>
      <c r="DX18" s="758"/>
      <c r="DY18" s="758"/>
      <c r="DZ18" s="758"/>
      <c r="EA18" s="758"/>
      <c r="EB18" s="758"/>
      <c r="EC18" s="758"/>
      <c r="ED18" s="758"/>
      <c r="EE18" s="758"/>
      <c r="EF18" s="758"/>
      <c r="EG18" s="758"/>
      <c r="EH18" s="758"/>
      <c r="EI18" s="758"/>
      <c r="EJ18" s="758"/>
      <c r="EK18" s="758"/>
      <c r="EL18" s="758"/>
      <c r="EM18" s="758"/>
      <c r="EN18" s="758"/>
      <c r="EO18" s="758"/>
      <c r="EP18" s="758"/>
      <c r="EQ18" s="758"/>
      <c r="ER18" s="758"/>
      <c r="ES18" s="758"/>
      <c r="ET18" s="758"/>
      <c r="EU18" s="758"/>
      <c r="EV18" s="758"/>
      <c r="EW18" s="758"/>
      <c r="EX18" s="758"/>
      <c r="EY18" s="758"/>
      <c r="EZ18" s="758"/>
      <c r="FA18" s="758"/>
      <c r="FB18" s="758"/>
      <c r="FC18" s="758"/>
      <c r="FD18" s="758"/>
      <c r="FE18" s="758"/>
      <c r="FF18" s="758"/>
      <c r="FG18" s="758"/>
      <c r="FH18" s="758"/>
      <c r="FI18" s="758"/>
      <c r="FJ18" s="758"/>
      <c r="FK18" s="758"/>
      <c r="FL18" s="758"/>
      <c r="FM18" s="758"/>
      <c r="FN18" s="758"/>
      <c r="FO18" s="758"/>
      <c r="FP18" s="758"/>
      <c r="FQ18" s="758"/>
      <c r="FR18" s="758"/>
      <c r="FS18" s="758"/>
      <c r="FT18" s="758"/>
      <c r="FU18" s="758"/>
      <c r="FV18" s="758"/>
      <c r="FW18" s="758"/>
      <c r="FX18" s="758"/>
      <c r="FY18" s="758"/>
      <c r="FZ18" s="758"/>
      <c r="GA18" s="758"/>
      <c r="GB18" s="758"/>
      <c r="GC18" s="758"/>
      <c r="GD18" s="758"/>
      <c r="GE18" s="758"/>
      <c r="GF18" s="758"/>
      <c r="GG18" s="758"/>
      <c r="GH18" s="758"/>
      <c r="GI18" s="758"/>
      <c r="GJ18" s="758"/>
      <c r="GK18" s="758"/>
      <c r="GL18" s="758"/>
      <c r="GM18" s="758"/>
      <c r="GN18" s="758"/>
      <c r="GO18" s="758"/>
      <c r="GP18" s="758"/>
      <c r="GQ18" s="758"/>
      <c r="GR18" s="758"/>
      <c r="GS18" s="758"/>
      <c r="GT18" s="758"/>
      <c r="GU18" s="758"/>
      <c r="GV18" s="758"/>
      <c r="GW18" s="758"/>
      <c r="GX18" s="758"/>
      <c r="GY18" s="758"/>
      <c r="GZ18" s="758"/>
      <c r="HA18" s="758"/>
      <c r="HB18" s="758"/>
      <c r="HC18" s="758"/>
      <c r="HD18" s="758"/>
      <c r="HE18" s="758"/>
      <c r="HF18" s="758"/>
      <c r="HG18" s="758"/>
      <c r="HH18" s="758"/>
      <c r="HI18" s="758"/>
      <c r="HJ18" s="758"/>
      <c r="HK18" s="758"/>
      <c r="HL18" s="758"/>
      <c r="HM18" s="758"/>
      <c r="HN18" s="758"/>
      <c r="HO18" s="758"/>
      <c r="HP18" s="758"/>
      <c r="HQ18" s="758"/>
      <c r="HR18" s="758"/>
      <c r="HS18" s="758"/>
      <c r="HT18" s="758"/>
      <c r="HU18" s="758"/>
      <c r="HV18" s="758"/>
      <c r="HW18" s="758"/>
      <c r="HX18" s="758"/>
      <c r="HY18" s="758"/>
      <c r="HZ18" s="758"/>
      <c r="IA18" s="758"/>
      <c r="IB18" s="758"/>
      <c r="IC18" s="758"/>
      <c r="ID18" s="758"/>
      <c r="IE18" s="758"/>
      <c r="IF18" s="758"/>
      <c r="IG18" s="758"/>
      <c r="IH18" s="758"/>
      <c r="II18" s="758"/>
      <c r="IJ18" s="758"/>
      <c r="IK18" s="758"/>
      <c r="IL18" s="758"/>
      <c r="IM18" s="758"/>
      <c r="IN18" s="758"/>
      <c r="IO18" s="758"/>
      <c r="IP18" s="758"/>
      <c r="IQ18" s="758"/>
      <c r="IR18" s="758"/>
      <c r="IS18" s="758"/>
      <c r="IT18" s="758"/>
      <c r="IU18" s="758"/>
      <c r="IV18" s="758"/>
      <c r="IW18" s="758"/>
      <c r="IX18" s="758"/>
      <c r="IY18" s="758"/>
    </row>
    <row r="19" spans="1:259" s="800" customFormat="1" ht="12.3">
      <c r="A19" s="784">
        <v>11</v>
      </c>
      <c r="B19" s="796" t="s">
        <v>2938</v>
      </c>
      <c r="C19" s="801">
        <v>12</v>
      </c>
      <c r="D19" s="756" t="s">
        <v>339</v>
      </c>
      <c r="E19" s="1115"/>
      <c r="F19" s="1030">
        <f t="shared" si="0"/>
        <v>0</v>
      </c>
      <c r="G19" s="758"/>
      <c r="H19" s="799"/>
      <c r="I19" s="758"/>
      <c r="J19" s="758"/>
      <c r="K19" s="758"/>
      <c r="L19" s="758"/>
      <c r="M19" s="758"/>
      <c r="N19" s="758"/>
      <c r="O19" s="758"/>
      <c r="P19" s="758"/>
      <c r="Q19" s="758"/>
      <c r="R19" s="758"/>
      <c r="S19" s="758"/>
      <c r="T19" s="758"/>
      <c r="U19" s="758"/>
      <c r="V19" s="758"/>
      <c r="W19" s="758"/>
      <c r="X19" s="758"/>
      <c r="Y19" s="758"/>
      <c r="Z19" s="758"/>
      <c r="AA19" s="758"/>
      <c r="AB19" s="758"/>
      <c r="AC19" s="758"/>
      <c r="AD19" s="758"/>
      <c r="AE19" s="758"/>
      <c r="AF19" s="758"/>
      <c r="AG19" s="758"/>
      <c r="AH19" s="758"/>
      <c r="AI19" s="758"/>
      <c r="AJ19" s="758"/>
      <c r="AK19" s="758"/>
      <c r="AL19" s="758"/>
      <c r="AM19" s="758"/>
      <c r="AN19" s="758"/>
      <c r="AO19" s="758"/>
      <c r="AP19" s="758"/>
      <c r="AQ19" s="758"/>
      <c r="AR19" s="758"/>
      <c r="AS19" s="758"/>
      <c r="AT19" s="758"/>
      <c r="AU19" s="758"/>
      <c r="AV19" s="758"/>
      <c r="AW19" s="758"/>
      <c r="AX19" s="758"/>
      <c r="AY19" s="758"/>
      <c r="AZ19" s="758"/>
      <c r="BA19" s="758"/>
      <c r="BB19" s="758"/>
      <c r="BC19" s="758"/>
      <c r="BD19" s="758"/>
      <c r="BE19" s="758"/>
      <c r="BF19" s="758"/>
      <c r="BG19" s="758"/>
      <c r="BH19" s="758"/>
      <c r="BI19" s="758"/>
      <c r="BJ19" s="758"/>
      <c r="BK19" s="758"/>
      <c r="BL19" s="758"/>
      <c r="BM19" s="758"/>
      <c r="BN19" s="758"/>
      <c r="BO19" s="758"/>
      <c r="BP19" s="758"/>
      <c r="BQ19" s="758"/>
      <c r="BR19" s="758"/>
      <c r="BS19" s="758"/>
      <c r="BT19" s="758"/>
      <c r="BU19" s="758"/>
      <c r="BV19" s="758"/>
      <c r="BW19" s="758"/>
      <c r="BX19" s="758"/>
      <c r="BY19" s="758"/>
      <c r="BZ19" s="758"/>
      <c r="CA19" s="758"/>
      <c r="CB19" s="758"/>
      <c r="CC19" s="758"/>
      <c r="CD19" s="758"/>
      <c r="CE19" s="758"/>
      <c r="CF19" s="758"/>
      <c r="CG19" s="758"/>
      <c r="CH19" s="758"/>
      <c r="CI19" s="758"/>
      <c r="CJ19" s="758"/>
      <c r="CK19" s="758"/>
      <c r="CL19" s="758"/>
      <c r="CM19" s="758"/>
      <c r="CN19" s="758"/>
      <c r="CO19" s="758"/>
      <c r="CP19" s="758"/>
      <c r="CQ19" s="758"/>
      <c r="CR19" s="758"/>
      <c r="CS19" s="758"/>
      <c r="CT19" s="758"/>
      <c r="CU19" s="758"/>
      <c r="CV19" s="758"/>
      <c r="CW19" s="758"/>
      <c r="CX19" s="758"/>
      <c r="CY19" s="758"/>
      <c r="CZ19" s="758"/>
      <c r="DA19" s="758"/>
      <c r="DB19" s="758"/>
      <c r="DC19" s="758"/>
      <c r="DD19" s="758"/>
      <c r="DE19" s="758"/>
      <c r="DF19" s="758"/>
      <c r="DG19" s="758"/>
      <c r="DH19" s="758"/>
      <c r="DI19" s="758"/>
      <c r="DJ19" s="758"/>
      <c r="DK19" s="758"/>
      <c r="DL19" s="758"/>
      <c r="DM19" s="758"/>
      <c r="DN19" s="758"/>
      <c r="DO19" s="758"/>
      <c r="DP19" s="758"/>
      <c r="DQ19" s="758"/>
      <c r="DR19" s="758"/>
      <c r="DS19" s="758"/>
      <c r="DT19" s="758"/>
      <c r="DU19" s="758"/>
      <c r="DV19" s="758"/>
      <c r="DW19" s="758"/>
      <c r="DX19" s="758"/>
      <c r="DY19" s="758"/>
      <c r="DZ19" s="758"/>
      <c r="EA19" s="758"/>
      <c r="EB19" s="758"/>
      <c r="EC19" s="758"/>
      <c r="ED19" s="758"/>
      <c r="EE19" s="758"/>
      <c r="EF19" s="758"/>
      <c r="EG19" s="758"/>
      <c r="EH19" s="758"/>
      <c r="EI19" s="758"/>
      <c r="EJ19" s="758"/>
      <c r="EK19" s="758"/>
      <c r="EL19" s="758"/>
      <c r="EM19" s="758"/>
      <c r="EN19" s="758"/>
      <c r="EO19" s="758"/>
      <c r="EP19" s="758"/>
      <c r="EQ19" s="758"/>
      <c r="ER19" s="758"/>
      <c r="ES19" s="758"/>
      <c r="ET19" s="758"/>
      <c r="EU19" s="758"/>
      <c r="EV19" s="758"/>
      <c r="EW19" s="758"/>
      <c r="EX19" s="758"/>
      <c r="EY19" s="758"/>
      <c r="EZ19" s="758"/>
      <c r="FA19" s="758"/>
      <c r="FB19" s="758"/>
      <c r="FC19" s="758"/>
      <c r="FD19" s="758"/>
      <c r="FE19" s="758"/>
      <c r="FF19" s="758"/>
      <c r="FG19" s="758"/>
      <c r="FH19" s="758"/>
      <c r="FI19" s="758"/>
      <c r="FJ19" s="758"/>
      <c r="FK19" s="758"/>
      <c r="FL19" s="758"/>
      <c r="FM19" s="758"/>
      <c r="FN19" s="758"/>
      <c r="FO19" s="758"/>
      <c r="FP19" s="758"/>
      <c r="FQ19" s="758"/>
      <c r="FR19" s="758"/>
      <c r="FS19" s="758"/>
      <c r="FT19" s="758"/>
      <c r="FU19" s="758"/>
      <c r="FV19" s="758"/>
      <c r="FW19" s="758"/>
      <c r="FX19" s="758"/>
      <c r="FY19" s="758"/>
      <c r="FZ19" s="758"/>
      <c r="GA19" s="758"/>
      <c r="GB19" s="758"/>
      <c r="GC19" s="758"/>
      <c r="GD19" s="758"/>
      <c r="GE19" s="758"/>
      <c r="GF19" s="758"/>
      <c r="GG19" s="758"/>
      <c r="GH19" s="758"/>
      <c r="GI19" s="758"/>
      <c r="GJ19" s="758"/>
      <c r="GK19" s="758"/>
      <c r="GL19" s="758"/>
      <c r="GM19" s="758"/>
      <c r="GN19" s="758"/>
      <c r="GO19" s="758"/>
      <c r="GP19" s="758"/>
      <c r="GQ19" s="758"/>
      <c r="GR19" s="758"/>
      <c r="GS19" s="758"/>
      <c r="GT19" s="758"/>
      <c r="GU19" s="758"/>
      <c r="GV19" s="758"/>
      <c r="GW19" s="758"/>
      <c r="GX19" s="758"/>
      <c r="GY19" s="758"/>
      <c r="GZ19" s="758"/>
      <c r="HA19" s="758"/>
      <c r="HB19" s="758"/>
      <c r="HC19" s="758"/>
      <c r="HD19" s="758"/>
      <c r="HE19" s="758"/>
      <c r="HF19" s="758"/>
      <c r="HG19" s="758"/>
      <c r="HH19" s="758"/>
      <c r="HI19" s="758"/>
      <c r="HJ19" s="758"/>
      <c r="HK19" s="758"/>
      <c r="HL19" s="758"/>
      <c r="HM19" s="758"/>
      <c r="HN19" s="758"/>
      <c r="HO19" s="758"/>
      <c r="HP19" s="758"/>
      <c r="HQ19" s="758"/>
      <c r="HR19" s="758"/>
      <c r="HS19" s="758"/>
      <c r="HT19" s="758"/>
      <c r="HU19" s="758"/>
      <c r="HV19" s="758"/>
      <c r="HW19" s="758"/>
      <c r="HX19" s="758"/>
      <c r="HY19" s="758"/>
      <c r="HZ19" s="758"/>
      <c r="IA19" s="758"/>
      <c r="IB19" s="758"/>
      <c r="IC19" s="758"/>
      <c r="ID19" s="758"/>
      <c r="IE19" s="758"/>
      <c r="IF19" s="758"/>
      <c r="IG19" s="758"/>
      <c r="IH19" s="758"/>
      <c r="II19" s="758"/>
      <c r="IJ19" s="758"/>
      <c r="IK19" s="758"/>
      <c r="IL19" s="758"/>
      <c r="IM19" s="758"/>
      <c r="IN19" s="758"/>
      <c r="IO19" s="758"/>
      <c r="IP19" s="758"/>
      <c r="IQ19" s="758"/>
      <c r="IR19" s="758"/>
      <c r="IS19" s="758"/>
      <c r="IT19" s="758"/>
      <c r="IU19" s="758"/>
      <c r="IV19" s="758"/>
      <c r="IW19" s="758"/>
      <c r="IX19" s="758"/>
      <c r="IY19" s="758"/>
    </row>
    <row r="20" spans="1:259" s="800" customFormat="1" ht="12.3">
      <c r="A20" s="792">
        <v>12</v>
      </c>
      <c r="B20" s="802" t="s">
        <v>2939</v>
      </c>
      <c r="C20" s="801">
        <v>1</v>
      </c>
      <c r="D20" s="803" t="s">
        <v>339</v>
      </c>
      <c r="E20" s="1112"/>
      <c r="F20" s="1031">
        <f t="shared" si="0"/>
        <v>0</v>
      </c>
      <c r="G20" s="758"/>
      <c r="H20" s="791"/>
      <c r="I20" s="758"/>
      <c r="J20" s="758"/>
      <c r="K20" s="758"/>
      <c r="L20" s="758"/>
      <c r="M20" s="758"/>
      <c r="N20" s="758"/>
      <c r="O20" s="758"/>
      <c r="P20" s="758"/>
      <c r="Q20" s="758"/>
      <c r="R20" s="758"/>
      <c r="S20" s="758"/>
      <c r="T20" s="758"/>
      <c r="U20" s="758"/>
      <c r="V20" s="758"/>
      <c r="W20" s="758"/>
      <c r="X20" s="758"/>
      <c r="Y20" s="758"/>
      <c r="Z20" s="758"/>
      <c r="AA20" s="758"/>
      <c r="AB20" s="758"/>
      <c r="AC20" s="758"/>
      <c r="AD20" s="758"/>
      <c r="AE20" s="758"/>
      <c r="AF20" s="758"/>
      <c r="AG20" s="758"/>
      <c r="AH20" s="758"/>
      <c r="AI20" s="758"/>
      <c r="AJ20" s="758"/>
      <c r="AK20" s="758"/>
      <c r="AL20" s="758"/>
      <c r="AM20" s="758"/>
      <c r="AN20" s="758"/>
      <c r="AO20" s="758"/>
      <c r="AP20" s="758"/>
      <c r="AQ20" s="758"/>
      <c r="AR20" s="758"/>
      <c r="AS20" s="758"/>
      <c r="AT20" s="758"/>
      <c r="AU20" s="758"/>
      <c r="AV20" s="758"/>
      <c r="AW20" s="758"/>
      <c r="AX20" s="758"/>
      <c r="AY20" s="758"/>
      <c r="AZ20" s="758"/>
      <c r="BA20" s="758"/>
      <c r="BB20" s="758"/>
      <c r="BC20" s="758"/>
      <c r="BD20" s="758"/>
      <c r="BE20" s="758"/>
      <c r="BF20" s="758"/>
      <c r="BG20" s="758"/>
      <c r="BH20" s="758"/>
      <c r="BI20" s="758"/>
      <c r="BJ20" s="758"/>
      <c r="BK20" s="758"/>
      <c r="BL20" s="758"/>
      <c r="BM20" s="758"/>
      <c r="BN20" s="758"/>
      <c r="BO20" s="758"/>
      <c r="BP20" s="758"/>
      <c r="BQ20" s="758"/>
      <c r="BR20" s="758"/>
      <c r="BS20" s="758"/>
      <c r="BT20" s="758"/>
      <c r="BU20" s="758"/>
      <c r="BV20" s="758"/>
      <c r="BW20" s="758"/>
      <c r="BX20" s="758"/>
      <c r="BY20" s="758"/>
      <c r="BZ20" s="758"/>
      <c r="CA20" s="758"/>
      <c r="CB20" s="758"/>
      <c r="CC20" s="758"/>
      <c r="CD20" s="758"/>
      <c r="CE20" s="758"/>
      <c r="CF20" s="758"/>
      <c r="CG20" s="758"/>
      <c r="CH20" s="758"/>
      <c r="CI20" s="758"/>
      <c r="CJ20" s="758"/>
      <c r="CK20" s="758"/>
      <c r="CL20" s="758"/>
      <c r="CM20" s="758"/>
      <c r="CN20" s="758"/>
      <c r="CO20" s="758"/>
      <c r="CP20" s="758"/>
      <c r="CQ20" s="758"/>
      <c r="CR20" s="758"/>
      <c r="CS20" s="758"/>
      <c r="CT20" s="758"/>
      <c r="CU20" s="758"/>
      <c r="CV20" s="758"/>
      <c r="CW20" s="758"/>
      <c r="CX20" s="758"/>
      <c r="CY20" s="758"/>
      <c r="CZ20" s="758"/>
      <c r="DA20" s="758"/>
      <c r="DB20" s="758"/>
      <c r="DC20" s="758"/>
      <c r="DD20" s="758"/>
      <c r="DE20" s="758"/>
      <c r="DF20" s="758"/>
      <c r="DG20" s="758"/>
      <c r="DH20" s="758"/>
      <c r="DI20" s="758"/>
      <c r="DJ20" s="758"/>
      <c r="DK20" s="758"/>
      <c r="DL20" s="758"/>
      <c r="DM20" s="758"/>
      <c r="DN20" s="758"/>
      <c r="DO20" s="758"/>
      <c r="DP20" s="758"/>
      <c r="DQ20" s="758"/>
      <c r="DR20" s="758"/>
      <c r="DS20" s="758"/>
      <c r="DT20" s="758"/>
      <c r="DU20" s="758"/>
      <c r="DV20" s="758"/>
      <c r="DW20" s="758"/>
      <c r="DX20" s="758"/>
      <c r="DY20" s="758"/>
      <c r="DZ20" s="758"/>
      <c r="EA20" s="758"/>
      <c r="EB20" s="758"/>
      <c r="EC20" s="758"/>
      <c r="ED20" s="758"/>
      <c r="EE20" s="758"/>
      <c r="EF20" s="758"/>
      <c r="EG20" s="758"/>
      <c r="EH20" s="758"/>
      <c r="EI20" s="758"/>
      <c r="EJ20" s="758"/>
      <c r="EK20" s="758"/>
      <c r="EL20" s="758"/>
      <c r="EM20" s="758"/>
      <c r="EN20" s="758"/>
      <c r="EO20" s="758"/>
      <c r="EP20" s="758"/>
      <c r="EQ20" s="758"/>
      <c r="ER20" s="758"/>
      <c r="ES20" s="758"/>
      <c r="ET20" s="758"/>
      <c r="EU20" s="758"/>
      <c r="EV20" s="758"/>
      <c r="EW20" s="758"/>
      <c r="EX20" s="758"/>
      <c r="EY20" s="758"/>
      <c r="EZ20" s="758"/>
      <c r="FA20" s="758"/>
      <c r="FB20" s="758"/>
      <c r="FC20" s="758"/>
      <c r="FD20" s="758"/>
      <c r="FE20" s="758"/>
      <c r="FF20" s="758"/>
      <c r="FG20" s="758"/>
      <c r="FH20" s="758"/>
      <c r="FI20" s="758"/>
      <c r="FJ20" s="758"/>
      <c r="FK20" s="758"/>
      <c r="FL20" s="758"/>
      <c r="FM20" s="758"/>
      <c r="FN20" s="758"/>
      <c r="FO20" s="758"/>
      <c r="FP20" s="758"/>
      <c r="FQ20" s="758"/>
      <c r="FR20" s="758"/>
      <c r="FS20" s="758"/>
      <c r="FT20" s="758"/>
      <c r="FU20" s="758"/>
      <c r="FV20" s="758"/>
      <c r="FW20" s="758"/>
      <c r="FX20" s="758"/>
      <c r="FY20" s="758"/>
      <c r="FZ20" s="758"/>
      <c r="GA20" s="758"/>
      <c r="GB20" s="758"/>
      <c r="GC20" s="758"/>
      <c r="GD20" s="758"/>
      <c r="GE20" s="758"/>
      <c r="GF20" s="758"/>
      <c r="GG20" s="758"/>
      <c r="GH20" s="758"/>
      <c r="GI20" s="758"/>
      <c r="GJ20" s="758"/>
      <c r="GK20" s="758"/>
      <c r="GL20" s="758"/>
      <c r="GM20" s="758"/>
      <c r="GN20" s="758"/>
      <c r="GO20" s="758"/>
      <c r="GP20" s="758"/>
      <c r="GQ20" s="758"/>
      <c r="GR20" s="758"/>
      <c r="GS20" s="758"/>
      <c r="GT20" s="758"/>
      <c r="GU20" s="758"/>
      <c r="GV20" s="758"/>
      <c r="GW20" s="758"/>
      <c r="GX20" s="758"/>
      <c r="GY20" s="758"/>
      <c r="GZ20" s="758"/>
      <c r="HA20" s="758"/>
      <c r="HB20" s="758"/>
      <c r="HC20" s="758"/>
      <c r="HD20" s="758"/>
      <c r="HE20" s="758"/>
      <c r="HF20" s="758"/>
      <c r="HG20" s="758"/>
      <c r="HH20" s="758"/>
      <c r="HI20" s="758"/>
      <c r="HJ20" s="758"/>
      <c r="HK20" s="758"/>
      <c r="HL20" s="758"/>
      <c r="HM20" s="758"/>
      <c r="HN20" s="758"/>
      <c r="HO20" s="758"/>
      <c r="HP20" s="758"/>
      <c r="HQ20" s="758"/>
      <c r="HR20" s="758"/>
      <c r="HS20" s="758"/>
      <c r="HT20" s="758"/>
      <c r="HU20" s="758"/>
      <c r="HV20" s="758"/>
      <c r="HW20" s="758"/>
      <c r="HX20" s="758"/>
      <c r="HY20" s="758"/>
      <c r="HZ20" s="758"/>
      <c r="IA20" s="758"/>
      <c r="IB20" s="758"/>
      <c r="IC20" s="758"/>
      <c r="ID20" s="758"/>
      <c r="IE20" s="758"/>
      <c r="IF20" s="758"/>
      <c r="IG20" s="758"/>
      <c r="IH20" s="758"/>
      <c r="II20" s="758"/>
      <c r="IJ20" s="758"/>
      <c r="IK20" s="758"/>
      <c r="IL20" s="758"/>
      <c r="IM20" s="758"/>
      <c r="IN20" s="758"/>
      <c r="IO20" s="758"/>
      <c r="IP20" s="758"/>
      <c r="IQ20" s="758"/>
      <c r="IR20" s="758"/>
      <c r="IS20" s="758"/>
      <c r="IT20" s="758"/>
      <c r="IU20" s="758"/>
      <c r="IV20" s="758"/>
      <c r="IW20" s="758"/>
      <c r="IX20" s="758"/>
      <c r="IY20" s="758"/>
    </row>
    <row r="21" spans="1:259" s="777" customFormat="1">
      <c r="A21" s="769"/>
      <c r="B21" s="804" t="s">
        <v>2940</v>
      </c>
      <c r="C21" s="775"/>
      <c r="D21" s="761"/>
      <c r="E21" s="798"/>
      <c r="F21" s="1032">
        <f>ROUND(SUM(F7:F20),2)</f>
        <v>0</v>
      </c>
      <c r="G21" s="758"/>
      <c r="H21" s="778"/>
      <c r="I21" s="758"/>
      <c r="J21" s="736"/>
      <c r="K21" s="758"/>
      <c r="L21" s="758"/>
      <c r="M21" s="758"/>
      <c r="N21" s="758"/>
      <c r="O21" s="758"/>
      <c r="P21" s="758"/>
      <c r="Q21" s="758"/>
      <c r="R21" s="758"/>
      <c r="S21" s="758"/>
      <c r="T21" s="758"/>
      <c r="U21" s="758"/>
      <c r="V21" s="758"/>
      <c r="W21" s="758"/>
      <c r="X21" s="758"/>
      <c r="Y21" s="758"/>
      <c r="Z21" s="758"/>
      <c r="AA21" s="758"/>
      <c r="AB21" s="758"/>
      <c r="AC21" s="758"/>
      <c r="AD21" s="758"/>
      <c r="AE21" s="758"/>
      <c r="AF21" s="758"/>
      <c r="AG21" s="758"/>
      <c r="AH21" s="758"/>
      <c r="AI21" s="758"/>
      <c r="AJ21" s="758"/>
      <c r="AK21" s="758"/>
      <c r="AL21" s="758"/>
      <c r="AM21" s="758"/>
      <c r="AN21" s="758"/>
      <c r="AO21" s="758"/>
      <c r="AP21" s="758"/>
      <c r="AQ21" s="758"/>
      <c r="AR21" s="758"/>
      <c r="AS21" s="758"/>
      <c r="AT21" s="758"/>
      <c r="AU21" s="758"/>
      <c r="AV21" s="758"/>
      <c r="AW21" s="758"/>
      <c r="AX21" s="758"/>
      <c r="AY21" s="758"/>
      <c r="AZ21" s="758"/>
      <c r="BA21" s="758"/>
      <c r="BB21" s="758"/>
      <c r="BC21" s="758"/>
      <c r="BD21" s="758"/>
      <c r="BE21" s="758"/>
      <c r="BF21" s="758"/>
      <c r="BG21" s="758"/>
      <c r="BH21" s="758"/>
      <c r="BI21" s="758"/>
      <c r="BJ21" s="758"/>
      <c r="BK21" s="758"/>
      <c r="BL21" s="758"/>
      <c r="BM21" s="758"/>
      <c r="BN21" s="758"/>
      <c r="BO21" s="758"/>
      <c r="BP21" s="758"/>
      <c r="BQ21" s="758"/>
      <c r="BR21" s="758"/>
      <c r="BS21" s="758"/>
      <c r="BT21" s="758"/>
      <c r="BU21" s="758"/>
      <c r="BV21" s="758"/>
      <c r="BW21" s="758"/>
      <c r="BX21" s="758"/>
      <c r="BY21" s="758"/>
      <c r="BZ21" s="758"/>
      <c r="CA21" s="758"/>
      <c r="CB21" s="758"/>
      <c r="CC21" s="758"/>
      <c r="CD21" s="758"/>
      <c r="CE21" s="758"/>
      <c r="CF21" s="758"/>
      <c r="CG21" s="758"/>
      <c r="CH21" s="758"/>
      <c r="CI21" s="758"/>
      <c r="CJ21" s="758"/>
      <c r="CK21" s="758"/>
      <c r="CL21" s="758"/>
      <c r="CM21" s="758"/>
      <c r="CN21" s="758"/>
      <c r="CO21" s="758"/>
      <c r="CP21" s="758"/>
      <c r="CQ21" s="758"/>
      <c r="CR21" s="758"/>
      <c r="CS21" s="758"/>
      <c r="CT21" s="758"/>
      <c r="CU21" s="758"/>
      <c r="CV21" s="758"/>
      <c r="CW21" s="758"/>
      <c r="CX21" s="758"/>
      <c r="CY21" s="758"/>
      <c r="CZ21" s="758"/>
      <c r="DA21" s="758"/>
      <c r="DB21" s="758"/>
      <c r="DC21" s="758"/>
      <c r="DD21" s="758"/>
      <c r="DE21" s="758"/>
      <c r="DF21" s="758"/>
      <c r="DG21" s="758"/>
      <c r="DH21" s="758"/>
      <c r="DI21" s="758"/>
      <c r="DJ21" s="758"/>
      <c r="DK21" s="758"/>
      <c r="DL21" s="758"/>
      <c r="DM21" s="758"/>
      <c r="DN21" s="758"/>
      <c r="DO21" s="758"/>
      <c r="DP21" s="758"/>
      <c r="DQ21" s="758"/>
      <c r="DR21" s="758"/>
      <c r="DS21" s="758"/>
      <c r="DT21" s="758"/>
      <c r="DU21" s="758"/>
      <c r="DV21" s="758"/>
      <c r="DW21" s="758"/>
      <c r="DX21" s="758"/>
      <c r="DY21" s="758"/>
      <c r="DZ21" s="758"/>
      <c r="EA21" s="758"/>
      <c r="EB21" s="758"/>
      <c r="EC21" s="758"/>
      <c r="ED21" s="758"/>
      <c r="EE21" s="758"/>
      <c r="EF21" s="758"/>
      <c r="EG21" s="758"/>
      <c r="EH21" s="758"/>
      <c r="EI21" s="758"/>
      <c r="EJ21" s="758"/>
      <c r="EK21" s="758"/>
      <c r="EL21" s="758"/>
      <c r="EM21" s="758"/>
      <c r="EN21" s="758"/>
      <c r="EO21" s="758"/>
      <c r="EP21" s="758"/>
      <c r="EQ21" s="758"/>
      <c r="ER21" s="758"/>
      <c r="ES21" s="758"/>
      <c r="ET21" s="758"/>
      <c r="EU21" s="758"/>
      <c r="EV21" s="758"/>
      <c r="EW21" s="758"/>
      <c r="EX21" s="758"/>
      <c r="EY21" s="758"/>
      <c r="EZ21" s="758"/>
      <c r="FA21" s="758"/>
      <c r="FB21" s="758"/>
      <c r="FC21" s="758"/>
      <c r="FD21" s="758"/>
      <c r="FE21" s="758"/>
      <c r="FF21" s="758"/>
      <c r="FG21" s="758"/>
      <c r="FH21" s="758"/>
      <c r="FI21" s="758"/>
      <c r="FJ21" s="758"/>
      <c r="FK21" s="758"/>
      <c r="FL21" s="758"/>
      <c r="FM21" s="758"/>
      <c r="FN21" s="758"/>
      <c r="FO21" s="758"/>
      <c r="FP21" s="758"/>
      <c r="FQ21" s="758"/>
      <c r="FR21" s="758"/>
      <c r="FS21" s="758"/>
      <c r="FT21" s="758"/>
      <c r="FU21" s="758"/>
      <c r="FV21" s="758"/>
      <c r="FW21" s="758"/>
      <c r="FX21" s="758"/>
      <c r="FY21" s="758"/>
      <c r="FZ21" s="758"/>
      <c r="GA21" s="758"/>
      <c r="GB21" s="758"/>
      <c r="GC21" s="758"/>
      <c r="GD21" s="758"/>
      <c r="GE21" s="758"/>
      <c r="GF21" s="758"/>
      <c r="GG21" s="758"/>
      <c r="GH21" s="758"/>
      <c r="GI21" s="758"/>
      <c r="GJ21" s="758"/>
      <c r="GK21" s="758"/>
      <c r="GL21" s="758"/>
      <c r="GM21" s="758"/>
      <c r="GN21" s="758"/>
      <c r="GO21" s="758"/>
      <c r="GP21" s="758"/>
      <c r="GQ21" s="758"/>
      <c r="GR21" s="758"/>
      <c r="GS21" s="758"/>
      <c r="GT21" s="758"/>
      <c r="GU21" s="758"/>
      <c r="GV21" s="758"/>
      <c r="GW21" s="758"/>
      <c r="GX21" s="758"/>
      <c r="GY21" s="758"/>
      <c r="GZ21" s="758"/>
      <c r="HA21" s="758"/>
      <c r="HB21" s="758"/>
      <c r="HC21" s="758"/>
      <c r="HD21" s="758"/>
      <c r="HE21" s="758"/>
      <c r="HF21" s="758"/>
      <c r="HG21" s="758"/>
      <c r="HH21" s="758"/>
      <c r="HI21" s="758"/>
      <c r="HJ21" s="758"/>
      <c r="HK21" s="758"/>
      <c r="HL21" s="758"/>
      <c r="HM21" s="758"/>
      <c r="HN21" s="758"/>
      <c r="HO21" s="758"/>
      <c r="HP21" s="758"/>
      <c r="HQ21" s="758"/>
      <c r="HR21" s="758"/>
      <c r="HS21" s="758"/>
      <c r="HT21" s="758"/>
      <c r="HU21" s="758"/>
      <c r="HV21" s="758"/>
      <c r="HW21" s="758"/>
      <c r="HX21" s="758"/>
      <c r="HY21" s="758"/>
      <c r="HZ21" s="758"/>
      <c r="IA21" s="758"/>
      <c r="IB21" s="758"/>
      <c r="IC21" s="758"/>
      <c r="ID21" s="758"/>
      <c r="IE21" s="758"/>
      <c r="IF21" s="758"/>
      <c r="IG21" s="758"/>
      <c r="IH21" s="758"/>
      <c r="II21" s="758"/>
      <c r="IJ21" s="758"/>
      <c r="IK21" s="758"/>
      <c r="IL21" s="758"/>
      <c r="IM21" s="758"/>
      <c r="IN21" s="758"/>
      <c r="IO21" s="758"/>
      <c r="IP21" s="758"/>
      <c r="IQ21" s="758"/>
      <c r="IR21" s="758"/>
      <c r="IS21" s="758"/>
      <c r="IT21" s="758"/>
      <c r="IU21" s="758"/>
      <c r="IV21" s="758"/>
      <c r="IW21" s="758"/>
      <c r="IX21" s="758"/>
      <c r="IY21" s="758"/>
    </row>
    <row r="22" spans="1:259" s="765" customFormat="1">
      <c r="A22" s="1284" t="s">
        <v>2923</v>
      </c>
      <c r="B22" s="1285"/>
      <c r="C22" s="1285"/>
      <c r="D22" s="1285"/>
      <c r="E22" s="1285"/>
      <c r="F22" s="1033"/>
      <c r="H22" s="805"/>
    </row>
    <row r="23" spans="1:259">
      <c r="A23" s="753">
        <v>13</v>
      </c>
      <c r="B23" s="754" t="s">
        <v>2941</v>
      </c>
      <c r="C23" s="755">
        <v>1</v>
      </c>
      <c r="D23" s="756" t="s">
        <v>339</v>
      </c>
      <c r="E23" s="1116"/>
      <c r="F23" s="1030">
        <f>ROUND(C23*E23,2)</f>
        <v>0</v>
      </c>
      <c r="H23" s="779"/>
    </row>
    <row r="24" spans="1:259">
      <c r="A24" s="753">
        <v>14</v>
      </c>
      <c r="B24" s="754" t="s">
        <v>2942</v>
      </c>
      <c r="C24" s="755">
        <v>1</v>
      </c>
      <c r="D24" s="756" t="s">
        <v>339</v>
      </c>
      <c r="E24" s="1116"/>
      <c r="F24" s="1030">
        <f t="shared" ref="F24:F28" si="1">ROUND(C24*E24,2)</f>
        <v>0</v>
      </c>
      <c r="H24" s="779"/>
    </row>
    <row r="25" spans="1:259">
      <c r="A25" s="753">
        <v>15</v>
      </c>
      <c r="B25" s="806" t="s">
        <v>2943</v>
      </c>
      <c r="C25" s="755">
        <v>1</v>
      </c>
      <c r="D25" s="756" t="s">
        <v>339</v>
      </c>
      <c r="E25" s="1116"/>
      <c r="F25" s="1030">
        <f t="shared" si="1"/>
        <v>0</v>
      </c>
      <c r="H25" s="779"/>
    </row>
    <row r="26" spans="1:259">
      <c r="A26" s="807">
        <v>16</v>
      </c>
      <c r="B26" s="806" t="s">
        <v>2944</v>
      </c>
      <c r="C26" s="755">
        <v>1</v>
      </c>
      <c r="D26" s="756" t="s">
        <v>175</v>
      </c>
      <c r="E26" s="1116"/>
      <c r="F26" s="1030">
        <f t="shared" si="1"/>
        <v>0</v>
      </c>
      <c r="H26" s="779"/>
    </row>
    <row r="27" spans="1:259">
      <c r="A27" s="753">
        <v>17</v>
      </c>
      <c r="B27" s="808" t="s">
        <v>2945</v>
      </c>
      <c r="C27" s="809">
        <v>250</v>
      </c>
      <c r="D27" s="787" t="s">
        <v>192</v>
      </c>
      <c r="E27" s="1116"/>
      <c r="F27" s="1030">
        <f t="shared" si="1"/>
        <v>0</v>
      </c>
      <c r="H27" s="779"/>
    </row>
    <row r="28" spans="1:259">
      <c r="A28" s="753">
        <v>18</v>
      </c>
      <c r="B28" s="808" t="s">
        <v>2946</v>
      </c>
      <c r="C28" s="809">
        <v>1</v>
      </c>
      <c r="D28" s="787" t="s">
        <v>339</v>
      </c>
      <c r="E28" s="1116"/>
      <c r="F28" s="1030">
        <f t="shared" si="1"/>
        <v>0</v>
      </c>
      <c r="H28" s="779"/>
    </row>
    <row r="29" spans="1:259" s="811" customFormat="1">
      <c r="A29" s="753"/>
      <c r="B29" s="810" t="s">
        <v>2947</v>
      </c>
      <c r="C29" s="756"/>
      <c r="D29" s="756"/>
      <c r="E29" s="756"/>
      <c r="F29" s="1034">
        <f>ROUND(SUM(F23:F28),2)</f>
        <v>0</v>
      </c>
      <c r="G29" s="736"/>
      <c r="H29" s="736"/>
      <c r="I29" s="736"/>
      <c r="J29" s="736"/>
      <c r="K29" s="736"/>
      <c r="L29" s="736"/>
      <c r="M29" s="736"/>
      <c r="N29" s="736"/>
      <c r="O29" s="736"/>
      <c r="P29" s="736"/>
      <c r="Q29" s="736"/>
      <c r="R29" s="736"/>
      <c r="S29" s="736"/>
      <c r="T29" s="736"/>
      <c r="U29" s="736"/>
      <c r="V29" s="736"/>
      <c r="W29" s="736"/>
      <c r="X29" s="736"/>
      <c r="Y29" s="736"/>
      <c r="Z29" s="736"/>
      <c r="AA29" s="736"/>
      <c r="AB29" s="736"/>
      <c r="AC29" s="736"/>
      <c r="AD29" s="736"/>
      <c r="AE29" s="736"/>
      <c r="AF29" s="736"/>
      <c r="AG29" s="736"/>
      <c r="AH29" s="736"/>
      <c r="AI29" s="736"/>
      <c r="AJ29" s="736"/>
      <c r="AK29" s="736"/>
      <c r="AL29" s="736"/>
      <c r="AM29" s="736"/>
      <c r="AN29" s="736"/>
      <c r="AO29" s="736"/>
      <c r="AP29" s="736"/>
      <c r="AQ29" s="736"/>
      <c r="AR29" s="736"/>
      <c r="AS29" s="736"/>
      <c r="AT29" s="736"/>
      <c r="AU29" s="736"/>
      <c r="AV29" s="736"/>
      <c r="AW29" s="736"/>
      <c r="AX29" s="736"/>
      <c r="AY29" s="736"/>
      <c r="AZ29" s="736"/>
      <c r="BA29" s="736"/>
      <c r="BB29" s="736"/>
      <c r="BC29" s="736"/>
      <c r="BD29" s="736"/>
      <c r="BE29" s="736"/>
      <c r="BF29" s="736"/>
      <c r="BG29" s="736"/>
      <c r="BH29" s="736"/>
      <c r="BI29" s="736"/>
      <c r="BJ29" s="736"/>
      <c r="BK29" s="736"/>
      <c r="BL29" s="736"/>
      <c r="BM29" s="736"/>
      <c r="BN29" s="736"/>
      <c r="BO29" s="736"/>
      <c r="BP29" s="736"/>
      <c r="BQ29" s="736"/>
      <c r="BR29" s="736"/>
      <c r="BS29" s="736"/>
      <c r="BT29" s="736"/>
      <c r="BU29" s="736"/>
      <c r="BV29" s="736"/>
      <c r="BW29" s="736"/>
      <c r="BX29" s="736"/>
      <c r="BY29" s="736"/>
      <c r="BZ29" s="736"/>
      <c r="CA29" s="736"/>
      <c r="CB29" s="736"/>
      <c r="CC29" s="736"/>
      <c r="CD29" s="736"/>
      <c r="CE29" s="736"/>
      <c r="CF29" s="736"/>
      <c r="CG29" s="736"/>
      <c r="CH29" s="736"/>
      <c r="CI29" s="736"/>
      <c r="CJ29" s="736"/>
      <c r="CK29" s="736"/>
      <c r="CL29" s="736"/>
      <c r="CM29" s="736"/>
      <c r="CN29" s="736"/>
      <c r="CO29" s="736"/>
      <c r="CP29" s="736"/>
      <c r="CQ29" s="736"/>
      <c r="CR29" s="736"/>
      <c r="CS29" s="736"/>
      <c r="CT29" s="736"/>
      <c r="CU29" s="736"/>
      <c r="CV29" s="736"/>
      <c r="CW29" s="736"/>
      <c r="CX29" s="736"/>
      <c r="CY29" s="736"/>
      <c r="CZ29" s="736"/>
      <c r="DA29" s="736"/>
      <c r="DB29" s="736"/>
      <c r="DC29" s="736"/>
      <c r="DD29" s="736"/>
      <c r="DE29" s="736"/>
      <c r="DF29" s="736"/>
      <c r="DG29" s="736"/>
      <c r="DH29" s="736"/>
      <c r="DI29" s="736"/>
      <c r="DJ29" s="736"/>
      <c r="DK29" s="736"/>
      <c r="DL29" s="736"/>
      <c r="DM29" s="736"/>
      <c r="DN29" s="736"/>
      <c r="DO29" s="736"/>
      <c r="DP29" s="736"/>
      <c r="DQ29" s="736"/>
      <c r="DR29" s="736"/>
      <c r="DS29" s="736"/>
      <c r="DT29" s="736"/>
      <c r="DU29" s="736"/>
      <c r="DV29" s="736"/>
      <c r="DW29" s="736"/>
      <c r="DX29" s="736"/>
      <c r="DY29" s="736"/>
      <c r="DZ29" s="736"/>
      <c r="EA29" s="736"/>
      <c r="EB29" s="736"/>
      <c r="EC29" s="736"/>
      <c r="ED29" s="736"/>
      <c r="EE29" s="736"/>
      <c r="EF29" s="736"/>
      <c r="EG29" s="736"/>
      <c r="EH29" s="736"/>
      <c r="EI29" s="736"/>
      <c r="EJ29" s="736"/>
      <c r="EK29" s="736"/>
      <c r="EL29" s="736"/>
      <c r="EM29" s="736"/>
      <c r="EN29" s="736"/>
      <c r="EO29" s="736"/>
      <c r="EP29" s="736"/>
      <c r="EQ29" s="736"/>
      <c r="ER29" s="736"/>
      <c r="ES29" s="736"/>
      <c r="ET29" s="736"/>
      <c r="EU29" s="736"/>
      <c r="EV29" s="736"/>
      <c r="EW29" s="736"/>
      <c r="EX29" s="736"/>
      <c r="EY29" s="736"/>
      <c r="EZ29" s="736"/>
      <c r="FA29" s="736"/>
      <c r="FB29" s="736"/>
      <c r="FC29" s="736"/>
      <c r="FD29" s="736"/>
      <c r="FE29" s="736"/>
      <c r="FF29" s="736"/>
      <c r="FG29" s="736"/>
      <c r="FH29" s="736"/>
      <c r="FI29" s="736"/>
      <c r="FJ29" s="736"/>
      <c r="FK29" s="736"/>
      <c r="FL29" s="736"/>
      <c r="FM29" s="736"/>
      <c r="FN29" s="736"/>
      <c r="FO29" s="736"/>
      <c r="FP29" s="736"/>
      <c r="FQ29" s="736"/>
      <c r="FR29" s="736"/>
      <c r="FS29" s="736"/>
      <c r="FT29" s="736"/>
      <c r="FU29" s="736"/>
      <c r="FV29" s="736"/>
      <c r="FW29" s="736"/>
      <c r="FX29" s="736"/>
      <c r="FY29" s="736"/>
      <c r="FZ29" s="736"/>
      <c r="GA29" s="736"/>
      <c r="GB29" s="736"/>
      <c r="GC29" s="736"/>
      <c r="GD29" s="736"/>
      <c r="GE29" s="736"/>
      <c r="GF29" s="736"/>
      <c r="GG29" s="736"/>
      <c r="GH29" s="736"/>
      <c r="GI29" s="736"/>
      <c r="GJ29" s="736"/>
      <c r="GK29" s="736"/>
      <c r="GL29" s="736"/>
      <c r="GM29" s="736"/>
      <c r="GN29" s="736"/>
      <c r="GO29" s="736"/>
      <c r="GP29" s="736"/>
      <c r="GQ29" s="736"/>
      <c r="GR29" s="736"/>
      <c r="GS29" s="736"/>
      <c r="GT29" s="736"/>
      <c r="GU29" s="736"/>
      <c r="GV29" s="736"/>
      <c r="GW29" s="736"/>
      <c r="GX29" s="736"/>
      <c r="GY29" s="736"/>
      <c r="GZ29" s="736"/>
      <c r="HA29" s="736"/>
      <c r="HB29" s="736"/>
      <c r="HC29" s="736"/>
      <c r="HD29" s="736"/>
      <c r="HE29" s="736"/>
      <c r="HF29" s="736"/>
      <c r="HG29" s="736"/>
      <c r="HH29" s="736"/>
      <c r="HI29" s="736"/>
      <c r="HJ29" s="736"/>
      <c r="HK29" s="736"/>
      <c r="HL29" s="736"/>
      <c r="HM29" s="736"/>
      <c r="HN29" s="736"/>
      <c r="HO29" s="736"/>
      <c r="HP29" s="736"/>
      <c r="HQ29" s="736"/>
      <c r="HR29" s="736"/>
      <c r="HS29" s="736"/>
      <c r="HT29" s="736"/>
      <c r="HU29" s="736"/>
      <c r="HV29" s="736"/>
      <c r="HW29" s="736"/>
      <c r="HX29" s="736"/>
      <c r="HY29" s="736"/>
      <c r="HZ29" s="736"/>
      <c r="IA29" s="736"/>
      <c r="IB29" s="736"/>
      <c r="IC29" s="736"/>
      <c r="ID29" s="736"/>
      <c r="IE29" s="736"/>
      <c r="IF29" s="736"/>
      <c r="IG29" s="736"/>
      <c r="IH29" s="736"/>
      <c r="II29" s="736"/>
      <c r="IJ29" s="736"/>
      <c r="IK29" s="736"/>
      <c r="IL29" s="736"/>
      <c r="IM29" s="736"/>
      <c r="IN29" s="736"/>
      <c r="IO29" s="736"/>
      <c r="IP29" s="736"/>
      <c r="IQ29" s="736"/>
      <c r="IR29" s="736"/>
      <c r="IS29" s="736"/>
      <c r="IT29" s="736"/>
      <c r="IU29" s="736"/>
      <c r="IV29" s="736"/>
      <c r="IW29" s="736"/>
      <c r="IX29" s="736"/>
      <c r="IY29" s="736"/>
    </row>
    <row r="30" spans="1:259" s="812" customFormat="1" ht="27" customHeight="1">
      <c r="A30" s="770"/>
      <c r="B30" s="771" t="s">
        <v>2482</v>
      </c>
      <c r="C30" s="772"/>
      <c r="D30" s="772"/>
      <c r="E30" s="773"/>
      <c r="F30" s="970">
        <f>ROUND(F21+F29,2)</f>
        <v>0</v>
      </c>
    </row>
    <row r="31" spans="1:259" s="811" customFormat="1">
      <c r="A31" s="753"/>
      <c r="B31" s="768"/>
      <c r="C31" s="756"/>
      <c r="D31" s="756"/>
      <c r="E31" s="756"/>
      <c r="F31" s="813"/>
      <c r="G31" s="736"/>
      <c r="H31" s="736"/>
      <c r="I31" s="736"/>
      <c r="J31" s="736"/>
      <c r="K31" s="736"/>
      <c r="L31" s="736"/>
      <c r="M31" s="736"/>
      <c r="N31" s="736"/>
      <c r="O31" s="736"/>
      <c r="P31" s="736"/>
      <c r="Q31" s="736"/>
      <c r="R31" s="736"/>
      <c r="S31" s="736"/>
      <c r="T31" s="736"/>
      <c r="U31" s="736"/>
      <c r="V31" s="736"/>
      <c r="W31" s="736"/>
      <c r="X31" s="736"/>
      <c r="Y31" s="736"/>
      <c r="Z31" s="736"/>
      <c r="AA31" s="736"/>
      <c r="AB31" s="736"/>
      <c r="AC31" s="736"/>
      <c r="AD31" s="736"/>
      <c r="AE31" s="736"/>
      <c r="AF31" s="736"/>
      <c r="AG31" s="736"/>
      <c r="AH31" s="736"/>
      <c r="AI31" s="736"/>
      <c r="AJ31" s="736"/>
      <c r="AK31" s="736"/>
      <c r="AL31" s="736"/>
      <c r="AM31" s="736"/>
      <c r="AN31" s="736"/>
      <c r="AO31" s="736"/>
      <c r="AP31" s="736"/>
      <c r="AQ31" s="736"/>
      <c r="AR31" s="736"/>
      <c r="AS31" s="736"/>
      <c r="AT31" s="736"/>
      <c r="AU31" s="736"/>
      <c r="AV31" s="736"/>
      <c r="AW31" s="736"/>
      <c r="AX31" s="736"/>
      <c r="AY31" s="736"/>
      <c r="AZ31" s="736"/>
      <c r="BA31" s="736"/>
      <c r="BB31" s="736"/>
      <c r="BC31" s="736"/>
      <c r="BD31" s="736"/>
      <c r="BE31" s="736"/>
      <c r="BF31" s="736"/>
      <c r="BG31" s="736"/>
      <c r="BH31" s="736"/>
      <c r="BI31" s="736"/>
      <c r="BJ31" s="736"/>
      <c r="BK31" s="736"/>
      <c r="BL31" s="736"/>
      <c r="BM31" s="736"/>
      <c r="BN31" s="736"/>
      <c r="BO31" s="736"/>
      <c r="BP31" s="736"/>
      <c r="BQ31" s="736"/>
      <c r="BR31" s="736"/>
      <c r="BS31" s="736"/>
      <c r="BT31" s="736"/>
      <c r="BU31" s="736"/>
      <c r="BV31" s="736"/>
      <c r="BW31" s="736"/>
      <c r="BX31" s="736"/>
      <c r="BY31" s="736"/>
      <c r="BZ31" s="736"/>
      <c r="CA31" s="736"/>
      <c r="CB31" s="736"/>
      <c r="CC31" s="736"/>
      <c r="CD31" s="736"/>
      <c r="CE31" s="736"/>
      <c r="CF31" s="736"/>
      <c r="CG31" s="736"/>
      <c r="CH31" s="736"/>
      <c r="CI31" s="736"/>
      <c r="CJ31" s="736"/>
      <c r="CK31" s="736"/>
      <c r="CL31" s="736"/>
      <c r="CM31" s="736"/>
      <c r="CN31" s="736"/>
      <c r="CO31" s="736"/>
      <c r="CP31" s="736"/>
      <c r="CQ31" s="736"/>
      <c r="CR31" s="736"/>
      <c r="CS31" s="736"/>
      <c r="CT31" s="736"/>
      <c r="CU31" s="736"/>
      <c r="CV31" s="736"/>
      <c r="CW31" s="736"/>
      <c r="CX31" s="736"/>
      <c r="CY31" s="736"/>
      <c r="CZ31" s="736"/>
      <c r="DA31" s="736"/>
      <c r="DB31" s="736"/>
      <c r="DC31" s="736"/>
      <c r="DD31" s="736"/>
      <c r="DE31" s="736"/>
      <c r="DF31" s="736"/>
      <c r="DG31" s="736"/>
      <c r="DH31" s="736"/>
      <c r="DI31" s="736"/>
      <c r="DJ31" s="736"/>
      <c r="DK31" s="736"/>
      <c r="DL31" s="736"/>
      <c r="DM31" s="736"/>
      <c r="DN31" s="736"/>
      <c r="DO31" s="736"/>
      <c r="DP31" s="736"/>
      <c r="DQ31" s="736"/>
      <c r="DR31" s="736"/>
      <c r="DS31" s="736"/>
      <c r="DT31" s="736"/>
      <c r="DU31" s="736"/>
      <c r="DV31" s="736"/>
      <c r="DW31" s="736"/>
      <c r="DX31" s="736"/>
      <c r="DY31" s="736"/>
      <c r="DZ31" s="736"/>
      <c r="EA31" s="736"/>
      <c r="EB31" s="736"/>
      <c r="EC31" s="736"/>
      <c r="ED31" s="736"/>
      <c r="EE31" s="736"/>
      <c r="EF31" s="736"/>
      <c r="EG31" s="736"/>
      <c r="EH31" s="736"/>
      <c r="EI31" s="736"/>
      <c r="EJ31" s="736"/>
      <c r="EK31" s="736"/>
      <c r="EL31" s="736"/>
      <c r="EM31" s="736"/>
      <c r="EN31" s="736"/>
      <c r="EO31" s="736"/>
      <c r="EP31" s="736"/>
      <c r="EQ31" s="736"/>
      <c r="ER31" s="736"/>
      <c r="ES31" s="736"/>
      <c r="ET31" s="736"/>
      <c r="EU31" s="736"/>
      <c r="EV31" s="736"/>
      <c r="EW31" s="736"/>
      <c r="EX31" s="736"/>
      <c r="EY31" s="736"/>
      <c r="EZ31" s="736"/>
      <c r="FA31" s="736"/>
      <c r="FB31" s="736"/>
      <c r="FC31" s="736"/>
      <c r="FD31" s="736"/>
      <c r="FE31" s="736"/>
      <c r="FF31" s="736"/>
      <c r="FG31" s="736"/>
      <c r="FH31" s="736"/>
      <c r="FI31" s="736"/>
      <c r="FJ31" s="736"/>
      <c r="FK31" s="736"/>
      <c r="FL31" s="736"/>
      <c r="FM31" s="736"/>
      <c r="FN31" s="736"/>
      <c r="FO31" s="736"/>
      <c r="FP31" s="736"/>
      <c r="FQ31" s="736"/>
      <c r="FR31" s="736"/>
      <c r="FS31" s="736"/>
      <c r="FT31" s="736"/>
      <c r="FU31" s="736"/>
      <c r="FV31" s="736"/>
      <c r="FW31" s="736"/>
      <c r="FX31" s="736"/>
      <c r="FY31" s="736"/>
      <c r="FZ31" s="736"/>
      <c r="GA31" s="736"/>
      <c r="GB31" s="736"/>
      <c r="GC31" s="736"/>
      <c r="GD31" s="736"/>
      <c r="GE31" s="736"/>
      <c r="GF31" s="736"/>
      <c r="GG31" s="736"/>
      <c r="GH31" s="736"/>
      <c r="GI31" s="736"/>
      <c r="GJ31" s="736"/>
      <c r="GK31" s="736"/>
      <c r="GL31" s="736"/>
      <c r="GM31" s="736"/>
      <c r="GN31" s="736"/>
      <c r="GO31" s="736"/>
      <c r="GP31" s="736"/>
      <c r="GQ31" s="736"/>
      <c r="GR31" s="736"/>
      <c r="GS31" s="736"/>
      <c r="GT31" s="736"/>
      <c r="GU31" s="736"/>
      <c r="GV31" s="736"/>
      <c r="GW31" s="736"/>
      <c r="GX31" s="736"/>
      <c r="GY31" s="736"/>
      <c r="GZ31" s="736"/>
      <c r="HA31" s="736"/>
      <c r="HB31" s="736"/>
      <c r="HC31" s="736"/>
      <c r="HD31" s="736"/>
      <c r="HE31" s="736"/>
      <c r="HF31" s="736"/>
      <c r="HG31" s="736"/>
      <c r="HH31" s="736"/>
      <c r="HI31" s="736"/>
      <c r="HJ31" s="736"/>
      <c r="HK31" s="736"/>
      <c r="HL31" s="736"/>
      <c r="HM31" s="736"/>
      <c r="HN31" s="736"/>
      <c r="HO31" s="736"/>
      <c r="HP31" s="736"/>
      <c r="HQ31" s="736"/>
      <c r="HR31" s="736"/>
      <c r="HS31" s="736"/>
      <c r="HT31" s="736"/>
      <c r="HU31" s="736"/>
      <c r="HV31" s="736"/>
      <c r="HW31" s="736"/>
      <c r="HX31" s="736"/>
      <c r="HY31" s="736"/>
      <c r="HZ31" s="736"/>
      <c r="IA31" s="736"/>
      <c r="IB31" s="736"/>
      <c r="IC31" s="736"/>
      <c r="ID31" s="736"/>
      <c r="IE31" s="736"/>
      <c r="IF31" s="736"/>
      <c r="IG31" s="736"/>
      <c r="IH31" s="736"/>
      <c r="II31" s="736"/>
      <c r="IJ31" s="736"/>
      <c r="IK31" s="736"/>
      <c r="IL31" s="736"/>
      <c r="IM31" s="736"/>
      <c r="IN31" s="736"/>
      <c r="IO31" s="736"/>
      <c r="IP31" s="736"/>
      <c r="IQ31" s="736"/>
      <c r="IR31" s="736"/>
      <c r="IS31" s="736"/>
      <c r="IT31" s="736"/>
      <c r="IU31" s="736"/>
      <c r="IV31" s="736"/>
      <c r="IW31" s="736"/>
      <c r="IX31" s="736"/>
      <c r="IY31" s="736"/>
    </row>
  </sheetData>
  <mergeCells count="13">
    <mergeCell ref="F7:F8"/>
    <mergeCell ref="A9:E9"/>
    <mergeCell ref="A22:E22"/>
    <mergeCell ref="C1:F1"/>
    <mergeCell ref="C2:F2"/>
    <mergeCell ref="C3:F3"/>
    <mergeCell ref="D4:F4"/>
    <mergeCell ref="A6:E6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scale="67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BM123"/>
  <sheetViews>
    <sheetView showGridLines="0" topLeftCell="A31" workbookViewId="0">
      <selection activeCell="D51" sqref="D51"/>
    </sheetView>
  </sheetViews>
  <sheetFormatPr defaultRowHeight="10.199999999999999"/>
  <cols>
    <col min="1" max="1" width="8.33203125" style="1" customWidth="1"/>
    <col min="2" max="2" width="1.1328125" style="1" customWidth="1"/>
    <col min="3" max="3" width="4.1328125" style="1" customWidth="1"/>
    <col min="4" max="4" width="4.33203125" style="1" customWidth="1"/>
    <col min="5" max="5" width="17.1328125" style="1" customWidth="1"/>
    <col min="6" max="6" width="50.796875" style="1" customWidth="1"/>
    <col min="7" max="7" width="7.46484375" style="1" customWidth="1"/>
    <col min="8" max="8" width="14" style="1" customWidth="1"/>
    <col min="9" max="9" width="21.3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796875" style="1" hidden="1" customWidth="1"/>
    <col min="14" max="14" width="9.33203125" style="1" hidden="1"/>
    <col min="15" max="20" width="14.13281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4"/>
    </row>
    <row r="2" spans="1:46" s="1" customFormat="1" ht="37" customHeight="1">
      <c r="L2" s="1185" t="s">
        <v>5</v>
      </c>
      <c r="M2" s="1186"/>
      <c r="N2" s="1186"/>
      <c r="O2" s="1186"/>
      <c r="P2" s="1186"/>
      <c r="Q2" s="1186"/>
      <c r="R2" s="1186"/>
      <c r="S2" s="1186"/>
      <c r="T2" s="1186"/>
      <c r="U2" s="1186"/>
      <c r="V2" s="1186"/>
      <c r="AT2" s="14" t="s">
        <v>106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5" customHeight="1">
      <c r="B4" s="17"/>
      <c r="D4" s="18" t="s">
        <v>121</v>
      </c>
      <c r="L4" s="17"/>
      <c r="M4" s="95" t="s">
        <v>9</v>
      </c>
      <c r="AT4" s="14" t="s">
        <v>3</v>
      </c>
    </row>
    <row r="5" spans="1:46" s="1" customFormat="1" ht="7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1205" t="str">
        <f>'Rekapitulácia stavby'!K6</f>
        <v>ZŠ a MŠ Cádrova - rekonštrukcia, nadstavba /  prístavba objektu</v>
      </c>
      <c r="F7" s="1206"/>
      <c r="G7" s="1206"/>
      <c r="H7" s="1206"/>
      <c r="L7" s="17"/>
    </row>
    <row r="8" spans="1:46" s="2" customFormat="1" ht="12" customHeight="1">
      <c r="A8" s="27"/>
      <c r="B8" s="28"/>
      <c r="C8" s="27"/>
      <c r="D8" s="23" t="s">
        <v>122</v>
      </c>
      <c r="E8" s="27"/>
      <c r="F8" s="27"/>
      <c r="G8" s="27"/>
      <c r="H8" s="27"/>
      <c r="I8" s="27"/>
      <c r="J8" s="27"/>
      <c r="K8" s="27"/>
      <c r="L8" s="40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</row>
    <row r="9" spans="1:46" s="2" customFormat="1" ht="30" customHeight="1">
      <c r="A9" s="27"/>
      <c r="B9" s="28"/>
      <c r="C9" s="27"/>
      <c r="D9" s="27"/>
      <c r="E9" s="1199" t="s">
        <v>1971</v>
      </c>
      <c r="F9" s="1209"/>
      <c r="G9" s="1209"/>
      <c r="H9" s="1209"/>
      <c r="I9" s="27"/>
      <c r="J9" s="27"/>
      <c r="K9" s="27"/>
      <c r="L9" s="40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</row>
    <row r="10" spans="1:46" s="2" customFormat="1">
      <c r="A10" s="27"/>
      <c r="B10" s="28"/>
      <c r="C10" s="27"/>
      <c r="D10" s="27"/>
      <c r="E10" s="27"/>
      <c r="F10" s="27"/>
      <c r="G10" s="27"/>
      <c r="H10" s="27"/>
      <c r="I10" s="27"/>
      <c r="J10" s="27"/>
      <c r="K10" s="27"/>
      <c r="L10" s="40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</row>
    <row r="11" spans="1:46" s="2" customFormat="1" ht="12" customHeight="1">
      <c r="A11" s="27"/>
      <c r="B11" s="28"/>
      <c r="C11" s="27"/>
      <c r="D11" s="23" t="s">
        <v>15</v>
      </c>
      <c r="E11" s="27"/>
      <c r="F11" s="21" t="s">
        <v>1</v>
      </c>
      <c r="G11" s="27"/>
      <c r="H11" s="27"/>
      <c r="I11" s="23" t="s">
        <v>16</v>
      </c>
      <c r="J11" s="21" t="s">
        <v>1</v>
      </c>
      <c r="K11" s="27"/>
      <c r="L11" s="40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</row>
    <row r="12" spans="1:46" s="2" customFormat="1" ht="12" customHeight="1">
      <c r="A12" s="27"/>
      <c r="B12" s="28"/>
      <c r="C12" s="27"/>
      <c r="D12" s="23" t="s">
        <v>17</v>
      </c>
      <c r="E12" s="27"/>
      <c r="F12" s="21" t="s">
        <v>18</v>
      </c>
      <c r="G12" s="27"/>
      <c r="H12" s="27"/>
      <c r="I12" s="23" t="s">
        <v>19</v>
      </c>
      <c r="J12" s="1123" t="str">
        <f>'Rekapitulácia stavby'!AN8</f>
        <v>10. 6. 2022</v>
      </c>
      <c r="K12" s="27"/>
      <c r="L12" s="40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</row>
    <row r="13" spans="1:46" s="2" customFormat="1" ht="10.9" customHeight="1">
      <c r="A13" s="27"/>
      <c r="B13" s="28"/>
      <c r="C13" s="27"/>
      <c r="D13" s="27"/>
      <c r="E13" s="27"/>
      <c r="F13" s="27"/>
      <c r="G13" s="27"/>
      <c r="H13" s="27"/>
      <c r="I13" s="27"/>
      <c r="J13" s="27"/>
      <c r="K13" s="27"/>
      <c r="L13" s="40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</row>
    <row r="14" spans="1:46" s="2" customFormat="1" ht="12" customHeight="1">
      <c r="A14" s="27"/>
      <c r="B14" s="28"/>
      <c r="C14" s="27"/>
      <c r="D14" s="23" t="s">
        <v>21</v>
      </c>
      <c r="E14" s="27"/>
      <c r="F14" s="27"/>
      <c r="G14" s="27"/>
      <c r="H14" s="27"/>
      <c r="I14" s="23" t="s">
        <v>22</v>
      </c>
      <c r="J14" s="21" t="s">
        <v>1</v>
      </c>
      <c r="K14" s="27"/>
      <c r="L14" s="40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</row>
    <row r="15" spans="1:46" s="2" customFormat="1" ht="18" customHeight="1">
      <c r="A15" s="27"/>
      <c r="B15" s="28"/>
      <c r="C15" s="27"/>
      <c r="D15" s="27"/>
      <c r="E15" s="21" t="s">
        <v>23</v>
      </c>
      <c r="F15" s="27"/>
      <c r="G15" s="27"/>
      <c r="H15" s="27"/>
      <c r="I15" s="23" t="s">
        <v>24</v>
      </c>
      <c r="J15" s="21" t="s">
        <v>1</v>
      </c>
      <c r="K15" s="27"/>
      <c r="L15" s="40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</row>
    <row r="16" spans="1:46" s="2" customFormat="1" ht="7" customHeight="1">
      <c r="A16" s="27"/>
      <c r="B16" s="28"/>
      <c r="C16" s="27"/>
      <c r="D16" s="27"/>
      <c r="E16" s="27"/>
      <c r="F16" s="27"/>
      <c r="G16" s="27"/>
      <c r="H16" s="27"/>
      <c r="I16" s="27"/>
      <c r="J16" s="27"/>
      <c r="K16" s="27"/>
      <c r="L16" s="40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</row>
    <row r="17" spans="1:31" s="2" customFormat="1" ht="12" customHeight="1">
      <c r="A17" s="27"/>
      <c r="B17" s="28"/>
      <c r="C17" s="27"/>
      <c r="D17" s="23" t="s">
        <v>25</v>
      </c>
      <c r="E17" s="27"/>
      <c r="F17" s="27"/>
      <c r="G17" s="27"/>
      <c r="H17" s="27"/>
      <c r="I17" s="23" t="s">
        <v>22</v>
      </c>
      <c r="J17" s="1089" t="s">
        <v>3937</v>
      </c>
      <c r="K17" s="27"/>
      <c r="L17" s="40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</row>
    <row r="18" spans="1:31" s="2" customFormat="1" ht="18" customHeight="1">
      <c r="A18" s="27"/>
      <c r="B18" s="28"/>
      <c r="C18" s="27"/>
      <c r="D18" s="27"/>
      <c r="E18" s="1208" t="s">
        <v>3937</v>
      </c>
      <c r="F18" s="1192"/>
      <c r="G18" s="1192"/>
      <c r="H18" s="1192"/>
      <c r="I18" s="23" t="s">
        <v>24</v>
      </c>
      <c r="J18" s="1089" t="s">
        <v>3937</v>
      </c>
      <c r="K18" s="27"/>
      <c r="L18" s="40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</row>
    <row r="19" spans="1:31" s="2" customFormat="1" ht="7" customHeight="1">
      <c r="A19" s="27"/>
      <c r="B19" s="28"/>
      <c r="C19" s="27"/>
      <c r="D19" s="27"/>
      <c r="E19" s="27"/>
      <c r="F19" s="27"/>
      <c r="G19" s="27"/>
      <c r="H19" s="27"/>
      <c r="I19" s="27"/>
      <c r="J19" s="27"/>
      <c r="K19" s="27"/>
      <c r="L19" s="40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</row>
    <row r="20" spans="1:31" s="2" customFormat="1" ht="12" customHeight="1">
      <c r="A20" s="27"/>
      <c r="B20" s="28"/>
      <c r="C20" s="27"/>
      <c r="D20" s="23" t="s">
        <v>3926</v>
      </c>
      <c r="E20" s="27"/>
      <c r="F20" s="27"/>
      <c r="G20" s="27"/>
      <c r="H20" s="27"/>
      <c r="I20" s="23" t="s">
        <v>22</v>
      </c>
      <c r="J20" s="21" t="s">
        <v>1</v>
      </c>
      <c r="K20" s="27"/>
      <c r="L20" s="40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</row>
    <row r="21" spans="1:31" s="2" customFormat="1" ht="18" customHeight="1">
      <c r="A21" s="27"/>
      <c r="B21" s="28"/>
      <c r="C21" s="27"/>
      <c r="D21" s="27"/>
      <c r="E21" s="21" t="s">
        <v>26</v>
      </c>
      <c r="F21" s="27"/>
      <c r="G21" s="27"/>
      <c r="H21" s="27"/>
      <c r="I21" s="23" t="s">
        <v>24</v>
      </c>
      <c r="J21" s="21" t="s">
        <v>1</v>
      </c>
      <c r="K21" s="27"/>
      <c r="L21" s="40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</row>
    <row r="22" spans="1:31" s="2" customFormat="1" ht="7" customHeight="1">
      <c r="A22" s="27"/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40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</row>
    <row r="23" spans="1:31" s="2" customFormat="1" ht="12" customHeight="1">
      <c r="A23" s="27"/>
      <c r="B23" s="28"/>
      <c r="C23" s="27"/>
      <c r="D23" s="23" t="s">
        <v>3930</v>
      </c>
      <c r="E23" s="27"/>
      <c r="F23" s="27"/>
      <c r="G23" s="27"/>
      <c r="H23" s="27"/>
      <c r="I23" s="23" t="s">
        <v>22</v>
      </c>
      <c r="J23" s="21" t="str">
        <f>IF('Rekapitulácia stavby'!AN19="","",'Rekapitulácia stavby'!AN19)</f>
        <v/>
      </c>
      <c r="K23" s="27"/>
      <c r="L23" s="40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</row>
    <row r="24" spans="1:31" s="2" customFormat="1" ht="18" customHeight="1">
      <c r="A24" s="27"/>
      <c r="B24" s="28"/>
      <c r="C24" s="27"/>
      <c r="D24" s="27"/>
      <c r="E24" s="21" t="str">
        <f>IF('Rekapitulácia stavby'!E20="","",'Rekapitulácia stavby'!E20)</f>
        <v xml:space="preserve"> </v>
      </c>
      <c r="F24" s="27"/>
      <c r="G24" s="27"/>
      <c r="H24" s="27"/>
      <c r="I24" s="23" t="s">
        <v>24</v>
      </c>
      <c r="J24" s="21" t="str">
        <f>IF('Rekapitulácia stavby'!AN20="","",'Rekapitulácia stavby'!AN20)</f>
        <v/>
      </c>
      <c r="K24" s="27"/>
      <c r="L24" s="40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</row>
    <row r="25" spans="1:31" s="2" customFormat="1" ht="7" customHeight="1">
      <c r="A25" s="27"/>
      <c r="B25" s="28"/>
      <c r="C25" s="27"/>
      <c r="D25" s="27"/>
      <c r="E25" s="27"/>
      <c r="F25" s="27"/>
      <c r="G25" s="27"/>
      <c r="H25" s="27"/>
      <c r="I25" s="27"/>
      <c r="J25" s="27"/>
      <c r="K25" s="27"/>
      <c r="L25" s="40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</row>
    <row r="26" spans="1:31" s="2" customFormat="1" ht="12" customHeight="1">
      <c r="A26" s="27"/>
      <c r="B26" s="28"/>
      <c r="C26" s="27"/>
      <c r="D26" s="23" t="s">
        <v>29</v>
      </c>
      <c r="E26" s="27"/>
      <c r="F26" s="27"/>
      <c r="G26" s="27"/>
      <c r="H26" s="27"/>
      <c r="I26" s="27"/>
      <c r="J26" s="27"/>
      <c r="K26" s="27"/>
      <c r="L26" s="40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</row>
    <row r="27" spans="1:31" s="8" customFormat="1" ht="16.5" customHeight="1">
      <c r="A27" s="96"/>
      <c r="B27" s="97"/>
      <c r="C27" s="96"/>
      <c r="D27" s="96"/>
      <c r="E27" s="1194" t="s">
        <v>1</v>
      </c>
      <c r="F27" s="1194"/>
      <c r="G27" s="1194"/>
      <c r="H27" s="1194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7" customHeight="1">
      <c r="A28" s="27"/>
      <c r="B28" s="28"/>
      <c r="C28" s="27"/>
      <c r="D28" s="27"/>
      <c r="E28" s="27"/>
      <c r="F28" s="27"/>
      <c r="G28" s="27"/>
      <c r="H28" s="27"/>
      <c r="I28" s="27"/>
      <c r="J28" s="27"/>
      <c r="K28" s="27"/>
      <c r="L28" s="40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</row>
    <row r="29" spans="1:31" s="2" customFormat="1" ht="7" customHeight="1">
      <c r="A29" s="27"/>
      <c r="B29" s="28"/>
      <c r="C29" s="27"/>
      <c r="D29" s="64"/>
      <c r="E29" s="64"/>
      <c r="F29" s="64"/>
      <c r="G29" s="64"/>
      <c r="H29" s="64"/>
      <c r="I29" s="64"/>
      <c r="J29" s="64"/>
      <c r="K29" s="64"/>
      <c r="L29" s="40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</row>
    <row r="30" spans="1:31" s="2" customFormat="1" ht="25.35" customHeight="1">
      <c r="A30" s="27"/>
      <c r="B30" s="28"/>
      <c r="C30" s="27"/>
      <c r="D30" s="99" t="s">
        <v>32</v>
      </c>
      <c r="E30" s="27"/>
      <c r="F30" s="27"/>
      <c r="G30" s="27"/>
      <c r="H30" s="27"/>
      <c r="I30" s="27"/>
      <c r="J30" s="69">
        <f>ROUND(J118, 2)</f>
        <v>0</v>
      </c>
      <c r="K30" s="27"/>
      <c r="L30" s="40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</row>
    <row r="31" spans="1:31" s="2" customFormat="1" ht="7" customHeight="1">
      <c r="A31" s="27"/>
      <c r="B31" s="28"/>
      <c r="C31" s="27"/>
      <c r="D31" s="64"/>
      <c r="E31" s="64"/>
      <c r="F31" s="64"/>
      <c r="G31" s="64"/>
      <c r="H31" s="64"/>
      <c r="I31" s="64"/>
      <c r="J31" s="64"/>
      <c r="K31" s="64"/>
      <c r="L31" s="40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</row>
    <row r="32" spans="1:31" s="2" customFormat="1" ht="14.5" customHeight="1">
      <c r="A32" s="27"/>
      <c r="B32" s="28"/>
      <c r="C32" s="27"/>
      <c r="D32" s="27"/>
      <c r="E32" s="27"/>
      <c r="F32" s="31" t="s">
        <v>34</v>
      </c>
      <c r="G32" s="27"/>
      <c r="H32" s="27"/>
      <c r="I32" s="31" t="s">
        <v>33</v>
      </c>
      <c r="J32" s="31" t="s">
        <v>35</v>
      </c>
      <c r="K32" s="27"/>
      <c r="L32" s="40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</row>
    <row r="33" spans="1:31" s="2" customFormat="1" ht="14.5" customHeight="1">
      <c r="A33" s="27"/>
      <c r="B33" s="28"/>
      <c r="C33" s="27"/>
      <c r="D33" s="100" t="s">
        <v>36</v>
      </c>
      <c r="E33" s="33" t="s">
        <v>37</v>
      </c>
      <c r="F33" s="101">
        <f>ROUND((SUM(BE118:BE122)),  2)</f>
        <v>0</v>
      </c>
      <c r="G33" s="102"/>
      <c r="H33" s="102"/>
      <c r="I33" s="103">
        <v>0.2</v>
      </c>
      <c r="J33" s="101">
        <f>ROUND(((SUM(BE118:BE122))*I33),  2)</f>
        <v>0</v>
      </c>
      <c r="K33" s="27"/>
      <c r="L33" s="40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</row>
    <row r="34" spans="1:31" s="2" customFormat="1" ht="14.5" customHeight="1">
      <c r="A34" s="27"/>
      <c r="B34" s="28"/>
      <c r="C34" s="27"/>
      <c r="D34" s="27"/>
      <c r="E34" s="33" t="s">
        <v>38</v>
      </c>
      <c r="F34" s="104">
        <f>ROUND((SUM(BF118:BF122)),  2)</f>
        <v>0</v>
      </c>
      <c r="G34" s="27"/>
      <c r="H34" s="27"/>
      <c r="I34" s="105">
        <v>0.2</v>
      </c>
      <c r="J34" s="104">
        <f>ROUND(((SUM(BF118:BF122))*I34),  2)</f>
        <v>0</v>
      </c>
      <c r="K34" s="27"/>
      <c r="L34" s="40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</row>
    <row r="35" spans="1:31" s="2" customFormat="1" ht="14.5" customHeight="1">
      <c r="A35" s="27"/>
      <c r="B35" s="28"/>
      <c r="C35" s="27"/>
      <c r="D35" s="27"/>
      <c r="E35" s="23" t="s">
        <v>39</v>
      </c>
      <c r="F35" s="104">
        <f>ROUND((SUM(BG118:BG122)),  2)</f>
        <v>0</v>
      </c>
      <c r="G35" s="27"/>
      <c r="H35" s="27"/>
      <c r="I35" s="105">
        <v>0.2</v>
      </c>
      <c r="J35" s="104">
        <f>0</f>
        <v>0</v>
      </c>
      <c r="K35" s="27"/>
      <c r="L35" s="40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</row>
    <row r="36" spans="1:31" s="2" customFormat="1" ht="14.5" customHeight="1">
      <c r="A36" s="27"/>
      <c r="B36" s="28"/>
      <c r="C36" s="27"/>
      <c r="D36" s="27"/>
      <c r="E36" s="23" t="s">
        <v>40</v>
      </c>
      <c r="F36" s="104">
        <f>ROUND((SUM(BH118:BH122)),  2)</f>
        <v>0</v>
      </c>
      <c r="G36" s="27"/>
      <c r="H36" s="27"/>
      <c r="I36" s="105">
        <v>0.2</v>
      </c>
      <c r="J36" s="104">
        <f>0</f>
        <v>0</v>
      </c>
      <c r="K36" s="27"/>
      <c r="L36" s="40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</row>
    <row r="37" spans="1:31" s="2" customFormat="1" ht="14.5" customHeight="1">
      <c r="A37" s="27"/>
      <c r="B37" s="28"/>
      <c r="C37" s="27"/>
      <c r="D37" s="27"/>
      <c r="E37" s="33" t="s">
        <v>41</v>
      </c>
      <c r="F37" s="101">
        <f>ROUND((SUM(BI118:BI122)),  2)</f>
        <v>0</v>
      </c>
      <c r="G37" s="102"/>
      <c r="H37" s="102"/>
      <c r="I37" s="103">
        <v>0</v>
      </c>
      <c r="J37" s="101">
        <f>0</f>
        <v>0</v>
      </c>
      <c r="K37" s="27"/>
      <c r="L37" s="40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</row>
    <row r="38" spans="1:31" s="2" customFormat="1" ht="7" customHeight="1">
      <c r="A38" s="27"/>
      <c r="B38" s="28"/>
      <c r="C38" s="27"/>
      <c r="D38" s="27"/>
      <c r="E38" s="27"/>
      <c r="F38" s="27"/>
      <c r="G38" s="27"/>
      <c r="H38" s="27"/>
      <c r="I38" s="27"/>
      <c r="J38" s="27"/>
      <c r="K38" s="27"/>
      <c r="L38" s="40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</row>
    <row r="39" spans="1:31" s="2" customFormat="1" ht="25.35" customHeight="1">
      <c r="A39" s="27"/>
      <c r="B39" s="28"/>
      <c r="C39" s="93"/>
      <c r="D39" s="106" t="s">
        <v>42</v>
      </c>
      <c r="E39" s="58"/>
      <c r="F39" s="58"/>
      <c r="G39" s="107" t="s">
        <v>43</v>
      </c>
      <c r="H39" s="108" t="s">
        <v>44</v>
      </c>
      <c r="I39" s="58"/>
      <c r="J39" s="109">
        <f>SUM(J30:J37)</f>
        <v>0</v>
      </c>
      <c r="K39" s="110"/>
      <c r="L39" s="40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</row>
    <row r="40" spans="1:31" s="2" customFormat="1" ht="14.5" customHeight="1">
      <c r="A40" s="27"/>
      <c r="B40" s="28"/>
      <c r="C40" s="27"/>
      <c r="D40" s="27"/>
      <c r="E40" s="27"/>
      <c r="F40" s="27"/>
      <c r="G40" s="27"/>
      <c r="H40" s="27"/>
      <c r="I40" s="27"/>
      <c r="J40" s="27"/>
      <c r="K40" s="27"/>
      <c r="L40" s="40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</row>
    <row r="41" spans="1:31" s="1" customFormat="1" ht="14.5" customHeight="1">
      <c r="B41" s="17"/>
      <c r="L41" s="17"/>
    </row>
    <row r="42" spans="1:31" s="1" customFormat="1" ht="14.5" customHeight="1">
      <c r="B42" s="17"/>
      <c r="L42" s="17"/>
    </row>
    <row r="43" spans="1:31" s="1" customFormat="1" ht="14.5" customHeight="1">
      <c r="B43" s="17"/>
      <c r="L43" s="17"/>
    </row>
    <row r="44" spans="1:31" s="1" customFormat="1" ht="14.5" customHeight="1">
      <c r="B44" s="17"/>
      <c r="L44" s="17"/>
    </row>
    <row r="45" spans="1:31" s="1" customFormat="1" ht="14.5" customHeight="1">
      <c r="B45" s="17"/>
      <c r="L45" s="17"/>
    </row>
    <row r="46" spans="1:31" s="1" customFormat="1" ht="14.5" customHeight="1">
      <c r="B46" s="17"/>
      <c r="L46" s="17"/>
    </row>
    <row r="47" spans="1:31" s="1" customFormat="1" ht="14.5" customHeight="1">
      <c r="B47" s="17"/>
      <c r="L47" s="17"/>
    </row>
    <row r="48" spans="1:31" s="1" customFormat="1" ht="14.5" customHeight="1">
      <c r="B48" s="17"/>
      <c r="L48" s="17"/>
    </row>
    <row r="49" spans="1:31" s="1" customFormat="1" ht="14.5" customHeight="1">
      <c r="B49" s="17"/>
      <c r="L49" s="17"/>
    </row>
    <row r="50" spans="1:31" s="2" customFormat="1" ht="14.5" customHeight="1">
      <c r="B50" s="40"/>
      <c r="D50" s="41" t="s">
        <v>3927</v>
      </c>
      <c r="E50" s="42"/>
      <c r="F50" s="42"/>
      <c r="G50" s="41" t="s">
        <v>3931</v>
      </c>
      <c r="H50" s="42"/>
      <c r="I50" s="42"/>
      <c r="J50" s="42"/>
      <c r="K50" s="42"/>
      <c r="L50" s="40"/>
    </row>
    <row r="51" spans="1:31" ht="12.3">
      <c r="B51" s="17"/>
      <c r="D51" s="1080"/>
      <c r="G51" s="1080"/>
      <c r="H51" s="1075"/>
      <c r="L51" s="17"/>
    </row>
    <row r="52" spans="1:31" ht="12.3">
      <c r="B52" s="17"/>
      <c r="G52" s="1080"/>
      <c r="H52" s="1075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3">
      <c r="A61" s="27"/>
      <c r="B61" s="28"/>
      <c r="C61" s="27"/>
      <c r="D61" s="43" t="s">
        <v>45</v>
      </c>
      <c r="E61" s="30"/>
      <c r="F61" s="111" t="s">
        <v>46</v>
      </c>
      <c r="G61" s="43" t="s">
        <v>45</v>
      </c>
      <c r="H61" s="30"/>
      <c r="I61" s="30"/>
      <c r="J61" s="112" t="s">
        <v>46</v>
      </c>
      <c r="K61" s="30"/>
      <c r="L61" s="40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3">
      <c r="A65" s="27"/>
      <c r="B65" s="28"/>
      <c r="C65" s="27"/>
      <c r="D65" s="41" t="s">
        <v>47</v>
      </c>
      <c r="E65" s="44"/>
      <c r="F65" s="44"/>
      <c r="G65" s="41" t="s">
        <v>48</v>
      </c>
      <c r="H65" s="44"/>
      <c r="I65" s="44"/>
      <c r="J65" s="44"/>
      <c r="K65" s="44"/>
      <c r="L65" s="40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3">
      <c r="A76" s="27"/>
      <c r="B76" s="28"/>
      <c r="C76" s="27"/>
      <c r="D76" s="43" t="s">
        <v>45</v>
      </c>
      <c r="E76" s="30"/>
      <c r="F76" s="111" t="s">
        <v>46</v>
      </c>
      <c r="G76" s="43" t="s">
        <v>45</v>
      </c>
      <c r="H76" s="30"/>
      <c r="I76" s="30"/>
      <c r="J76" s="112" t="s">
        <v>46</v>
      </c>
      <c r="K76" s="30"/>
      <c r="L76" s="40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</row>
    <row r="77" spans="1:31" s="2" customFormat="1" ht="14.5" customHeight="1">
      <c r="A77" s="27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</row>
    <row r="81" spans="1:47" s="2" customFormat="1" ht="7" customHeight="1">
      <c r="A81" s="27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</row>
    <row r="82" spans="1:47" s="2" customFormat="1" ht="25" customHeight="1">
      <c r="A82" s="27"/>
      <c r="B82" s="28"/>
      <c r="C82" s="18" t="s">
        <v>124</v>
      </c>
      <c r="D82" s="27"/>
      <c r="E82" s="27"/>
      <c r="F82" s="27"/>
      <c r="G82" s="27"/>
      <c r="H82" s="27"/>
      <c r="I82" s="27"/>
      <c r="J82" s="27"/>
      <c r="K82" s="27"/>
      <c r="L82" s="40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</row>
    <row r="83" spans="1:47" s="2" customFormat="1" ht="7" customHeight="1">
      <c r="A83" s="27"/>
      <c r="B83" s="28"/>
      <c r="C83" s="27"/>
      <c r="D83" s="27"/>
      <c r="E83" s="27"/>
      <c r="F83" s="27"/>
      <c r="G83" s="27"/>
      <c r="H83" s="27"/>
      <c r="I83" s="27"/>
      <c r="J83" s="27"/>
      <c r="K83" s="27"/>
      <c r="L83" s="40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</row>
    <row r="84" spans="1:47" s="2" customFormat="1" ht="12" customHeight="1">
      <c r="A84" s="27"/>
      <c r="B84" s="28"/>
      <c r="C84" s="23" t="s">
        <v>13</v>
      </c>
      <c r="D84" s="27"/>
      <c r="E84" s="27"/>
      <c r="F84" s="27"/>
      <c r="G84" s="27"/>
      <c r="H84" s="27"/>
      <c r="I84" s="27"/>
      <c r="J84" s="27"/>
      <c r="K84" s="27"/>
      <c r="L84" s="40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</row>
    <row r="85" spans="1:47" s="2" customFormat="1" ht="16.5" customHeight="1">
      <c r="A85" s="27"/>
      <c r="B85" s="28"/>
      <c r="C85" s="27"/>
      <c r="D85" s="27"/>
      <c r="E85" s="1205" t="str">
        <f>E7</f>
        <v>ZŠ a MŠ Cádrova - rekonštrukcia, nadstavba /  prístavba objektu</v>
      </c>
      <c r="F85" s="1206"/>
      <c r="G85" s="1206"/>
      <c r="H85" s="1206"/>
      <c r="I85" s="27"/>
      <c r="J85" s="27"/>
      <c r="K85" s="27"/>
      <c r="L85" s="40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</row>
    <row r="86" spans="1:47" s="2" customFormat="1" ht="12" customHeight="1">
      <c r="A86" s="27"/>
      <c r="B86" s="28"/>
      <c r="C86" s="23" t="s">
        <v>122</v>
      </c>
      <c r="D86" s="27"/>
      <c r="E86" s="27"/>
      <c r="F86" s="27"/>
      <c r="G86" s="27"/>
      <c r="H86" s="27"/>
      <c r="I86" s="27"/>
      <c r="J86" s="27"/>
      <c r="K86" s="27"/>
      <c r="L86" s="40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</row>
    <row r="87" spans="1:47" s="2" customFormat="1" ht="30" customHeight="1">
      <c r="A87" s="27"/>
      <c r="B87" s="28"/>
      <c r="C87" s="27"/>
      <c r="D87" s="27"/>
      <c r="E87" s="1199" t="str">
        <f>E9</f>
        <v>SO07 - Napoijenie dažďovej kanalizácie a retenčnej nádrže na upravený areálový rozvod dažďovej kanalizácie</v>
      </c>
      <c r="F87" s="1209"/>
      <c r="G87" s="1209"/>
      <c r="H87" s="1209"/>
      <c r="I87" s="27"/>
      <c r="J87" s="27"/>
      <c r="K87" s="27"/>
      <c r="L87" s="40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</row>
    <row r="88" spans="1:47" s="2" customFormat="1" ht="7" customHeight="1">
      <c r="A88" s="27"/>
      <c r="B88" s="28"/>
      <c r="C88" s="27"/>
      <c r="D88" s="27"/>
      <c r="E88" s="27"/>
      <c r="F88" s="27"/>
      <c r="G88" s="27"/>
      <c r="H88" s="27"/>
      <c r="I88" s="27"/>
      <c r="J88" s="27"/>
      <c r="K88" s="27"/>
      <c r="L88" s="40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</row>
    <row r="89" spans="1:47" s="2" customFormat="1" ht="12" customHeight="1">
      <c r="A89" s="27"/>
      <c r="B89" s="28"/>
      <c r="C89" s="23" t="s">
        <v>17</v>
      </c>
      <c r="D89" s="27"/>
      <c r="E89" s="27"/>
      <c r="F89" s="21" t="str">
        <f>F12</f>
        <v>Cádrova 23, p.č. 6128/1; 6128/2,  Bratislava</v>
      </c>
      <c r="G89" s="27"/>
      <c r="H89" s="27"/>
      <c r="I89" s="23" t="s">
        <v>19</v>
      </c>
      <c r="J89" s="1123" t="str">
        <f>IF(J12="","",J12)</f>
        <v>10. 6. 2022</v>
      </c>
      <c r="K89" s="27"/>
      <c r="L89" s="40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</row>
    <row r="90" spans="1:47" s="2" customFormat="1" ht="7" customHeight="1">
      <c r="A90" s="27"/>
      <c r="B90" s="28"/>
      <c r="C90" s="27"/>
      <c r="D90" s="27"/>
      <c r="E90" s="27"/>
      <c r="F90" s="27"/>
      <c r="G90" s="27"/>
      <c r="H90" s="27"/>
      <c r="I90" s="27"/>
      <c r="J90" s="27"/>
      <c r="K90" s="27"/>
      <c r="L90" s="40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</row>
    <row r="91" spans="1:47" s="2" customFormat="1" ht="40.15" customHeight="1">
      <c r="A91" s="27"/>
      <c r="B91" s="28"/>
      <c r="C91" s="23" t="s">
        <v>21</v>
      </c>
      <c r="D91" s="27"/>
      <c r="E91" s="27"/>
      <c r="F91" s="21" t="str">
        <f>E15</f>
        <v>Mestská časť Bratislava,Junácka1,832 91 Bratislava</v>
      </c>
      <c r="G91" s="27"/>
      <c r="H91" s="27"/>
      <c r="I91" s="23" t="s">
        <v>3926</v>
      </c>
      <c r="J91" s="24" t="str">
        <f>E21</f>
        <v>INDEX spol.s r.o., Bystrické Sady 56, Bratislava</v>
      </c>
      <c r="K91" s="27"/>
      <c r="L91" s="40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</row>
    <row r="92" spans="1:47" s="2" customFormat="1" ht="15.25" customHeight="1">
      <c r="A92" s="27"/>
      <c r="B92" s="28"/>
      <c r="C92" s="23" t="s">
        <v>25</v>
      </c>
      <c r="D92" s="27"/>
      <c r="E92" s="27"/>
      <c r="F92" s="1120" t="str">
        <f>IF(E18="","",E18)</f>
        <v>Vyplň údaj</v>
      </c>
      <c r="G92" s="27"/>
      <c r="H92" s="27"/>
      <c r="I92" s="23" t="s">
        <v>3930</v>
      </c>
      <c r="J92" s="24" t="str">
        <f>E24</f>
        <v xml:space="preserve"> </v>
      </c>
      <c r="K92" s="27"/>
      <c r="L92" s="40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</row>
    <row r="93" spans="1:47" s="2" customFormat="1" ht="10.35" customHeight="1">
      <c r="A93" s="27"/>
      <c r="B93" s="28"/>
      <c r="C93" s="27"/>
      <c r="D93" s="27"/>
      <c r="E93" s="27"/>
      <c r="F93" s="27"/>
      <c r="G93" s="27"/>
      <c r="H93" s="27"/>
      <c r="I93" s="27"/>
      <c r="J93" s="27"/>
      <c r="K93" s="27"/>
      <c r="L93" s="40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</row>
    <row r="94" spans="1:47" s="2" customFormat="1" ht="29.25" customHeight="1">
      <c r="A94" s="27"/>
      <c r="B94" s="28"/>
      <c r="C94" s="113" t="s">
        <v>125</v>
      </c>
      <c r="D94" s="93"/>
      <c r="E94" s="93"/>
      <c r="F94" s="93"/>
      <c r="G94" s="93"/>
      <c r="H94" s="93"/>
      <c r="I94" s="93"/>
      <c r="J94" s="114" t="s">
        <v>126</v>
      </c>
      <c r="K94" s="93"/>
      <c r="L94" s="40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</row>
    <row r="95" spans="1:47" s="2" customFormat="1" ht="10.35" customHeight="1">
      <c r="A95" s="27"/>
      <c r="B95" s="28"/>
      <c r="C95" s="27"/>
      <c r="D95" s="27"/>
      <c r="E95" s="27"/>
      <c r="F95" s="27"/>
      <c r="G95" s="27"/>
      <c r="H95" s="27"/>
      <c r="I95" s="27"/>
      <c r="J95" s="27"/>
      <c r="K95" s="27"/>
      <c r="L95" s="40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</row>
    <row r="96" spans="1:47" s="2" customFormat="1" ht="22.9" customHeight="1">
      <c r="A96" s="27"/>
      <c r="B96" s="28"/>
      <c r="C96" s="115" t="s">
        <v>127</v>
      </c>
      <c r="D96" s="27"/>
      <c r="E96" s="27"/>
      <c r="F96" s="27"/>
      <c r="G96" s="27"/>
      <c r="H96" s="27"/>
      <c r="I96" s="27"/>
      <c r="J96" s="69">
        <f>J118</f>
        <v>0</v>
      </c>
      <c r="K96" s="27"/>
      <c r="L96" s="40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U96" s="14" t="s">
        <v>128</v>
      </c>
    </row>
    <row r="97" spans="1:31" s="9" customFormat="1" ht="25" customHeight="1">
      <c r="B97" s="116"/>
      <c r="D97" s="117" t="s">
        <v>129</v>
      </c>
      <c r="E97" s="118"/>
      <c r="F97" s="118"/>
      <c r="G97" s="118"/>
      <c r="H97" s="118"/>
      <c r="I97" s="118"/>
      <c r="J97" s="119">
        <f>J119</f>
        <v>0</v>
      </c>
      <c r="L97" s="116"/>
    </row>
    <row r="98" spans="1:31" s="10" customFormat="1" ht="19.899999999999999" customHeight="1">
      <c r="B98" s="120"/>
      <c r="D98" s="121" t="s">
        <v>1956</v>
      </c>
      <c r="E98" s="122"/>
      <c r="F98" s="122"/>
      <c r="G98" s="122"/>
      <c r="H98" s="122"/>
      <c r="I98" s="122"/>
      <c r="J98" s="123">
        <f>J120</f>
        <v>0</v>
      </c>
      <c r="L98" s="120"/>
    </row>
    <row r="99" spans="1:31" s="2" customFormat="1" ht="21.75" customHeight="1">
      <c r="A99" s="27"/>
      <c r="B99" s="28"/>
      <c r="C99" s="27"/>
      <c r="D99" s="27"/>
      <c r="E99" s="27"/>
      <c r="F99" s="27"/>
      <c r="G99" s="27"/>
      <c r="H99" s="27"/>
      <c r="I99" s="27"/>
      <c r="J99" s="27"/>
      <c r="K99" s="27"/>
      <c r="L99" s="40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</row>
    <row r="100" spans="1:31" s="2" customFormat="1" ht="7" customHeight="1">
      <c r="A100" s="27"/>
      <c r="B100" s="45"/>
      <c r="C100" s="46"/>
      <c r="D100" s="46"/>
      <c r="E100" s="46"/>
      <c r="F100" s="46"/>
      <c r="G100" s="46"/>
      <c r="H100" s="46"/>
      <c r="I100" s="46"/>
      <c r="J100" s="46"/>
      <c r="K100" s="46"/>
      <c r="L100" s="40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</row>
    <row r="104" spans="1:31" s="2" customFormat="1" ht="7" customHeight="1">
      <c r="A104" s="27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0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</row>
    <row r="105" spans="1:31" s="2" customFormat="1" ht="25" customHeight="1">
      <c r="A105" s="27"/>
      <c r="B105" s="28"/>
      <c r="C105" s="18" t="s">
        <v>156</v>
      </c>
      <c r="D105" s="27"/>
      <c r="E105" s="27"/>
      <c r="F105" s="27"/>
      <c r="G105" s="27"/>
      <c r="H105" s="27"/>
      <c r="I105" s="27"/>
      <c r="J105" s="27"/>
      <c r="K105" s="27"/>
      <c r="L105" s="40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</row>
    <row r="106" spans="1:31" s="2" customFormat="1" ht="7" customHeight="1">
      <c r="A106" s="27"/>
      <c r="B106" s="28"/>
      <c r="C106" s="27"/>
      <c r="D106" s="27"/>
      <c r="E106" s="27"/>
      <c r="F106" s="27"/>
      <c r="G106" s="27"/>
      <c r="H106" s="27"/>
      <c r="I106" s="27"/>
      <c r="J106" s="27"/>
      <c r="K106" s="27"/>
      <c r="L106" s="40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</row>
    <row r="107" spans="1:31" s="2" customFormat="1" ht="12" customHeight="1">
      <c r="A107" s="27"/>
      <c r="B107" s="28"/>
      <c r="C107" s="23" t="s">
        <v>13</v>
      </c>
      <c r="D107" s="27"/>
      <c r="E107" s="27"/>
      <c r="F107" s="27"/>
      <c r="G107" s="27"/>
      <c r="H107" s="27"/>
      <c r="I107" s="27"/>
      <c r="J107" s="27"/>
      <c r="K107" s="27"/>
      <c r="L107" s="40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</row>
    <row r="108" spans="1:31" s="2" customFormat="1" ht="16.5" customHeight="1">
      <c r="A108" s="27"/>
      <c r="B108" s="28"/>
      <c r="C108" s="27"/>
      <c r="D108" s="27"/>
      <c r="E108" s="1205" t="str">
        <f>E7</f>
        <v>ZŠ a MŠ Cádrova - rekonštrukcia, nadstavba /  prístavba objektu</v>
      </c>
      <c r="F108" s="1206"/>
      <c r="G108" s="1206"/>
      <c r="H108" s="1206"/>
      <c r="I108" s="27"/>
      <c r="J108" s="27"/>
      <c r="K108" s="27"/>
      <c r="L108" s="40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</row>
    <row r="109" spans="1:31" s="2" customFormat="1" ht="12" customHeight="1">
      <c r="A109" s="27"/>
      <c r="B109" s="28"/>
      <c r="C109" s="23" t="s">
        <v>122</v>
      </c>
      <c r="D109" s="27"/>
      <c r="E109" s="27"/>
      <c r="F109" s="27"/>
      <c r="G109" s="27"/>
      <c r="H109" s="27"/>
      <c r="I109" s="27"/>
      <c r="J109" s="27"/>
      <c r="K109" s="27"/>
      <c r="L109" s="40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</row>
    <row r="110" spans="1:31" s="2" customFormat="1" ht="30" customHeight="1">
      <c r="A110" s="27"/>
      <c r="B110" s="28"/>
      <c r="C110" s="27"/>
      <c r="D110" s="27"/>
      <c r="E110" s="1199" t="str">
        <f>E9</f>
        <v>SO07 - Napoijenie dažďovej kanalizácie a retenčnej nádrže na upravený areálový rozvod dažďovej kanalizácie</v>
      </c>
      <c r="F110" s="1209"/>
      <c r="G110" s="1209"/>
      <c r="H110" s="1209"/>
      <c r="I110" s="27"/>
      <c r="J110" s="27"/>
      <c r="K110" s="27"/>
      <c r="L110" s="40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</row>
    <row r="111" spans="1:31" s="2" customFormat="1" ht="7" customHeight="1">
      <c r="A111" s="27"/>
      <c r="B111" s="28"/>
      <c r="C111" s="27"/>
      <c r="D111" s="27"/>
      <c r="E111" s="27"/>
      <c r="F111" s="27"/>
      <c r="G111" s="27"/>
      <c r="H111" s="27"/>
      <c r="I111" s="27"/>
      <c r="J111" s="27"/>
      <c r="K111" s="27"/>
      <c r="L111" s="40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</row>
    <row r="112" spans="1:31" s="2" customFormat="1" ht="12" hidden="1" customHeight="1">
      <c r="A112" s="27"/>
      <c r="B112" s="28"/>
      <c r="C112" s="23" t="s">
        <v>17</v>
      </c>
      <c r="D112" s="27"/>
      <c r="E112" s="27"/>
      <c r="F112" s="21" t="str">
        <f>F12</f>
        <v>Cádrova 23, p.č. 6128/1; 6128/2,  Bratislava</v>
      </c>
      <c r="G112" s="27"/>
      <c r="H112" s="27"/>
      <c r="I112" s="23" t="s">
        <v>19</v>
      </c>
      <c r="J112" s="53" t="str">
        <f>IF(J12="","",J12)</f>
        <v>10. 6. 2022</v>
      </c>
      <c r="K112" s="27"/>
      <c r="L112" s="40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</row>
    <row r="113" spans="1:65" s="2" customFormat="1" ht="7" hidden="1" customHeight="1">
      <c r="A113" s="27"/>
      <c r="B113" s="28"/>
      <c r="C113" s="27"/>
      <c r="D113" s="27"/>
      <c r="E113" s="27"/>
      <c r="F113" s="27"/>
      <c r="G113" s="27"/>
      <c r="H113" s="27"/>
      <c r="I113" s="27"/>
      <c r="J113" s="27"/>
      <c r="K113" s="27"/>
      <c r="L113" s="40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</row>
    <row r="114" spans="1:65" s="2" customFormat="1" ht="40.15" hidden="1" customHeight="1">
      <c r="A114" s="27"/>
      <c r="B114" s="28"/>
      <c r="C114" s="23" t="s">
        <v>21</v>
      </c>
      <c r="D114" s="27"/>
      <c r="E114" s="27"/>
      <c r="F114" s="21" t="str">
        <f>E15</f>
        <v>Mestská časť Bratislava,Junácka1,832 91 Bratislava</v>
      </c>
      <c r="G114" s="27"/>
      <c r="H114" s="27"/>
      <c r="I114" s="23" t="s">
        <v>3926</v>
      </c>
      <c r="J114" s="24" t="str">
        <f>E21</f>
        <v>INDEX spol.s r.o., Bystrické Sady 56, Bratislava</v>
      </c>
      <c r="K114" s="27"/>
      <c r="L114" s="40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</row>
    <row r="115" spans="1:65" s="2" customFormat="1" ht="15.25" hidden="1" customHeight="1">
      <c r="A115" s="27"/>
      <c r="B115" s="28"/>
      <c r="C115" s="23" t="s">
        <v>25</v>
      </c>
      <c r="D115" s="27"/>
      <c r="E115" s="27"/>
      <c r="F115" s="21" t="str">
        <f>IF(E18="","",E18)</f>
        <v>Vyplň údaj</v>
      </c>
      <c r="G115" s="27"/>
      <c r="H115" s="27"/>
      <c r="I115" s="23" t="s">
        <v>3930</v>
      </c>
      <c r="J115" s="24" t="str">
        <f>E24</f>
        <v xml:space="preserve"> </v>
      </c>
      <c r="K115" s="27"/>
      <c r="L115" s="40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</row>
    <row r="116" spans="1:65" s="2" customFormat="1" ht="10.35" customHeight="1">
      <c r="A116" s="27"/>
      <c r="B116" s="28"/>
      <c r="C116" s="27"/>
      <c r="D116" s="27"/>
      <c r="E116" s="27"/>
      <c r="F116" s="27"/>
      <c r="G116" s="27"/>
      <c r="H116" s="27"/>
      <c r="I116" s="27"/>
      <c r="J116" s="27"/>
      <c r="K116" s="27"/>
      <c r="L116" s="40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</row>
    <row r="117" spans="1:65" s="11" customFormat="1" ht="29.25" customHeight="1">
      <c r="A117" s="124"/>
      <c r="B117" s="125"/>
      <c r="C117" s="126" t="s">
        <v>157</v>
      </c>
      <c r="D117" s="127" t="s">
        <v>55</v>
      </c>
      <c r="E117" s="127" t="s">
        <v>51</v>
      </c>
      <c r="F117" s="127" t="s">
        <v>52</v>
      </c>
      <c r="G117" s="127" t="s">
        <v>158</v>
      </c>
      <c r="H117" s="127" t="s">
        <v>159</v>
      </c>
      <c r="I117" s="127" t="s">
        <v>160</v>
      </c>
      <c r="J117" s="128" t="s">
        <v>126</v>
      </c>
      <c r="K117" s="129" t="s">
        <v>161</v>
      </c>
      <c r="L117" s="130"/>
      <c r="M117" s="60" t="s">
        <v>1</v>
      </c>
      <c r="N117" s="61" t="s">
        <v>36</v>
      </c>
      <c r="O117" s="61" t="s">
        <v>162</v>
      </c>
      <c r="P117" s="61" t="s">
        <v>163</v>
      </c>
      <c r="Q117" s="61" t="s">
        <v>164</v>
      </c>
      <c r="R117" s="61" t="s">
        <v>165</v>
      </c>
      <c r="S117" s="61" t="s">
        <v>166</v>
      </c>
      <c r="T117" s="62" t="s">
        <v>167</v>
      </c>
      <c r="U117" s="124"/>
      <c r="V117" s="124"/>
      <c r="W117" s="124"/>
      <c r="X117" s="124"/>
      <c r="Y117" s="124"/>
      <c r="Z117" s="124"/>
      <c r="AA117" s="124"/>
      <c r="AB117" s="124"/>
      <c r="AC117" s="124"/>
      <c r="AD117" s="124"/>
      <c r="AE117" s="124"/>
    </row>
    <row r="118" spans="1:65" s="2" customFormat="1" ht="22.9" customHeight="1">
      <c r="A118" s="27"/>
      <c r="B118" s="28"/>
      <c r="C118" s="67" t="s">
        <v>127</v>
      </c>
      <c r="D118" s="27"/>
      <c r="E118" s="27"/>
      <c r="F118" s="27"/>
      <c r="G118" s="27"/>
      <c r="H118" s="27"/>
      <c r="I118" s="27"/>
      <c r="J118" s="131">
        <f>BK118</f>
        <v>0</v>
      </c>
      <c r="K118" s="27"/>
      <c r="L118" s="28"/>
      <c r="M118" s="63"/>
      <c r="N118" s="54"/>
      <c r="O118" s="64"/>
      <c r="P118" s="132">
        <f>P119</f>
        <v>0.60199999999999998</v>
      </c>
      <c r="Q118" s="64"/>
      <c r="R118" s="132">
        <f>R119</f>
        <v>4.2000000000000002E-4</v>
      </c>
      <c r="S118" s="64"/>
      <c r="T118" s="133">
        <f>T119</f>
        <v>0</v>
      </c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T118" s="14" t="s">
        <v>69</v>
      </c>
      <c r="AU118" s="14" t="s">
        <v>128</v>
      </c>
      <c r="BK118" s="134">
        <f>BK119</f>
        <v>0</v>
      </c>
    </row>
    <row r="119" spans="1:65" s="12" customFormat="1" ht="25.9" customHeight="1">
      <c r="B119" s="135"/>
      <c r="D119" s="136" t="s">
        <v>69</v>
      </c>
      <c r="E119" s="137" t="s">
        <v>168</v>
      </c>
      <c r="F119" s="137" t="s">
        <v>169</v>
      </c>
      <c r="J119" s="138">
        <f>BK119</f>
        <v>0</v>
      </c>
      <c r="L119" s="135"/>
      <c r="M119" s="139"/>
      <c r="N119" s="140"/>
      <c r="O119" s="140"/>
      <c r="P119" s="141">
        <f>P120</f>
        <v>0.60199999999999998</v>
      </c>
      <c r="Q119" s="140"/>
      <c r="R119" s="141">
        <f>R120</f>
        <v>4.2000000000000002E-4</v>
      </c>
      <c r="S119" s="140"/>
      <c r="T119" s="142">
        <f>T120</f>
        <v>0</v>
      </c>
      <c r="AR119" s="136" t="s">
        <v>78</v>
      </c>
      <c r="AT119" s="143" t="s">
        <v>69</v>
      </c>
      <c r="AU119" s="143" t="s">
        <v>70</v>
      </c>
      <c r="AY119" s="136" t="s">
        <v>170</v>
      </c>
      <c r="BK119" s="144">
        <f>BK120</f>
        <v>0</v>
      </c>
    </row>
    <row r="120" spans="1:65" s="12" customFormat="1" ht="22.9" customHeight="1">
      <c r="B120" s="135"/>
      <c r="D120" s="136" t="s">
        <v>69</v>
      </c>
      <c r="E120" s="145" t="s">
        <v>202</v>
      </c>
      <c r="F120" s="145" t="s">
        <v>1957</v>
      </c>
      <c r="J120" s="146">
        <f>BK120</f>
        <v>0</v>
      </c>
      <c r="L120" s="135"/>
      <c r="M120" s="139"/>
      <c r="N120" s="140"/>
      <c r="O120" s="140"/>
      <c r="P120" s="141">
        <f>SUM(P121:P122)</f>
        <v>0.60199999999999998</v>
      </c>
      <c r="Q120" s="140"/>
      <c r="R120" s="141">
        <f>SUM(R121:R122)</f>
        <v>4.2000000000000002E-4</v>
      </c>
      <c r="S120" s="140"/>
      <c r="T120" s="142">
        <f>SUM(T121:T122)</f>
        <v>0</v>
      </c>
      <c r="AR120" s="136" t="s">
        <v>78</v>
      </c>
      <c r="AT120" s="143" t="s">
        <v>69</v>
      </c>
      <c r="AU120" s="143" t="s">
        <v>78</v>
      </c>
      <c r="AY120" s="136" t="s">
        <v>170</v>
      </c>
      <c r="BK120" s="144">
        <f>SUM(BK121:BK122)</f>
        <v>0</v>
      </c>
    </row>
    <row r="121" spans="1:65" s="2" customFormat="1" ht="16.5" customHeight="1">
      <c r="A121" s="27"/>
      <c r="B121" s="147"/>
      <c r="C121" s="148" t="s">
        <v>78</v>
      </c>
      <c r="D121" s="148" t="s">
        <v>172</v>
      </c>
      <c r="E121" s="149" t="s">
        <v>1965</v>
      </c>
      <c r="F121" s="150" t="s">
        <v>1972</v>
      </c>
      <c r="G121" s="151" t="s">
        <v>339</v>
      </c>
      <c r="H121" s="152">
        <v>1</v>
      </c>
      <c r="I121" s="153">
        <f>'E5 SO 07 Napojenie dažďovej kan'!F28</f>
        <v>0</v>
      </c>
      <c r="J121" s="153">
        <f>ROUND(I121*H121,2)</f>
        <v>0</v>
      </c>
      <c r="K121" s="154"/>
      <c r="L121" s="28"/>
      <c r="M121" s="155" t="s">
        <v>1</v>
      </c>
      <c r="N121" s="156" t="s">
        <v>38</v>
      </c>
      <c r="O121" s="157">
        <v>0.60199999999999998</v>
      </c>
      <c r="P121" s="157">
        <f>O121*H121</f>
        <v>0.60199999999999998</v>
      </c>
      <c r="Q121" s="157">
        <v>2.0000000000000002E-5</v>
      </c>
      <c r="R121" s="157">
        <f>Q121*H121</f>
        <v>2.0000000000000002E-5</v>
      </c>
      <c r="S121" s="157">
        <v>0</v>
      </c>
      <c r="T121" s="158">
        <f>S121*H121</f>
        <v>0</v>
      </c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R121" s="159" t="s">
        <v>176</v>
      </c>
      <c r="AT121" s="159" t="s">
        <v>172</v>
      </c>
      <c r="AU121" s="159" t="s">
        <v>177</v>
      </c>
      <c r="AY121" s="14" t="s">
        <v>170</v>
      </c>
      <c r="BE121" s="160">
        <f>IF(N121="základná",J121,0)</f>
        <v>0</v>
      </c>
      <c r="BF121" s="160">
        <f>IF(N121="znížená",J121,0)</f>
        <v>0</v>
      </c>
      <c r="BG121" s="160">
        <f>IF(N121="zákl. prenesená",J121,0)</f>
        <v>0</v>
      </c>
      <c r="BH121" s="160">
        <f>IF(N121="zníž. prenesená",J121,0)</f>
        <v>0</v>
      </c>
      <c r="BI121" s="160">
        <f>IF(N121="nulová",J121,0)</f>
        <v>0</v>
      </c>
      <c r="BJ121" s="14" t="s">
        <v>177</v>
      </c>
      <c r="BK121" s="160">
        <f>ROUND(I121*H121,2)</f>
        <v>0</v>
      </c>
      <c r="BL121" s="14" t="s">
        <v>176</v>
      </c>
      <c r="BM121" s="159" t="s">
        <v>1973</v>
      </c>
    </row>
    <row r="122" spans="1:65" s="2" customFormat="1" ht="16.5" customHeight="1">
      <c r="A122" s="27"/>
      <c r="B122" s="147"/>
      <c r="C122" s="179" t="s">
        <v>177</v>
      </c>
      <c r="D122" s="179" t="s">
        <v>391</v>
      </c>
      <c r="E122" s="180" t="s">
        <v>1968</v>
      </c>
      <c r="F122" s="181" t="s">
        <v>1969</v>
      </c>
      <c r="G122" s="314" t="s">
        <v>339</v>
      </c>
      <c r="H122" s="182">
        <v>1</v>
      </c>
      <c r="I122" s="183">
        <f>'E5 SO 07 Napojenie dažďovej kan'!F19</f>
        <v>0</v>
      </c>
      <c r="J122" s="183">
        <f>ROUND(I122*H122,2)</f>
        <v>0</v>
      </c>
      <c r="K122" s="167"/>
      <c r="L122" s="168"/>
      <c r="M122" s="175" t="s">
        <v>1</v>
      </c>
      <c r="N122" s="176" t="s">
        <v>38</v>
      </c>
      <c r="O122" s="173">
        <v>0</v>
      </c>
      <c r="P122" s="173">
        <f>O122*H122</f>
        <v>0</v>
      </c>
      <c r="Q122" s="173">
        <v>4.0000000000000002E-4</v>
      </c>
      <c r="R122" s="173">
        <f>Q122*H122</f>
        <v>4.0000000000000002E-4</v>
      </c>
      <c r="S122" s="173">
        <v>0</v>
      </c>
      <c r="T122" s="174">
        <f>S122*H122</f>
        <v>0</v>
      </c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R122" s="159" t="s">
        <v>202</v>
      </c>
      <c r="AT122" s="159" t="s">
        <v>391</v>
      </c>
      <c r="AU122" s="159" t="s">
        <v>177</v>
      </c>
      <c r="AY122" s="14" t="s">
        <v>170</v>
      </c>
      <c r="BE122" s="160">
        <f>IF(N122="základná",J122,0)</f>
        <v>0</v>
      </c>
      <c r="BF122" s="160">
        <f>IF(N122="znížená",J122,0)</f>
        <v>0</v>
      </c>
      <c r="BG122" s="160">
        <f>IF(N122="zákl. prenesená",J122,0)</f>
        <v>0</v>
      </c>
      <c r="BH122" s="160">
        <f>IF(N122="zníž. prenesená",J122,0)</f>
        <v>0</v>
      </c>
      <c r="BI122" s="160">
        <f>IF(N122="nulová",J122,0)</f>
        <v>0</v>
      </c>
      <c r="BJ122" s="14" t="s">
        <v>177</v>
      </c>
      <c r="BK122" s="160">
        <f>ROUND(I122*H122,2)</f>
        <v>0</v>
      </c>
      <c r="BL122" s="14" t="s">
        <v>176</v>
      </c>
      <c r="BM122" s="159" t="s">
        <v>1974</v>
      </c>
    </row>
    <row r="123" spans="1:65" s="2" customFormat="1" ht="7" customHeight="1">
      <c r="A123" s="27"/>
      <c r="B123" s="45"/>
      <c r="C123" s="46"/>
      <c r="D123" s="46"/>
      <c r="E123" s="46"/>
      <c r="F123" s="46"/>
      <c r="G123" s="46"/>
      <c r="H123" s="46"/>
      <c r="I123" s="46"/>
      <c r="J123" s="46"/>
      <c r="K123" s="46"/>
      <c r="L123" s="28"/>
      <c r="M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</row>
  </sheetData>
  <autoFilter ref="C117:K122" xr:uid="{00000000-0009-0000-0000-000014000000}"/>
  <mergeCells count="9">
    <mergeCell ref="E108:H108"/>
    <mergeCell ref="E110:H110"/>
    <mergeCell ref="L2:V2"/>
    <mergeCell ref="E7:H7"/>
    <mergeCell ref="E9:H9"/>
    <mergeCell ref="E27:H27"/>
    <mergeCell ref="E85:H85"/>
    <mergeCell ref="E87:H87"/>
    <mergeCell ref="E18:H1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C30"/>
  <sheetViews>
    <sheetView view="pageBreakPreview" zoomScaleNormal="100" zoomScaleSheetLayoutView="100" workbookViewId="0">
      <selection activeCell="M13" sqref="M13"/>
    </sheetView>
  </sheetViews>
  <sheetFormatPr defaultColWidth="10.33203125" defaultRowHeight="13.8"/>
  <cols>
    <col min="1" max="1" width="12" style="781" customWidth="1"/>
    <col min="2" max="2" width="87.796875" style="780" customWidth="1"/>
    <col min="3" max="3" width="17" style="782" customWidth="1"/>
    <col min="4" max="4" width="7.796875" style="782" customWidth="1"/>
    <col min="5" max="5" width="11.796875" style="782" customWidth="1"/>
    <col min="6" max="6" width="11.796875" style="781" customWidth="1"/>
    <col min="7" max="16384" width="10.33203125" style="736"/>
  </cols>
  <sheetData>
    <row r="1" spans="1:211" ht="64.900000000000006" customHeight="1" thickBot="1">
      <c r="A1" s="734"/>
      <c r="B1" s="735" t="s">
        <v>2398</v>
      </c>
      <c r="C1" s="1286"/>
      <c r="D1" s="1287"/>
      <c r="E1" s="1287"/>
      <c r="F1" s="1288"/>
    </row>
    <row r="2" spans="1:211" ht="25.9" customHeight="1" thickBot="1">
      <c r="A2" s="737" t="s">
        <v>2273</v>
      </c>
      <c r="B2" s="738" t="s">
        <v>2399</v>
      </c>
      <c r="C2" s="1289"/>
      <c r="D2" s="1290"/>
      <c r="E2" s="1290"/>
      <c r="F2" s="1291"/>
    </row>
    <row r="3" spans="1:211" ht="28.15" customHeight="1" thickBot="1">
      <c r="A3" s="739" t="s">
        <v>2275</v>
      </c>
      <c r="B3" s="738" t="s">
        <v>2400</v>
      </c>
      <c r="C3" s="1292"/>
      <c r="D3" s="1293"/>
      <c r="E3" s="1293"/>
      <c r="F3" s="1294"/>
    </row>
    <row r="4" spans="1:211" ht="37.15" customHeight="1" thickBot="1">
      <c r="A4" s="740" t="s">
        <v>2279</v>
      </c>
      <c r="B4" s="741" t="s">
        <v>2948</v>
      </c>
      <c r="C4" s="742"/>
      <c r="D4" s="1315"/>
      <c r="E4" s="1295"/>
      <c r="F4" s="1295"/>
    </row>
    <row r="5" spans="1:211" ht="25.15" customHeight="1">
      <c r="A5" s="743" t="s">
        <v>2281</v>
      </c>
      <c r="B5" s="744" t="s">
        <v>2282</v>
      </c>
      <c r="C5" s="745" t="s">
        <v>159</v>
      </c>
      <c r="D5" s="746" t="s">
        <v>2284</v>
      </c>
      <c r="E5" s="783" t="s">
        <v>2402</v>
      </c>
      <c r="F5" s="783" t="s">
        <v>2403</v>
      </c>
      <c r="G5" s="758"/>
      <c r="H5" s="781"/>
    </row>
    <row r="6" spans="1:211" s="765" customFormat="1" ht="16.149999999999999" customHeight="1">
      <c r="A6" s="1284" t="s">
        <v>2914</v>
      </c>
      <c r="B6" s="1298"/>
      <c r="C6" s="1285"/>
      <c r="D6" s="1285"/>
      <c r="E6" s="1285"/>
      <c r="F6" s="749"/>
      <c r="G6" s="758"/>
    </row>
    <row r="7" spans="1:211">
      <c r="A7" s="784">
        <v>1</v>
      </c>
      <c r="B7" s="814" t="s">
        <v>2928</v>
      </c>
      <c r="C7" s="815">
        <v>104</v>
      </c>
      <c r="D7" s="816" t="s">
        <v>364</v>
      </c>
      <c r="E7" s="1117"/>
      <c r="F7" s="1035">
        <f>ROUND(C7*E7,2)</f>
        <v>0</v>
      </c>
      <c r="G7" s="779"/>
      <c r="H7" s="817"/>
    </row>
    <row r="8" spans="1:211" s="765" customFormat="1" ht="15" customHeight="1">
      <c r="A8" s="1282" t="s">
        <v>2929</v>
      </c>
      <c r="B8" s="1311"/>
      <c r="C8" s="1283"/>
      <c r="D8" s="1283"/>
      <c r="E8" s="1283"/>
      <c r="F8" s="1036"/>
      <c r="G8" s="758"/>
      <c r="I8" s="818"/>
    </row>
    <row r="9" spans="1:211" s="789" customFormat="1" ht="42" customHeight="1">
      <c r="A9" s="819">
        <v>2</v>
      </c>
      <c r="B9" s="793" t="s">
        <v>2949</v>
      </c>
      <c r="C9" s="755">
        <v>1</v>
      </c>
      <c r="D9" s="756" t="s">
        <v>339</v>
      </c>
      <c r="E9" s="1112"/>
      <c r="F9" s="1037">
        <f>ROUND(C9*E9,2)</f>
        <v>0</v>
      </c>
      <c r="G9" s="820"/>
      <c r="H9" s="758"/>
      <c r="I9" s="758"/>
      <c r="J9" s="758"/>
      <c r="K9" s="758"/>
      <c r="L9" s="758"/>
      <c r="M9" s="758"/>
      <c r="N9" s="758"/>
      <c r="O9" s="758"/>
      <c r="P9" s="758"/>
      <c r="Q9" s="758"/>
      <c r="R9" s="758"/>
      <c r="S9" s="758"/>
      <c r="T9" s="758"/>
      <c r="U9" s="758"/>
      <c r="V9" s="758"/>
      <c r="W9" s="758"/>
      <c r="X9" s="758"/>
      <c r="Y9" s="758"/>
      <c r="Z9" s="758"/>
      <c r="AA9" s="758"/>
      <c r="AB9" s="758"/>
      <c r="AC9" s="758"/>
      <c r="AD9" s="758"/>
      <c r="AE9" s="758"/>
      <c r="AF9" s="758"/>
      <c r="AG9" s="758"/>
      <c r="AH9" s="758"/>
      <c r="AI9" s="758"/>
      <c r="AJ9" s="758"/>
      <c r="AK9" s="758"/>
      <c r="AL9" s="758"/>
      <c r="AM9" s="758"/>
      <c r="AN9" s="758"/>
      <c r="AO9" s="758"/>
      <c r="AP9" s="758"/>
      <c r="AQ9" s="758"/>
      <c r="AR9" s="758"/>
      <c r="AS9" s="758"/>
      <c r="AT9" s="758"/>
      <c r="AU9" s="758"/>
      <c r="AV9" s="758"/>
      <c r="AW9" s="758"/>
      <c r="AX9" s="758"/>
      <c r="AY9" s="758"/>
      <c r="AZ9" s="758"/>
      <c r="BA9" s="758"/>
      <c r="BB9" s="758"/>
      <c r="BC9" s="758"/>
      <c r="BD9" s="758"/>
      <c r="BE9" s="758"/>
      <c r="BF9" s="758"/>
      <c r="BG9" s="758"/>
      <c r="BH9" s="758"/>
      <c r="BI9" s="758"/>
      <c r="BJ9" s="758"/>
      <c r="BK9" s="758"/>
      <c r="BL9" s="758"/>
      <c r="BM9" s="758"/>
      <c r="BN9" s="758"/>
      <c r="BO9" s="758"/>
      <c r="BP9" s="758"/>
      <c r="BQ9" s="758"/>
      <c r="BR9" s="758"/>
      <c r="BS9" s="758"/>
      <c r="BT9" s="758"/>
      <c r="BU9" s="758"/>
      <c r="BV9" s="758"/>
      <c r="BW9" s="758"/>
      <c r="BX9" s="758"/>
      <c r="BY9" s="758"/>
      <c r="BZ9" s="758"/>
      <c r="CA9" s="758"/>
      <c r="CB9" s="758"/>
      <c r="CC9" s="758"/>
      <c r="CD9" s="758"/>
      <c r="CE9" s="758"/>
      <c r="CF9" s="758"/>
      <c r="CG9" s="758"/>
      <c r="CH9" s="758"/>
      <c r="CI9" s="758"/>
      <c r="CJ9" s="758"/>
      <c r="CK9" s="758"/>
      <c r="CL9" s="758"/>
      <c r="CM9" s="758"/>
      <c r="CN9" s="758"/>
      <c r="CO9" s="758"/>
      <c r="CP9" s="758"/>
      <c r="CQ9" s="758"/>
      <c r="CR9" s="758"/>
      <c r="CS9" s="758"/>
      <c r="CT9" s="758"/>
      <c r="CU9" s="758"/>
      <c r="CV9" s="758"/>
      <c r="CW9" s="758"/>
      <c r="CX9" s="758"/>
      <c r="CY9" s="758"/>
      <c r="CZ9" s="758"/>
      <c r="DA9" s="758"/>
      <c r="DB9" s="758"/>
      <c r="DC9" s="758"/>
      <c r="DD9" s="758"/>
      <c r="DE9" s="758"/>
      <c r="DF9" s="758"/>
      <c r="DG9" s="758"/>
      <c r="DH9" s="758"/>
      <c r="DI9" s="758"/>
      <c r="DJ9" s="758"/>
      <c r="DK9" s="758"/>
      <c r="DL9" s="758"/>
      <c r="DM9" s="758"/>
      <c r="DN9" s="758"/>
      <c r="DO9" s="758"/>
      <c r="DP9" s="758"/>
      <c r="DQ9" s="758"/>
      <c r="DR9" s="758"/>
      <c r="DS9" s="758"/>
      <c r="DT9" s="758"/>
      <c r="DU9" s="758"/>
      <c r="DV9" s="758"/>
      <c r="DW9" s="758"/>
      <c r="DX9" s="758"/>
      <c r="DY9" s="758"/>
      <c r="DZ9" s="758"/>
      <c r="EA9" s="758"/>
      <c r="EB9" s="758"/>
      <c r="EC9" s="758"/>
      <c r="ED9" s="758"/>
      <c r="EE9" s="758"/>
      <c r="EF9" s="758"/>
      <c r="EG9" s="758"/>
      <c r="EH9" s="758"/>
      <c r="EI9" s="758"/>
      <c r="EJ9" s="758"/>
      <c r="EK9" s="758"/>
      <c r="EL9" s="758"/>
      <c r="EM9" s="758"/>
      <c r="EN9" s="758"/>
      <c r="EO9" s="758"/>
      <c r="EP9" s="758"/>
      <c r="EQ9" s="758"/>
      <c r="ER9" s="758"/>
      <c r="ES9" s="758"/>
      <c r="ET9" s="758"/>
      <c r="EU9" s="758"/>
      <c r="EV9" s="758"/>
      <c r="EW9" s="758"/>
      <c r="EX9" s="758"/>
      <c r="EY9" s="758"/>
      <c r="EZ9" s="758"/>
      <c r="FA9" s="758"/>
      <c r="FB9" s="758"/>
      <c r="FC9" s="758"/>
      <c r="FD9" s="758"/>
      <c r="FE9" s="758"/>
      <c r="FF9" s="758"/>
      <c r="FG9" s="758"/>
      <c r="FH9" s="758"/>
      <c r="FI9" s="758"/>
      <c r="FJ9" s="758"/>
      <c r="FK9" s="758"/>
      <c r="FL9" s="758"/>
      <c r="FM9" s="758"/>
      <c r="FN9" s="758"/>
      <c r="FO9" s="758"/>
      <c r="FP9" s="758"/>
      <c r="FQ9" s="758"/>
      <c r="FR9" s="758"/>
      <c r="FS9" s="758"/>
      <c r="FT9" s="758"/>
      <c r="FU9" s="758"/>
      <c r="FV9" s="758"/>
      <c r="FW9" s="758"/>
      <c r="FX9" s="758"/>
      <c r="FY9" s="758"/>
      <c r="FZ9" s="758"/>
      <c r="GA9" s="758"/>
      <c r="GB9" s="758"/>
      <c r="GC9" s="758"/>
      <c r="GD9" s="758"/>
      <c r="GE9" s="758"/>
      <c r="GF9" s="758"/>
      <c r="GG9" s="758"/>
      <c r="GH9" s="758"/>
      <c r="GI9" s="758"/>
      <c r="GJ9" s="758"/>
      <c r="GK9" s="758"/>
      <c r="GL9" s="758"/>
      <c r="GM9" s="758"/>
      <c r="GN9" s="758"/>
      <c r="GO9" s="758"/>
      <c r="GP9" s="758"/>
      <c r="GQ9" s="758"/>
      <c r="GR9" s="758"/>
      <c r="GS9" s="758"/>
      <c r="GT9" s="758"/>
      <c r="GU9" s="758"/>
      <c r="GV9" s="758"/>
      <c r="GW9" s="758"/>
      <c r="GX9" s="758"/>
      <c r="GY9" s="758"/>
      <c r="GZ9" s="758"/>
      <c r="HA9" s="758"/>
      <c r="HB9" s="758"/>
      <c r="HC9" s="758"/>
    </row>
    <row r="10" spans="1:211" s="789" customFormat="1" ht="42" customHeight="1">
      <c r="A10" s="819">
        <v>3</v>
      </c>
      <c r="B10" s="793" t="s">
        <v>2950</v>
      </c>
      <c r="C10" s="801">
        <v>1</v>
      </c>
      <c r="D10" s="756" t="s">
        <v>339</v>
      </c>
      <c r="E10" s="1115"/>
      <c r="F10" s="1037">
        <f t="shared" ref="F10:F18" si="0">ROUND(C10*E10,2)</f>
        <v>0</v>
      </c>
      <c r="G10" s="791"/>
      <c r="H10" s="758"/>
      <c r="I10" s="758"/>
      <c r="J10" s="758"/>
      <c r="K10" s="758"/>
      <c r="L10" s="758"/>
      <c r="M10" s="758"/>
      <c r="N10" s="758"/>
      <c r="O10" s="758"/>
      <c r="P10" s="758"/>
      <c r="Q10" s="758"/>
      <c r="R10" s="758"/>
      <c r="S10" s="758"/>
      <c r="T10" s="758"/>
      <c r="U10" s="758"/>
      <c r="V10" s="758"/>
      <c r="W10" s="758"/>
      <c r="X10" s="758"/>
      <c r="Y10" s="758"/>
      <c r="Z10" s="758"/>
      <c r="AA10" s="758"/>
      <c r="AB10" s="758"/>
      <c r="AC10" s="758"/>
      <c r="AD10" s="758"/>
      <c r="AE10" s="758"/>
      <c r="AF10" s="758"/>
      <c r="AG10" s="758"/>
      <c r="AH10" s="758"/>
      <c r="AI10" s="758"/>
      <c r="AJ10" s="758"/>
      <c r="AK10" s="758"/>
      <c r="AL10" s="758"/>
      <c r="AM10" s="758"/>
      <c r="AN10" s="758"/>
      <c r="AO10" s="758"/>
      <c r="AP10" s="758"/>
      <c r="AQ10" s="758"/>
      <c r="AR10" s="758"/>
      <c r="AS10" s="758"/>
      <c r="AT10" s="758"/>
      <c r="AU10" s="758"/>
      <c r="AV10" s="758"/>
      <c r="AW10" s="758"/>
      <c r="AX10" s="758"/>
      <c r="AY10" s="758"/>
      <c r="AZ10" s="758"/>
      <c r="BA10" s="758"/>
      <c r="BB10" s="758"/>
      <c r="BC10" s="758"/>
      <c r="BD10" s="758"/>
      <c r="BE10" s="758"/>
      <c r="BF10" s="758"/>
      <c r="BG10" s="758"/>
      <c r="BH10" s="758"/>
      <c r="BI10" s="758"/>
      <c r="BJ10" s="758"/>
      <c r="BK10" s="758"/>
      <c r="BL10" s="758"/>
      <c r="BM10" s="758"/>
      <c r="BN10" s="758"/>
      <c r="BO10" s="758"/>
      <c r="BP10" s="758"/>
      <c r="BQ10" s="758"/>
      <c r="BR10" s="758"/>
      <c r="BS10" s="758"/>
      <c r="BT10" s="758"/>
      <c r="BU10" s="758"/>
      <c r="BV10" s="758"/>
      <c r="BW10" s="758"/>
      <c r="BX10" s="758"/>
      <c r="BY10" s="758"/>
      <c r="BZ10" s="758"/>
      <c r="CA10" s="758"/>
      <c r="CB10" s="758"/>
      <c r="CC10" s="758"/>
      <c r="CD10" s="758"/>
      <c r="CE10" s="758"/>
      <c r="CF10" s="758"/>
      <c r="CG10" s="758"/>
      <c r="CH10" s="758"/>
      <c r="CI10" s="758"/>
      <c r="CJ10" s="758"/>
      <c r="CK10" s="758"/>
      <c r="CL10" s="758"/>
      <c r="CM10" s="758"/>
      <c r="CN10" s="758"/>
      <c r="CO10" s="758"/>
      <c r="CP10" s="758"/>
      <c r="CQ10" s="758"/>
      <c r="CR10" s="758"/>
      <c r="CS10" s="758"/>
      <c r="CT10" s="758"/>
      <c r="CU10" s="758"/>
      <c r="CV10" s="758"/>
      <c r="CW10" s="758"/>
      <c r="CX10" s="758"/>
      <c r="CY10" s="758"/>
      <c r="CZ10" s="758"/>
      <c r="DA10" s="758"/>
      <c r="DB10" s="758"/>
      <c r="DC10" s="758"/>
      <c r="DD10" s="758"/>
      <c r="DE10" s="758"/>
      <c r="DF10" s="758"/>
      <c r="DG10" s="758"/>
      <c r="DH10" s="758"/>
      <c r="DI10" s="758"/>
      <c r="DJ10" s="758"/>
      <c r="DK10" s="758"/>
      <c r="DL10" s="758"/>
      <c r="DM10" s="758"/>
      <c r="DN10" s="758"/>
      <c r="DO10" s="758"/>
      <c r="DP10" s="758"/>
      <c r="DQ10" s="758"/>
      <c r="DR10" s="758"/>
      <c r="DS10" s="758"/>
      <c r="DT10" s="758"/>
      <c r="DU10" s="758"/>
      <c r="DV10" s="758"/>
      <c r="DW10" s="758"/>
      <c r="DX10" s="758"/>
      <c r="DY10" s="758"/>
      <c r="DZ10" s="758"/>
      <c r="EA10" s="758"/>
      <c r="EB10" s="758"/>
      <c r="EC10" s="758"/>
      <c r="ED10" s="758"/>
      <c r="EE10" s="758"/>
      <c r="EF10" s="758"/>
      <c r="EG10" s="758"/>
      <c r="EH10" s="758"/>
      <c r="EI10" s="758"/>
      <c r="EJ10" s="758"/>
      <c r="EK10" s="758"/>
      <c r="EL10" s="758"/>
      <c r="EM10" s="758"/>
      <c r="EN10" s="758"/>
      <c r="EO10" s="758"/>
      <c r="EP10" s="758"/>
      <c r="EQ10" s="758"/>
      <c r="ER10" s="758"/>
      <c r="ES10" s="758"/>
      <c r="ET10" s="758"/>
      <c r="EU10" s="758"/>
      <c r="EV10" s="758"/>
      <c r="EW10" s="758"/>
      <c r="EX10" s="758"/>
      <c r="EY10" s="758"/>
      <c r="EZ10" s="758"/>
      <c r="FA10" s="758"/>
      <c r="FB10" s="758"/>
      <c r="FC10" s="758"/>
      <c r="FD10" s="758"/>
      <c r="FE10" s="758"/>
      <c r="FF10" s="758"/>
      <c r="FG10" s="758"/>
      <c r="FH10" s="758"/>
      <c r="FI10" s="758"/>
      <c r="FJ10" s="758"/>
      <c r="FK10" s="758"/>
      <c r="FL10" s="758"/>
      <c r="FM10" s="758"/>
      <c r="FN10" s="758"/>
      <c r="FO10" s="758"/>
      <c r="FP10" s="758"/>
      <c r="FQ10" s="758"/>
      <c r="FR10" s="758"/>
      <c r="FS10" s="758"/>
      <c r="FT10" s="758"/>
      <c r="FU10" s="758"/>
      <c r="FV10" s="758"/>
      <c r="FW10" s="758"/>
      <c r="FX10" s="758"/>
      <c r="FY10" s="758"/>
      <c r="FZ10" s="758"/>
      <c r="GA10" s="758"/>
      <c r="GB10" s="758"/>
      <c r="GC10" s="758"/>
      <c r="GD10" s="758"/>
      <c r="GE10" s="758"/>
      <c r="GF10" s="758"/>
      <c r="GG10" s="758"/>
      <c r="GH10" s="758"/>
      <c r="GI10" s="758"/>
      <c r="GJ10" s="758"/>
      <c r="GK10" s="758"/>
      <c r="GL10" s="758"/>
      <c r="GM10" s="758"/>
      <c r="GN10" s="758"/>
      <c r="GO10" s="758"/>
      <c r="GP10" s="758"/>
      <c r="GQ10" s="758"/>
      <c r="GR10" s="758"/>
      <c r="GS10" s="758"/>
      <c r="GT10" s="758"/>
      <c r="GU10" s="758"/>
      <c r="GV10" s="758"/>
      <c r="GW10" s="758"/>
      <c r="GX10" s="758"/>
      <c r="GY10" s="758"/>
      <c r="GZ10" s="758"/>
      <c r="HA10" s="758"/>
      <c r="HB10" s="758"/>
      <c r="HC10" s="758"/>
    </row>
    <row r="11" spans="1:211" s="789" customFormat="1" ht="42.75" customHeight="1">
      <c r="A11" s="819">
        <v>4</v>
      </c>
      <c r="B11" s="793" t="s">
        <v>2951</v>
      </c>
      <c r="C11" s="801">
        <v>1</v>
      </c>
      <c r="D11" s="756" t="s">
        <v>339</v>
      </c>
      <c r="E11" s="1112"/>
      <c r="F11" s="1037">
        <f t="shared" si="0"/>
        <v>0</v>
      </c>
      <c r="G11" s="791"/>
      <c r="H11" s="758"/>
      <c r="I11" s="758"/>
      <c r="J11" s="758"/>
      <c r="K11" s="758"/>
      <c r="L11" s="758"/>
      <c r="M11" s="758"/>
      <c r="N11" s="758"/>
      <c r="O11" s="758"/>
      <c r="P11" s="758"/>
      <c r="Q11" s="758"/>
      <c r="R11" s="758"/>
      <c r="S11" s="758"/>
      <c r="T11" s="758"/>
      <c r="U11" s="758"/>
      <c r="V11" s="758"/>
      <c r="W11" s="758"/>
      <c r="X11" s="758"/>
      <c r="Y11" s="758"/>
      <c r="Z11" s="758"/>
      <c r="AA11" s="758"/>
      <c r="AB11" s="758"/>
      <c r="AC11" s="758"/>
      <c r="AD11" s="758"/>
      <c r="AE11" s="758"/>
      <c r="AF11" s="758"/>
      <c r="AG11" s="758"/>
      <c r="AH11" s="758"/>
      <c r="AI11" s="758"/>
      <c r="AJ11" s="758"/>
      <c r="AK11" s="758"/>
      <c r="AL11" s="758"/>
      <c r="AM11" s="758"/>
      <c r="AN11" s="758"/>
      <c r="AO11" s="758"/>
      <c r="AP11" s="758"/>
      <c r="AQ11" s="758"/>
      <c r="AR11" s="758"/>
      <c r="AS11" s="758"/>
      <c r="AT11" s="758"/>
      <c r="AU11" s="758"/>
      <c r="AV11" s="758"/>
      <c r="AW11" s="758"/>
      <c r="AX11" s="758"/>
      <c r="AY11" s="758"/>
      <c r="AZ11" s="758"/>
      <c r="BA11" s="758"/>
      <c r="BB11" s="758"/>
      <c r="BC11" s="758"/>
      <c r="BD11" s="758"/>
      <c r="BE11" s="758"/>
      <c r="BF11" s="758"/>
      <c r="BG11" s="758"/>
      <c r="BH11" s="758"/>
      <c r="BI11" s="758"/>
      <c r="BJ11" s="758"/>
      <c r="BK11" s="758"/>
      <c r="BL11" s="758"/>
      <c r="BM11" s="758"/>
      <c r="BN11" s="758"/>
      <c r="BO11" s="758"/>
      <c r="BP11" s="758"/>
      <c r="BQ11" s="758"/>
      <c r="BR11" s="758"/>
      <c r="BS11" s="758"/>
      <c r="BT11" s="758"/>
      <c r="BU11" s="758"/>
      <c r="BV11" s="758"/>
      <c r="BW11" s="758"/>
      <c r="BX11" s="758"/>
      <c r="BY11" s="758"/>
      <c r="BZ11" s="758"/>
      <c r="CA11" s="758"/>
      <c r="CB11" s="758"/>
      <c r="CC11" s="758"/>
      <c r="CD11" s="758"/>
      <c r="CE11" s="758"/>
      <c r="CF11" s="758"/>
      <c r="CG11" s="758"/>
      <c r="CH11" s="758"/>
      <c r="CI11" s="758"/>
      <c r="CJ11" s="758"/>
      <c r="CK11" s="758"/>
      <c r="CL11" s="758"/>
      <c r="CM11" s="758"/>
      <c r="CN11" s="758"/>
      <c r="CO11" s="758"/>
      <c r="CP11" s="758"/>
      <c r="CQ11" s="758"/>
      <c r="CR11" s="758"/>
      <c r="CS11" s="758"/>
      <c r="CT11" s="758"/>
      <c r="CU11" s="758"/>
      <c r="CV11" s="758"/>
      <c r="CW11" s="758"/>
      <c r="CX11" s="758"/>
      <c r="CY11" s="758"/>
      <c r="CZ11" s="758"/>
      <c r="DA11" s="758"/>
      <c r="DB11" s="758"/>
      <c r="DC11" s="758"/>
      <c r="DD11" s="758"/>
      <c r="DE11" s="758"/>
      <c r="DF11" s="758"/>
      <c r="DG11" s="758"/>
      <c r="DH11" s="758"/>
      <c r="DI11" s="758"/>
      <c r="DJ11" s="758"/>
      <c r="DK11" s="758"/>
      <c r="DL11" s="758"/>
      <c r="DM11" s="758"/>
      <c r="DN11" s="758"/>
      <c r="DO11" s="758"/>
      <c r="DP11" s="758"/>
      <c r="DQ11" s="758"/>
      <c r="DR11" s="758"/>
      <c r="DS11" s="758"/>
      <c r="DT11" s="758"/>
      <c r="DU11" s="758"/>
      <c r="DV11" s="758"/>
      <c r="DW11" s="758"/>
      <c r="DX11" s="758"/>
      <c r="DY11" s="758"/>
      <c r="DZ11" s="758"/>
      <c r="EA11" s="758"/>
      <c r="EB11" s="758"/>
      <c r="EC11" s="758"/>
      <c r="ED11" s="758"/>
      <c r="EE11" s="758"/>
      <c r="EF11" s="758"/>
      <c r="EG11" s="758"/>
      <c r="EH11" s="758"/>
      <c r="EI11" s="758"/>
      <c r="EJ11" s="758"/>
      <c r="EK11" s="758"/>
      <c r="EL11" s="758"/>
      <c r="EM11" s="758"/>
      <c r="EN11" s="758"/>
      <c r="EO11" s="758"/>
      <c r="EP11" s="758"/>
      <c r="EQ11" s="758"/>
      <c r="ER11" s="758"/>
      <c r="ES11" s="758"/>
      <c r="ET11" s="758"/>
      <c r="EU11" s="758"/>
      <c r="EV11" s="758"/>
      <c r="EW11" s="758"/>
      <c r="EX11" s="758"/>
      <c r="EY11" s="758"/>
      <c r="EZ11" s="758"/>
      <c r="FA11" s="758"/>
      <c r="FB11" s="758"/>
      <c r="FC11" s="758"/>
      <c r="FD11" s="758"/>
      <c r="FE11" s="758"/>
      <c r="FF11" s="758"/>
      <c r="FG11" s="758"/>
      <c r="FH11" s="758"/>
      <c r="FI11" s="758"/>
      <c r="FJ11" s="758"/>
      <c r="FK11" s="758"/>
      <c r="FL11" s="758"/>
      <c r="FM11" s="758"/>
      <c r="FN11" s="758"/>
      <c r="FO11" s="758"/>
      <c r="FP11" s="758"/>
      <c r="FQ11" s="758"/>
      <c r="FR11" s="758"/>
      <c r="FS11" s="758"/>
      <c r="FT11" s="758"/>
      <c r="FU11" s="758"/>
      <c r="FV11" s="758"/>
      <c r="FW11" s="758"/>
      <c r="FX11" s="758"/>
      <c r="FY11" s="758"/>
      <c r="FZ11" s="758"/>
      <c r="GA11" s="758"/>
      <c r="GB11" s="758"/>
      <c r="GC11" s="758"/>
      <c r="GD11" s="758"/>
      <c r="GE11" s="758"/>
      <c r="GF11" s="758"/>
      <c r="GG11" s="758"/>
      <c r="GH11" s="758"/>
      <c r="GI11" s="758"/>
      <c r="GJ11" s="758"/>
      <c r="GK11" s="758"/>
      <c r="GL11" s="758"/>
      <c r="GM11" s="758"/>
      <c r="GN11" s="758"/>
      <c r="GO11" s="758"/>
      <c r="GP11" s="758"/>
      <c r="GQ11" s="758"/>
      <c r="GR11" s="758"/>
      <c r="GS11" s="758"/>
      <c r="GT11" s="758"/>
      <c r="GU11" s="758"/>
      <c r="GV11" s="758"/>
      <c r="GW11" s="758"/>
      <c r="GX11" s="758"/>
      <c r="GY11" s="758"/>
      <c r="GZ11" s="758"/>
      <c r="HA11" s="758"/>
      <c r="HB11" s="758"/>
      <c r="HC11" s="758"/>
    </row>
    <row r="12" spans="1:211" s="789" customFormat="1" ht="43.5" customHeight="1">
      <c r="A12" s="819">
        <v>5</v>
      </c>
      <c r="B12" s="793" t="s">
        <v>2952</v>
      </c>
      <c r="C12" s="801">
        <v>1</v>
      </c>
      <c r="D12" s="756" t="s">
        <v>339</v>
      </c>
      <c r="E12" s="1115"/>
      <c r="F12" s="1037">
        <f t="shared" si="0"/>
        <v>0</v>
      </c>
      <c r="G12" s="791"/>
      <c r="H12" s="758"/>
      <c r="I12" s="758"/>
      <c r="J12" s="758"/>
      <c r="K12" s="758"/>
      <c r="L12" s="758"/>
      <c r="M12" s="758"/>
      <c r="N12" s="758"/>
      <c r="O12" s="758"/>
      <c r="P12" s="758"/>
      <c r="Q12" s="758"/>
      <c r="R12" s="758"/>
      <c r="S12" s="758"/>
      <c r="T12" s="758"/>
      <c r="U12" s="758"/>
      <c r="V12" s="758"/>
      <c r="W12" s="758"/>
      <c r="X12" s="758"/>
      <c r="Y12" s="758"/>
      <c r="Z12" s="758"/>
      <c r="AA12" s="758"/>
      <c r="AB12" s="758"/>
      <c r="AC12" s="758"/>
      <c r="AD12" s="758"/>
      <c r="AE12" s="758"/>
      <c r="AF12" s="758"/>
      <c r="AG12" s="758"/>
      <c r="AH12" s="758"/>
      <c r="AI12" s="758"/>
      <c r="AJ12" s="758"/>
      <c r="AK12" s="758"/>
      <c r="AL12" s="758"/>
      <c r="AM12" s="758"/>
      <c r="AN12" s="758"/>
      <c r="AO12" s="758"/>
      <c r="AP12" s="758"/>
      <c r="AQ12" s="758"/>
      <c r="AR12" s="758"/>
      <c r="AS12" s="758"/>
      <c r="AT12" s="758"/>
      <c r="AU12" s="758"/>
      <c r="AV12" s="758"/>
      <c r="AW12" s="758"/>
      <c r="AX12" s="758"/>
      <c r="AY12" s="758"/>
      <c r="AZ12" s="758"/>
      <c r="BA12" s="758"/>
      <c r="BB12" s="758"/>
      <c r="BC12" s="758"/>
      <c r="BD12" s="758"/>
      <c r="BE12" s="758"/>
      <c r="BF12" s="758"/>
      <c r="BG12" s="758"/>
      <c r="BH12" s="758"/>
      <c r="BI12" s="758"/>
      <c r="BJ12" s="758"/>
      <c r="BK12" s="758"/>
      <c r="BL12" s="758"/>
      <c r="BM12" s="758"/>
      <c r="BN12" s="758"/>
      <c r="BO12" s="758"/>
      <c r="BP12" s="758"/>
      <c r="BQ12" s="758"/>
      <c r="BR12" s="758"/>
      <c r="BS12" s="758"/>
      <c r="BT12" s="758"/>
      <c r="BU12" s="758"/>
      <c r="BV12" s="758"/>
      <c r="BW12" s="758"/>
      <c r="BX12" s="758"/>
      <c r="BY12" s="758"/>
      <c r="BZ12" s="758"/>
      <c r="CA12" s="758"/>
      <c r="CB12" s="758"/>
      <c r="CC12" s="758"/>
      <c r="CD12" s="758"/>
      <c r="CE12" s="758"/>
      <c r="CF12" s="758"/>
      <c r="CG12" s="758"/>
      <c r="CH12" s="758"/>
      <c r="CI12" s="758"/>
      <c r="CJ12" s="758"/>
      <c r="CK12" s="758"/>
      <c r="CL12" s="758"/>
      <c r="CM12" s="758"/>
      <c r="CN12" s="758"/>
      <c r="CO12" s="758"/>
      <c r="CP12" s="758"/>
      <c r="CQ12" s="758"/>
      <c r="CR12" s="758"/>
      <c r="CS12" s="758"/>
      <c r="CT12" s="758"/>
      <c r="CU12" s="758"/>
      <c r="CV12" s="758"/>
      <c r="CW12" s="758"/>
      <c r="CX12" s="758"/>
      <c r="CY12" s="758"/>
      <c r="CZ12" s="758"/>
      <c r="DA12" s="758"/>
      <c r="DB12" s="758"/>
      <c r="DC12" s="758"/>
      <c r="DD12" s="758"/>
      <c r="DE12" s="758"/>
      <c r="DF12" s="758"/>
      <c r="DG12" s="758"/>
      <c r="DH12" s="758"/>
      <c r="DI12" s="758"/>
      <c r="DJ12" s="758"/>
      <c r="DK12" s="758"/>
      <c r="DL12" s="758"/>
      <c r="DM12" s="758"/>
      <c r="DN12" s="758"/>
      <c r="DO12" s="758"/>
      <c r="DP12" s="758"/>
      <c r="DQ12" s="758"/>
      <c r="DR12" s="758"/>
      <c r="DS12" s="758"/>
      <c r="DT12" s="758"/>
      <c r="DU12" s="758"/>
      <c r="DV12" s="758"/>
      <c r="DW12" s="758"/>
      <c r="DX12" s="758"/>
      <c r="DY12" s="758"/>
      <c r="DZ12" s="758"/>
      <c r="EA12" s="758"/>
      <c r="EB12" s="758"/>
      <c r="EC12" s="758"/>
      <c r="ED12" s="758"/>
      <c r="EE12" s="758"/>
      <c r="EF12" s="758"/>
      <c r="EG12" s="758"/>
      <c r="EH12" s="758"/>
      <c r="EI12" s="758"/>
      <c r="EJ12" s="758"/>
      <c r="EK12" s="758"/>
      <c r="EL12" s="758"/>
      <c r="EM12" s="758"/>
      <c r="EN12" s="758"/>
      <c r="EO12" s="758"/>
      <c r="EP12" s="758"/>
      <c r="EQ12" s="758"/>
      <c r="ER12" s="758"/>
      <c r="ES12" s="758"/>
      <c r="ET12" s="758"/>
      <c r="EU12" s="758"/>
      <c r="EV12" s="758"/>
      <c r="EW12" s="758"/>
      <c r="EX12" s="758"/>
      <c r="EY12" s="758"/>
      <c r="EZ12" s="758"/>
      <c r="FA12" s="758"/>
      <c r="FB12" s="758"/>
      <c r="FC12" s="758"/>
      <c r="FD12" s="758"/>
      <c r="FE12" s="758"/>
      <c r="FF12" s="758"/>
      <c r="FG12" s="758"/>
      <c r="FH12" s="758"/>
      <c r="FI12" s="758"/>
      <c r="FJ12" s="758"/>
      <c r="FK12" s="758"/>
      <c r="FL12" s="758"/>
      <c r="FM12" s="758"/>
      <c r="FN12" s="758"/>
      <c r="FO12" s="758"/>
      <c r="FP12" s="758"/>
      <c r="FQ12" s="758"/>
      <c r="FR12" s="758"/>
      <c r="FS12" s="758"/>
      <c r="FT12" s="758"/>
      <c r="FU12" s="758"/>
      <c r="FV12" s="758"/>
      <c r="FW12" s="758"/>
      <c r="FX12" s="758"/>
      <c r="FY12" s="758"/>
      <c r="FZ12" s="758"/>
      <c r="GA12" s="758"/>
      <c r="GB12" s="758"/>
      <c r="GC12" s="758"/>
      <c r="GD12" s="758"/>
      <c r="GE12" s="758"/>
      <c r="GF12" s="758"/>
      <c r="GG12" s="758"/>
      <c r="GH12" s="758"/>
      <c r="GI12" s="758"/>
      <c r="GJ12" s="758"/>
      <c r="GK12" s="758"/>
      <c r="GL12" s="758"/>
      <c r="GM12" s="758"/>
      <c r="GN12" s="758"/>
      <c r="GO12" s="758"/>
      <c r="GP12" s="758"/>
      <c r="GQ12" s="758"/>
      <c r="GR12" s="758"/>
      <c r="GS12" s="758"/>
      <c r="GT12" s="758"/>
      <c r="GU12" s="758"/>
      <c r="GV12" s="758"/>
      <c r="GW12" s="758"/>
      <c r="GX12" s="758"/>
      <c r="GY12" s="758"/>
      <c r="GZ12" s="758"/>
      <c r="HA12" s="758"/>
      <c r="HB12" s="758"/>
      <c r="HC12" s="758"/>
    </row>
    <row r="13" spans="1:211" s="789" customFormat="1" ht="40.5" customHeight="1">
      <c r="A13" s="819">
        <v>6</v>
      </c>
      <c r="B13" s="793" t="s">
        <v>2953</v>
      </c>
      <c r="C13" s="801">
        <v>1</v>
      </c>
      <c r="D13" s="756" t="s">
        <v>339</v>
      </c>
      <c r="E13" s="1115"/>
      <c r="F13" s="1037">
        <f t="shared" si="0"/>
        <v>0</v>
      </c>
      <c r="G13" s="791"/>
      <c r="H13" s="758"/>
      <c r="I13" s="758"/>
      <c r="J13" s="758"/>
      <c r="K13" s="758"/>
      <c r="L13" s="758"/>
      <c r="M13" s="758"/>
      <c r="N13" s="758"/>
      <c r="O13" s="758"/>
      <c r="P13" s="758"/>
      <c r="Q13" s="758"/>
      <c r="R13" s="758"/>
      <c r="S13" s="758"/>
      <c r="T13" s="758"/>
      <c r="U13" s="758"/>
      <c r="V13" s="758"/>
      <c r="W13" s="758"/>
      <c r="X13" s="758"/>
      <c r="Y13" s="758"/>
      <c r="Z13" s="758"/>
      <c r="AA13" s="758"/>
      <c r="AB13" s="758"/>
      <c r="AC13" s="758"/>
      <c r="AD13" s="758"/>
      <c r="AE13" s="758"/>
      <c r="AF13" s="758"/>
      <c r="AG13" s="758"/>
      <c r="AH13" s="758"/>
      <c r="AI13" s="758"/>
      <c r="AJ13" s="758"/>
      <c r="AK13" s="758"/>
      <c r="AL13" s="758"/>
      <c r="AM13" s="758"/>
      <c r="AN13" s="758"/>
      <c r="AO13" s="758"/>
      <c r="AP13" s="758"/>
      <c r="AQ13" s="758"/>
      <c r="AR13" s="758"/>
      <c r="AS13" s="758"/>
      <c r="AT13" s="758"/>
      <c r="AU13" s="758"/>
      <c r="AV13" s="758"/>
      <c r="AW13" s="758"/>
      <c r="AX13" s="758"/>
      <c r="AY13" s="758"/>
      <c r="AZ13" s="758"/>
      <c r="BA13" s="758"/>
      <c r="BB13" s="758"/>
      <c r="BC13" s="758"/>
      <c r="BD13" s="758"/>
      <c r="BE13" s="758"/>
      <c r="BF13" s="758"/>
      <c r="BG13" s="758"/>
      <c r="BH13" s="758"/>
      <c r="BI13" s="758"/>
      <c r="BJ13" s="758"/>
      <c r="BK13" s="758"/>
      <c r="BL13" s="758"/>
      <c r="BM13" s="758"/>
      <c r="BN13" s="758"/>
      <c r="BO13" s="758"/>
      <c r="BP13" s="758"/>
      <c r="BQ13" s="758"/>
      <c r="BR13" s="758"/>
      <c r="BS13" s="758"/>
      <c r="BT13" s="758"/>
      <c r="BU13" s="758"/>
      <c r="BV13" s="758"/>
      <c r="BW13" s="758"/>
      <c r="BX13" s="758"/>
      <c r="BY13" s="758"/>
      <c r="BZ13" s="758"/>
      <c r="CA13" s="758"/>
      <c r="CB13" s="758"/>
      <c r="CC13" s="758"/>
      <c r="CD13" s="758"/>
      <c r="CE13" s="758"/>
      <c r="CF13" s="758"/>
      <c r="CG13" s="758"/>
      <c r="CH13" s="758"/>
      <c r="CI13" s="758"/>
      <c r="CJ13" s="758"/>
      <c r="CK13" s="758"/>
      <c r="CL13" s="758"/>
      <c r="CM13" s="758"/>
      <c r="CN13" s="758"/>
      <c r="CO13" s="758"/>
      <c r="CP13" s="758"/>
      <c r="CQ13" s="758"/>
      <c r="CR13" s="758"/>
      <c r="CS13" s="758"/>
      <c r="CT13" s="758"/>
      <c r="CU13" s="758"/>
      <c r="CV13" s="758"/>
      <c r="CW13" s="758"/>
      <c r="CX13" s="758"/>
      <c r="CY13" s="758"/>
      <c r="CZ13" s="758"/>
      <c r="DA13" s="758"/>
      <c r="DB13" s="758"/>
      <c r="DC13" s="758"/>
      <c r="DD13" s="758"/>
      <c r="DE13" s="758"/>
      <c r="DF13" s="758"/>
      <c r="DG13" s="758"/>
      <c r="DH13" s="758"/>
      <c r="DI13" s="758"/>
      <c r="DJ13" s="758"/>
      <c r="DK13" s="758"/>
      <c r="DL13" s="758"/>
      <c r="DM13" s="758"/>
      <c r="DN13" s="758"/>
      <c r="DO13" s="758"/>
      <c r="DP13" s="758"/>
      <c r="DQ13" s="758"/>
      <c r="DR13" s="758"/>
      <c r="DS13" s="758"/>
      <c r="DT13" s="758"/>
      <c r="DU13" s="758"/>
      <c r="DV13" s="758"/>
      <c r="DW13" s="758"/>
      <c r="DX13" s="758"/>
      <c r="DY13" s="758"/>
      <c r="DZ13" s="758"/>
      <c r="EA13" s="758"/>
      <c r="EB13" s="758"/>
      <c r="EC13" s="758"/>
      <c r="ED13" s="758"/>
      <c r="EE13" s="758"/>
      <c r="EF13" s="758"/>
      <c r="EG13" s="758"/>
      <c r="EH13" s="758"/>
      <c r="EI13" s="758"/>
      <c r="EJ13" s="758"/>
      <c r="EK13" s="758"/>
      <c r="EL13" s="758"/>
      <c r="EM13" s="758"/>
      <c r="EN13" s="758"/>
      <c r="EO13" s="758"/>
      <c r="EP13" s="758"/>
      <c r="EQ13" s="758"/>
      <c r="ER13" s="758"/>
      <c r="ES13" s="758"/>
      <c r="ET13" s="758"/>
      <c r="EU13" s="758"/>
      <c r="EV13" s="758"/>
      <c r="EW13" s="758"/>
      <c r="EX13" s="758"/>
      <c r="EY13" s="758"/>
      <c r="EZ13" s="758"/>
      <c r="FA13" s="758"/>
      <c r="FB13" s="758"/>
      <c r="FC13" s="758"/>
      <c r="FD13" s="758"/>
      <c r="FE13" s="758"/>
      <c r="FF13" s="758"/>
      <c r="FG13" s="758"/>
      <c r="FH13" s="758"/>
      <c r="FI13" s="758"/>
      <c r="FJ13" s="758"/>
      <c r="FK13" s="758"/>
      <c r="FL13" s="758"/>
      <c r="FM13" s="758"/>
      <c r="FN13" s="758"/>
      <c r="FO13" s="758"/>
      <c r="FP13" s="758"/>
      <c r="FQ13" s="758"/>
      <c r="FR13" s="758"/>
      <c r="FS13" s="758"/>
      <c r="FT13" s="758"/>
      <c r="FU13" s="758"/>
      <c r="FV13" s="758"/>
      <c r="FW13" s="758"/>
      <c r="FX13" s="758"/>
      <c r="FY13" s="758"/>
      <c r="FZ13" s="758"/>
      <c r="GA13" s="758"/>
      <c r="GB13" s="758"/>
      <c r="GC13" s="758"/>
      <c r="GD13" s="758"/>
      <c r="GE13" s="758"/>
      <c r="GF13" s="758"/>
      <c r="GG13" s="758"/>
      <c r="GH13" s="758"/>
      <c r="GI13" s="758"/>
      <c r="GJ13" s="758"/>
      <c r="GK13" s="758"/>
      <c r="GL13" s="758"/>
      <c r="GM13" s="758"/>
      <c r="GN13" s="758"/>
      <c r="GO13" s="758"/>
      <c r="GP13" s="758"/>
      <c r="GQ13" s="758"/>
      <c r="GR13" s="758"/>
      <c r="GS13" s="758"/>
      <c r="GT13" s="758"/>
      <c r="GU13" s="758"/>
      <c r="GV13" s="758"/>
      <c r="GW13" s="758"/>
      <c r="GX13" s="758"/>
      <c r="GY13" s="758"/>
      <c r="GZ13" s="758"/>
      <c r="HA13" s="758"/>
      <c r="HB13" s="758"/>
      <c r="HC13" s="758"/>
    </row>
    <row r="14" spans="1:211" s="789" customFormat="1" ht="39.75" customHeight="1">
      <c r="A14" s="819">
        <v>7</v>
      </c>
      <c r="B14" s="793" t="s">
        <v>2954</v>
      </c>
      <c r="C14" s="801">
        <v>1</v>
      </c>
      <c r="D14" s="756" t="s">
        <v>339</v>
      </c>
      <c r="E14" s="1115"/>
      <c r="F14" s="1037">
        <f t="shared" si="0"/>
        <v>0</v>
      </c>
      <c r="G14" s="1325"/>
      <c r="H14" s="758"/>
      <c r="I14" s="758"/>
      <c r="J14" s="758"/>
      <c r="K14" s="758"/>
      <c r="L14" s="758"/>
      <c r="M14" s="758"/>
      <c r="N14" s="758"/>
      <c r="O14" s="758"/>
      <c r="P14" s="758"/>
      <c r="Q14" s="758"/>
      <c r="R14" s="758"/>
      <c r="S14" s="758"/>
      <c r="T14" s="758"/>
      <c r="U14" s="758"/>
      <c r="V14" s="758"/>
      <c r="W14" s="758"/>
      <c r="X14" s="758"/>
      <c r="Y14" s="758"/>
      <c r="Z14" s="758"/>
      <c r="AA14" s="758"/>
      <c r="AB14" s="758"/>
      <c r="AC14" s="758"/>
      <c r="AD14" s="758"/>
      <c r="AE14" s="758"/>
      <c r="AF14" s="758"/>
      <c r="AG14" s="758"/>
      <c r="AH14" s="758"/>
      <c r="AI14" s="758"/>
      <c r="AJ14" s="758"/>
      <c r="AK14" s="758"/>
      <c r="AL14" s="758"/>
      <c r="AM14" s="758"/>
      <c r="AN14" s="758"/>
      <c r="AO14" s="758"/>
      <c r="AP14" s="758"/>
      <c r="AQ14" s="758"/>
      <c r="AR14" s="758"/>
      <c r="AS14" s="758"/>
      <c r="AT14" s="758"/>
      <c r="AU14" s="758"/>
      <c r="AV14" s="758"/>
      <c r="AW14" s="758"/>
      <c r="AX14" s="758"/>
      <c r="AY14" s="758"/>
      <c r="AZ14" s="758"/>
      <c r="BA14" s="758"/>
      <c r="BB14" s="758"/>
      <c r="BC14" s="758"/>
      <c r="BD14" s="758"/>
      <c r="BE14" s="758"/>
      <c r="BF14" s="758"/>
      <c r="BG14" s="758"/>
      <c r="BH14" s="758"/>
      <c r="BI14" s="758"/>
      <c r="BJ14" s="758"/>
      <c r="BK14" s="758"/>
      <c r="BL14" s="758"/>
      <c r="BM14" s="758"/>
      <c r="BN14" s="758"/>
      <c r="BO14" s="758"/>
      <c r="BP14" s="758"/>
      <c r="BQ14" s="758"/>
      <c r="BR14" s="758"/>
      <c r="BS14" s="758"/>
      <c r="BT14" s="758"/>
      <c r="BU14" s="758"/>
      <c r="BV14" s="758"/>
      <c r="BW14" s="758"/>
      <c r="BX14" s="758"/>
      <c r="BY14" s="758"/>
      <c r="BZ14" s="758"/>
      <c r="CA14" s="758"/>
      <c r="CB14" s="758"/>
      <c r="CC14" s="758"/>
      <c r="CD14" s="758"/>
      <c r="CE14" s="758"/>
      <c r="CF14" s="758"/>
      <c r="CG14" s="758"/>
      <c r="CH14" s="758"/>
      <c r="CI14" s="758"/>
      <c r="CJ14" s="758"/>
      <c r="CK14" s="758"/>
      <c r="CL14" s="758"/>
      <c r="CM14" s="758"/>
      <c r="CN14" s="758"/>
      <c r="CO14" s="758"/>
      <c r="CP14" s="758"/>
      <c r="CQ14" s="758"/>
      <c r="CR14" s="758"/>
      <c r="CS14" s="758"/>
      <c r="CT14" s="758"/>
      <c r="CU14" s="758"/>
      <c r="CV14" s="758"/>
      <c r="CW14" s="758"/>
      <c r="CX14" s="758"/>
      <c r="CY14" s="758"/>
      <c r="CZ14" s="758"/>
      <c r="DA14" s="758"/>
      <c r="DB14" s="758"/>
      <c r="DC14" s="758"/>
      <c r="DD14" s="758"/>
      <c r="DE14" s="758"/>
      <c r="DF14" s="758"/>
      <c r="DG14" s="758"/>
      <c r="DH14" s="758"/>
      <c r="DI14" s="758"/>
      <c r="DJ14" s="758"/>
      <c r="DK14" s="758"/>
      <c r="DL14" s="758"/>
      <c r="DM14" s="758"/>
      <c r="DN14" s="758"/>
      <c r="DO14" s="758"/>
      <c r="DP14" s="758"/>
      <c r="DQ14" s="758"/>
      <c r="DR14" s="758"/>
      <c r="DS14" s="758"/>
      <c r="DT14" s="758"/>
      <c r="DU14" s="758"/>
      <c r="DV14" s="758"/>
      <c r="DW14" s="758"/>
      <c r="DX14" s="758"/>
      <c r="DY14" s="758"/>
      <c r="DZ14" s="758"/>
      <c r="EA14" s="758"/>
      <c r="EB14" s="758"/>
      <c r="EC14" s="758"/>
      <c r="ED14" s="758"/>
      <c r="EE14" s="758"/>
      <c r="EF14" s="758"/>
      <c r="EG14" s="758"/>
      <c r="EH14" s="758"/>
      <c r="EI14" s="758"/>
      <c r="EJ14" s="758"/>
      <c r="EK14" s="758"/>
      <c r="EL14" s="758"/>
      <c r="EM14" s="758"/>
      <c r="EN14" s="758"/>
      <c r="EO14" s="758"/>
      <c r="EP14" s="758"/>
      <c r="EQ14" s="758"/>
      <c r="ER14" s="758"/>
      <c r="ES14" s="758"/>
      <c r="ET14" s="758"/>
      <c r="EU14" s="758"/>
      <c r="EV14" s="758"/>
      <c r="EW14" s="758"/>
      <c r="EX14" s="758"/>
      <c r="EY14" s="758"/>
      <c r="EZ14" s="758"/>
      <c r="FA14" s="758"/>
      <c r="FB14" s="758"/>
      <c r="FC14" s="758"/>
      <c r="FD14" s="758"/>
      <c r="FE14" s="758"/>
      <c r="FF14" s="758"/>
      <c r="FG14" s="758"/>
      <c r="FH14" s="758"/>
      <c r="FI14" s="758"/>
      <c r="FJ14" s="758"/>
      <c r="FK14" s="758"/>
      <c r="FL14" s="758"/>
      <c r="FM14" s="758"/>
      <c r="FN14" s="758"/>
      <c r="FO14" s="758"/>
      <c r="FP14" s="758"/>
      <c r="FQ14" s="758"/>
      <c r="FR14" s="758"/>
      <c r="FS14" s="758"/>
      <c r="FT14" s="758"/>
      <c r="FU14" s="758"/>
      <c r="FV14" s="758"/>
      <c r="FW14" s="758"/>
      <c r="FX14" s="758"/>
      <c r="FY14" s="758"/>
      <c r="FZ14" s="758"/>
      <c r="GA14" s="758"/>
      <c r="GB14" s="758"/>
      <c r="GC14" s="758"/>
      <c r="GD14" s="758"/>
      <c r="GE14" s="758"/>
      <c r="GF14" s="758"/>
      <c r="GG14" s="758"/>
      <c r="GH14" s="758"/>
      <c r="GI14" s="758"/>
      <c r="GJ14" s="758"/>
      <c r="GK14" s="758"/>
      <c r="GL14" s="758"/>
      <c r="GM14" s="758"/>
      <c r="GN14" s="758"/>
      <c r="GO14" s="758"/>
      <c r="GP14" s="758"/>
      <c r="GQ14" s="758"/>
      <c r="GR14" s="758"/>
      <c r="GS14" s="758"/>
      <c r="GT14" s="758"/>
      <c r="GU14" s="758"/>
      <c r="GV14" s="758"/>
      <c r="GW14" s="758"/>
      <c r="GX14" s="758"/>
      <c r="GY14" s="758"/>
      <c r="GZ14" s="758"/>
      <c r="HA14" s="758"/>
      <c r="HB14" s="758"/>
      <c r="HC14" s="758"/>
    </row>
    <row r="15" spans="1:211" s="789" customFormat="1" ht="12.3">
      <c r="A15" s="819">
        <v>8</v>
      </c>
      <c r="B15" s="802" t="s">
        <v>2938</v>
      </c>
      <c r="C15" s="801">
        <v>10</v>
      </c>
      <c r="D15" s="756" t="s">
        <v>339</v>
      </c>
      <c r="E15" s="1115"/>
      <c r="F15" s="1037">
        <f t="shared" si="0"/>
        <v>0</v>
      </c>
      <c r="G15" s="1325"/>
      <c r="H15" s="758"/>
      <c r="I15" s="758"/>
      <c r="J15" s="758"/>
      <c r="K15" s="758"/>
      <c r="L15" s="758"/>
      <c r="M15" s="758"/>
      <c r="N15" s="758"/>
      <c r="O15" s="758"/>
      <c r="P15" s="758"/>
      <c r="Q15" s="758"/>
      <c r="R15" s="758"/>
      <c r="S15" s="758"/>
      <c r="T15" s="758"/>
      <c r="U15" s="758"/>
      <c r="V15" s="758"/>
      <c r="W15" s="758"/>
      <c r="X15" s="758"/>
      <c r="Y15" s="758"/>
      <c r="Z15" s="758"/>
      <c r="AA15" s="758"/>
      <c r="AB15" s="758"/>
      <c r="AC15" s="758"/>
      <c r="AD15" s="758"/>
      <c r="AE15" s="758"/>
      <c r="AF15" s="758"/>
      <c r="AG15" s="758"/>
      <c r="AH15" s="758"/>
      <c r="AI15" s="758"/>
      <c r="AJ15" s="758"/>
      <c r="AK15" s="758"/>
      <c r="AL15" s="758"/>
      <c r="AM15" s="758"/>
      <c r="AN15" s="758"/>
      <c r="AO15" s="758"/>
      <c r="AP15" s="758"/>
      <c r="AQ15" s="758"/>
      <c r="AR15" s="758"/>
      <c r="AS15" s="758"/>
      <c r="AT15" s="758"/>
      <c r="AU15" s="758"/>
      <c r="AV15" s="758"/>
      <c r="AW15" s="758"/>
      <c r="AX15" s="758"/>
      <c r="AY15" s="758"/>
      <c r="AZ15" s="758"/>
      <c r="BA15" s="758"/>
      <c r="BB15" s="758"/>
      <c r="BC15" s="758"/>
      <c r="BD15" s="758"/>
      <c r="BE15" s="758"/>
      <c r="BF15" s="758"/>
      <c r="BG15" s="758"/>
      <c r="BH15" s="758"/>
      <c r="BI15" s="758"/>
      <c r="BJ15" s="758"/>
      <c r="BK15" s="758"/>
      <c r="BL15" s="758"/>
      <c r="BM15" s="758"/>
      <c r="BN15" s="758"/>
      <c r="BO15" s="758"/>
      <c r="BP15" s="758"/>
      <c r="BQ15" s="758"/>
      <c r="BR15" s="758"/>
      <c r="BS15" s="758"/>
      <c r="BT15" s="758"/>
      <c r="BU15" s="758"/>
      <c r="BV15" s="758"/>
      <c r="BW15" s="758"/>
      <c r="BX15" s="758"/>
      <c r="BY15" s="758"/>
      <c r="BZ15" s="758"/>
      <c r="CA15" s="758"/>
      <c r="CB15" s="758"/>
      <c r="CC15" s="758"/>
      <c r="CD15" s="758"/>
      <c r="CE15" s="758"/>
      <c r="CF15" s="758"/>
      <c r="CG15" s="758"/>
      <c r="CH15" s="758"/>
      <c r="CI15" s="758"/>
      <c r="CJ15" s="758"/>
      <c r="CK15" s="758"/>
      <c r="CL15" s="758"/>
      <c r="CM15" s="758"/>
      <c r="CN15" s="758"/>
      <c r="CO15" s="758"/>
      <c r="CP15" s="758"/>
      <c r="CQ15" s="758"/>
      <c r="CR15" s="758"/>
      <c r="CS15" s="758"/>
      <c r="CT15" s="758"/>
      <c r="CU15" s="758"/>
      <c r="CV15" s="758"/>
      <c r="CW15" s="758"/>
      <c r="CX15" s="758"/>
      <c r="CY15" s="758"/>
      <c r="CZ15" s="758"/>
      <c r="DA15" s="758"/>
      <c r="DB15" s="758"/>
      <c r="DC15" s="758"/>
      <c r="DD15" s="758"/>
      <c r="DE15" s="758"/>
      <c r="DF15" s="758"/>
      <c r="DG15" s="758"/>
      <c r="DH15" s="758"/>
      <c r="DI15" s="758"/>
      <c r="DJ15" s="758"/>
      <c r="DK15" s="758"/>
      <c r="DL15" s="758"/>
      <c r="DM15" s="758"/>
      <c r="DN15" s="758"/>
      <c r="DO15" s="758"/>
      <c r="DP15" s="758"/>
      <c r="DQ15" s="758"/>
      <c r="DR15" s="758"/>
      <c r="DS15" s="758"/>
      <c r="DT15" s="758"/>
      <c r="DU15" s="758"/>
      <c r="DV15" s="758"/>
      <c r="DW15" s="758"/>
      <c r="DX15" s="758"/>
      <c r="DY15" s="758"/>
      <c r="DZ15" s="758"/>
      <c r="EA15" s="758"/>
      <c r="EB15" s="758"/>
      <c r="EC15" s="758"/>
      <c r="ED15" s="758"/>
      <c r="EE15" s="758"/>
      <c r="EF15" s="758"/>
      <c r="EG15" s="758"/>
      <c r="EH15" s="758"/>
      <c r="EI15" s="758"/>
      <c r="EJ15" s="758"/>
      <c r="EK15" s="758"/>
      <c r="EL15" s="758"/>
      <c r="EM15" s="758"/>
      <c r="EN15" s="758"/>
      <c r="EO15" s="758"/>
      <c r="EP15" s="758"/>
      <c r="EQ15" s="758"/>
      <c r="ER15" s="758"/>
      <c r="ES15" s="758"/>
      <c r="ET15" s="758"/>
      <c r="EU15" s="758"/>
      <c r="EV15" s="758"/>
      <c r="EW15" s="758"/>
      <c r="EX15" s="758"/>
      <c r="EY15" s="758"/>
      <c r="EZ15" s="758"/>
      <c r="FA15" s="758"/>
      <c r="FB15" s="758"/>
      <c r="FC15" s="758"/>
      <c r="FD15" s="758"/>
      <c r="FE15" s="758"/>
      <c r="FF15" s="758"/>
      <c r="FG15" s="758"/>
      <c r="FH15" s="758"/>
      <c r="FI15" s="758"/>
      <c r="FJ15" s="758"/>
      <c r="FK15" s="758"/>
      <c r="FL15" s="758"/>
      <c r="FM15" s="758"/>
      <c r="FN15" s="758"/>
      <c r="FO15" s="758"/>
      <c r="FP15" s="758"/>
      <c r="FQ15" s="758"/>
      <c r="FR15" s="758"/>
      <c r="FS15" s="758"/>
      <c r="FT15" s="758"/>
      <c r="FU15" s="758"/>
      <c r="FV15" s="758"/>
      <c r="FW15" s="758"/>
      <c r="FX15" s="758"/>
      <c r="FY15" s="758"/>
      <c r="FZ15" s="758"/>
      <c r="GA15" s="758"/>
      <c r="GB15" s="758"/>
      <c r="GC15" s="758"/>
      <c r="GD15" s="758"/>
      <c r="GE15" s="758"/>
      <c r="GF15" s="758"/>
      <c r="GG15" s="758"/>
      <c r="GH15" s="758"/>
      <c r="GI15" s="758"/>
      <c r="GJ15" s="758"/>
      <c r="GK15" s="758"/>
      <c r="GL15" s="758"/>
      <c r="GM15" s="758"/>
      <c r="GN15" s="758"/>
      <c r="GO15" s="758"/>
      <c r="GP15" s="758"/>
      <c r="GQ15" s="758"/>
      <c r="GR15" s="758"/>
      <c r="GS15" s="758"/>
      <c r="GT15" s="758"/>
      <c r="GU15" s="758"/>
      <c r="GV15" s="758"/>
      <c r="GW15" s="758"/>
      <c r="GX15" s="758"/>
      <c r="GY15" s="758"/>
      <c r="GZ15" s="758"/>
      <c r="HA15" s="758"/>
      <c r="HB15" s="758"/>
      <c r="HC15" s="758"/>
    </row>
    <row r="16" spans="1:211" s="821" customFormat="1" ht="12.3">
      <c r="A16" s="819">
        <v>9</v>
      </c>
      <c r="B16" s="802" t="s">
        <v>2955</v>
      </c>
      <c r="C16" s="801">
        <v>1</v>
      </c>
      <c r="D16" s="756" t="s">
        <v>339</v>
      </c>
      <c r="E16" s="1112"/>
      <c r="F16" s="1037">
        <f t="shared" si="0"/>
        <v>0</v>
      </c>
      <c r="G16" s="820"/>
      <c r="H16" s="758"/>
      <c r="I16" s="758"/>
      <c r="J16" s="758"/>
      <c r="K16" s="758"/>
      <c r="L16" s="758"/>
      <c r="M16" s="758"/>
      <c r="N16" s="758"/>
      <c r="O16" s="758"/>
      <c r="P16" s="758"/>
      <c r="Q16" s="758"/>
      <c r="R16" s="758"/>
      <c r="S16" s="758"/>
      <c r="T16" s="758"/>
      <c r="U16" s="758"/>
      <c r="V16" s="758"/>
      <c r="W16" s="758"/>
      <c r="X16" s="758"/>
      <c r="Y16" s="758"/>
      <c r="Z16" s="758"/>
      <c r="AA16" s="758"/>
      <c r="AB16" s="758"/>
      <c r="AC16" s="758"/>
      <c r="AD16" s="758"/>
      <c r="AE16" s="758"/>
      <c r="AF16" s="758"/>
      <c r="AG16" s="758"/>
      <c r="AH16" s="758"/>
      <c r="AI16" s="758"/>
      <c r="AJ16" s="758"/>
      <c r="AK16" s="758"/>
      <c r="AL16" s="758"/>
      <c r="AM16" s="758"/>
      <c r="AN16" s="758"/>
      <c r="AO16" s="758"/>
      <c r="AP16" s="758"/>
      <c r="AQ16" s="758"/>
      <c r="AR16" s="758"/>
      <c r="AS16" s="758"/>
      <c r="AT16" s="758"/>
      <c r="AU16" s="758"/>
      <c r="AV16" s="758"/>
      <c r="AW16" s="758"/>
      <c r="AX16" s="758"/>
      <c r="AY16" s="758"/>
      <c r="AZ16" s="758"/>
      <c r="BA16" s="758"/>
      <c r="BB16" s="758"/>
      <c r="BC16" s="758"/>
      <c r="BD16" s="758"/>
      <c r="BE16" s="758"/>
      <c r="BF16" s="758"/>
      <c r="BG16" s="758"/>
      <c r="BH16" s="758"/>
      <c r="BI16" s="758"/>
      <c r="BJ16" s="758"/>
      <c r="BK16" s="758"/>
      <c r="BL16" s="758"/>
      <c r="BM16" s="758"/>
      <c r="BN16" s="758"/>
      <c r="BO16" s="758"/>
      <c r="BP16" s="758"/>
      <c r="BQ16" s="758"/>
      <c r="BR16" s="758"/>
      <c r="BS16" s="758"/>
      <c r="BT16" s="758"/>
      <c r="BU16" s="758"/>
      <c r="BV16" s="758"/>
      <c r="BW16" s="758"/>
      <c r="BX16" s="758"/>
      <c r="BY16" s="758"/>
      <c r="BZ16" s="758"/>
      <c r="CA16" s="758"/>
      <c r="CB16" s="758"/>
      <c r="CC16" s="758"/>
      <c r="CD16" s="758"/>
      <c r="CE16" s="758"/>
      <c r="CF16" s="758"/>
      <c r="CG16" s="758"/>
      <c r="CH16" s="758"/>
      <c r="CI16" s="758"/>
      <c r="CJ16" s="758"/>
      <c r="CK16" s="758"/>
      <c r="CL16" s="758"/>
      <c r="CM16" s="758"/>
      <c r="CN16" s="758"/>
      <c r="CO16" s="758"/>
      <c r="CP16" s="758"/>
      <c r="CQ16" s="758"/>
      <c r="CR16" s="758"/>
      <c r="CS16" s="758"/>
      <c r="CT16" s="758"/>
      <c r="CU16" s="758"/>
      <c r="CV16" s="758"/>
      <c r="CW16" s="758"/>
      <c r="CX16" s="758"/>
      <c r="CY16" s="758"/>
      <c r="CZ16" s="758"/>
      <c r="DA16" s="758"/>
      <c r="DB16" s="758"/>
      <c r="DC16" s="758"/>
      <c r="DD16" s="758"/>
      <c r="DE16" s="758"/>
      <c r="DF16" s="758"/>
      <c r="DG16" s="758"/>
      <c r="DH16" s="758"/>
      <c r="DI16" s="758"/>
      <c r="DJ16" s="758"/>
      <c r="DK16" s="758"/>
      <c r="DL16" s="758"/>
      <c r="DM16" s="758"/>
      <c r="DN16" s="758"/>
      <c r="DO16" s="758"/>
      <c r="DP16" s="758"/>
      <c r="DQ16" s="758"/>
      <c r="DR16" s="758"/>
      <c r="DS16" s="758"/>
      <c r="DT16" s="758"/>
      <c r="DU16" s="758"/>
      <c r="DV16" s="758"/>
      <c r="DW16" s="758"/>
      <c r="DX16" s="758"/>
      <c r="DY16" s="758"/>
      <c r="DZ16" s="758"/>
      <c r="EA16" s="758"/>
      <c r="EB16" s="758"/>
      <c r="EC16" s="758"/>
      <c r="ED16" s="758"/>
      <c r="EE16" s="758"/>
      <c r="EF16" s="758"/>
      <c r="EG16" s="758"/>
      <c r="EH16" s="758"/>
      <c r="EI16" s="758"/>
      <c r="EJ16" s="758"/>
      <c r="EK16" s="758"/>
      <c r="EL16" s="758"/>
      <c r="EM16" s="758"/>
      <c r="EN16" s="758"/>
      <c r="EO16" s="758"/>
      <c r="EP16" s="758"/>
      <c r="EQ16" s="758"/>
      <c r="ER16" s="758"/>
      <c r="ES16" s="758"/>
      <c r="ET16" s="758"/>
      <c r="EU16" s="758"/>
      <c r="EV16" s="758"/>
      <c r="EW16" s="758"/>
      <c r="EX16" s="758"/>
      <c r="EY16" s="758"/>
      <c r="EZ16" s="758"/>
      <c r="FA16" s="758"/>
      <c r="FB16" s="758"/>
      <c r="FC16" s="758"/>
      <c r="FD16" s="758"/>
      <c r="FE16" s="758"/>
      <c r="FF16" s="758"/>
      <c r="FG16" s="758"/>
      <c r="FH16" s="758"/>
      <c r="FI16" s="758"/>
      <c r="FJ16" s="758"/>
      <c r="FK16" s="758"/>
      <c r="FL16" s="758"/>
      <c r="FM16" s="758"/>
      <c r="FN16" s="758"/>
      <c r="FO16" s="758"/>
      <c r="FP16" s="758"/>
      <c r="FQ16" s="758"/>
      <c r="FR16" s="758"/>
      <c r="FS16" s="758"/>
      <c r="FT16" s="758"/>
      <c r="FU16" s="758"/>
      <c r="FV16" s="758"/>
      <c r="FW16" s="758"/>
      <c r="FX16" s="758"/>
      <c r="FY16" s="758"/>
      <c r="FZ16" s="758"/>
      <c r="GA16" s="758"/>
      <c r="GB16" s="758"/>
      <c r="GC16" s="758"/>
      <c r="GD16" s="758"/>
      <c r="GE16" s="758"/>
      <c r="GF16" s="758"/>
      <c r="GG16" s="758"/>
      <c r="GH16" s="758"/>
      <c r="GI16" s="758"/>
      <c r="GJ16" s="758"/>
      <c r="GK16" s="758"/>
      <c r="GL16" s="758"/>
      <c r="GM16" s="758"/>
      <c r="GN16" s="758"/>
      <c r="GO16" s="758"/>
      <c r="GP16" s="758"/>
      <c r="GQ16" s="758"/>
      <c r="GR16" s="758"/>
      <c r="GS16" s="758"/>
      <c r="GT16" s="758"/>
      <c r="GU16" s="758"/>
      <c r="GV16" s="758"/>
      <c r="GW16" s="758"/>
      <c r="GX16" s="758"/>
      <c r="GY16" s="758"/>
      <c r="GZ16" s="758"/>
      <c r="HA16" s="758"/>
      <c r="HB16" s="758"/>
      <c r="HC16" s="758"/>
    </row>
    <row r="17" spans="1:211" s="821" customFormat="1" ht="12.3">
      <c r="A17" s="819">
        <v>10</v>
      </c>
      <c r="B17" s="802" t="s">
        <v>2956</v>
      </c>
      <c r="C17" s="801">
        <v>1</v>
      </c>
      <c r="D17" s="756" t="s">
        <v>339</v>
      </c>
      <c r="E17" s="1112"/>
      <c r="F17" s="1037">
        <f t="shared" si="0"/>
        <v>0</v>
      </c>
      <c r="G17" s="820"/>
      <c r="H17" s="758"/>
      <c r="I17" s="758"/>
      <c r="J17" s="758"/>
      <c r="K17" s="758"/>
      <c r="L17" s="758"/>
      <c r="M17" s="758"/>
      <c r="N17" s="758"/>
      <c r="O17" s="758"/>
      <c r="P17" s="758"/>
      <c r="Q17" s="758"/>
      <c r="R17" s="758"/>
      <c r="S17" s="758"/>
      <c r="T17" s="758"/>
      <c r="U17" s="758"/>
      <c r="V17" s="758"/>
      <c r="W17" s="758"/>
      <c r="X17" s="758"/>
      <c r="Y17" s="758"/>
      <c r="Z17" s="758"/>
      <c r="AA17" s="758"/>
      <c r="AB17" s="758"/>
      <c r="AC17" s="758"/>
      <c r="AD17" s="758"/>
      <c r="AE17" s="758"/>
      <c r="AF17" s="758"/>
      <c r="AG17" s="758"/>
      <c r="AH17" s="758"/>
      <c r="AI17" s="758"/>
      <c r="AJ17" s="758"/>
      <c r="AK17" s="758"/>
      <c r="AL17" s="758"/>
      <c r="AM17" s="758"/>
      <c r="AN17" s="758"/>
      <c r="AO17" s="758"/>
      <c r="AP17" s="758"/>
      <c r="AQ17" s="758"/>
      <c r="AR17" s="758"/>
      <c r="AS17" s="758"/>
      <c r="AT17" s="758"/>
      <c r="AU17" s="758"/>
      <c r="AV17" s="758"/>
      <c r="AW17" s="758"/>
      <c r="AX17" s="758"/>
      <c r="AY17" s="758"/>
      <c r="AZ17" s="758"/>
      <c r="BA17" s="758"/>
      <c r="BB17" s="758"/>
      <c r="BC17" s="758"/>
      <c r="BD17" s="758"/>
      <c r="BE17" s="758"/>
      <c r="BF17" s="758"/>
      <c r="BG17" s="758"/>
      <c r="BH17" s="758"/>
      <c r="BI17" s="758"/>
      <c r="BJ17" s="758"/>
      <c r="BK17" s="758"/>
      <c r="BL17" s="758"/>
      <c r="BM17" s="758"/>
      <c r="BN17" s="758"/>
      <c r="BO17" s="758"/>
      <c r="BP17" s="758"/>
      <c r="BQ17" s="758"/>
      <c r="BR17" s="758"/>
      <c r="BS17" s="758"/>
      <c r="BT17" s="758"/>
      <c r="BU17" s="758"/>
      <c r="BV17" s="758"/>
      <c r="BW17" s="758"/>
      <c r="BX17" s="758"/>
      <c r="BY17" s="758"/>
      <c r="BZ17" s="758"/>
      <c r="CA17" s="758"/>
      <c r="CB17" s="758"/>
      <c r="CC17" s="758"/>
      <c r="CD17" s="758"/>
      <c r="CE17" s="758"/>
      <c r="CF17" s="758"/>
      <c r="CG17" s="758"/>
      <c r="CH17" s="758"/>
      <c r="CI17" s="758"/>
      <c r="CJ17" s="758"/>
      <c r="CK17" s="758"/>
      <c r="CL17" s="758"/>
      <c r="CM17" s="758"/>
      <c r="CN17" s="758"/>
      <c r="CO17" s="758"/>
      <c r="CP17" s="758"/>
      <c r="CQ17" s="758"/>
      <c r="CR17" s="758"/>
      <c r="CS17" s="758"/>
      <c r="CT17" s="758"/>
      <c r="CU17" s="758"/>
      <c r="CV17" s="758"/>
      <c r="CW17" s="758"/>
      <c r="CX17" s="758"/>
      <c r="CY17" s="758"/>
      <c r="CZ17" s="758"/>
      <c r="DA17" s="758"/>
      <c r="DB17" s="758"/>
      <c r="DC17" s="758"/>
      <c r="DD17" s="758"/>
      <c r="DE17" s="758"/>
      <c r="DF17" s="758"/>
      <c r="DG17" s="758"/>
      <c r="DH17" s="758"/>
      <c r="DI17" s="758"/>
      <c r="DJ17" s="758"/>
      <c r="DK17" s="758"/>
      <c r="DL17" s="758"/>
      <c r="DM17" s="758"/>
      <c r="DN17" s="758"/>
      <c r="DO17" s="758"/>
      <c r="DP17" s="758"/>
      <c r="DQ17" s="758"/>
      <c r="DR17" s="758"/>
      <c r="DS17" s="758"/>
      <c r="DT17" s="758"/>
      <c r="DU17" s="758"/>
      <c r="DV17" s="758"/>
      <c r="DW17" s="758"/>
      <c r="DX17" s="758"/>
      <c r="DY17" s="758"/>
      <c r="DZ17" s="758"/>
      <c r="EA17" s="758"/>
      <c r="EB17" s="758"/>
      <c r="EC17" s="758"/>
      <c r="ED17" s="758"/>
      <c r="EE17" s="758"/>
      <c r="EF17" s="758"/>
      <c r="EG17" s="758"/>
      <c r="EH17" s="758"/>
      <c r="EI17" s="758"/>
      <c r="EJ17" s="758"/>
      <c r="EK17" s="758"/>
      <c r="EL17" s="758"/>
      <c r="EM17" s="758"/>
      <c r="EN17" s="758"/>
      <c r="EO17" s="758"/>
      <c r="EP17" s="758"/>
      <c r="EQ17" s="758"/>
      <c r="ER17" s="758"/>
      <c r="ES17" s="758"/>
      <c r="ET17" s="758"/>
      <c r="EU17" s="758"/>
      <c r="EV17" s="758"/>
      <c r="EW17" s="758"/>
      <c r="EX17" s="758"/>
      <c r="EY17" s="758"/>
      <c r="EZ17" s="758"/>
      <c r="FA17" s="758"/>
      <c r="FB17" s="758"/>
      <c r="FC17" s="758"/>
      <c r="FD17" s="758"/>
      <c r="FE17" s="758"/>
      <c r="FF17" s="758"/>
      <c r="FG17" s="758"/>
      <c r="FH17" s="758"/>
      <c r="FI17" s="758"/>
      <c r="FJ17" s="758"/>
      <c r="FK17" s="758"/>
      <c r="FL17" s="758"/>
      <c r="FM17" s="758"/>
      <c r="FN17" s="758"/>
      <c r="FO17" s="758"/>
      <c r="FP17" s="758"/>
      <c r="FQ17" s="758"/>
      <c r="FR17" s="758"/>
      <c r="FS17" s="758"/>
      <c r="FT17" s="758"/>
      <c r="FU17" s="758"/>
      <c r="FV17" s="758"/>
      <c r="FW17" s="758"/>
      <c r="FX17" s="758"/>
      <c r="FY17" s="758"/>
      <c r="FZ17" s="758"/>
      <c r="GA17" s="758"/>
      <c r="GB17" s="758"/>
      <c r="GC17" s="758"/>
      <c r="GD17" s="758"/>
      <c r="GE17" s="758"/>
      <c r="GF17" s="758"/>
      <c r="GG17" s="758"/>
      <c r="GH17" s="758"/>
      <c r="GI17" s="758"/>
      <c r="GJ17" s="758"/>
      <c r="GK17" s="758"/>
      <c r="GL17" s="758"/>
      <c r="GM17" s="758"/>
      <c r="GN17" s="758"/>
      <c r="GO17" s="758"/>
      <c r="GP17" s="758"/>
      <c r="GQ17" s="758"/>
      <c r="GR17" s="758"/>
      <c r="GS17" s="758"/>
      <c r="GT17" s="758"/>
      <c r="GU17" s="758"/>
      <c r="GV17" s="758"/>
      <c r="GW17" s="758"/>
      <c r="GX17" s="758"/>
      <c r="GY17" s="758"/>
      <c r="GZ17" s="758"/>
      <c r="HA17" s="758"/>
      <c r="HB17" s="758"/>
      <c r="HC17" s="758"/>
    </row>
    <row r="18" spans="1:211" s="789" customFormat="1" ht="12.3">
      <c r="A18" s="819">
        <v>11</v>
      </c>
      <c r="B18" s="754" t="s">
        <v>2957</v>
      </c>
      <c r="C18" s="755">
        <v>1</v>
      </c>
      <c r="D18" s="756" t="s">
        <v>339</v>
      </c>
      <c r="E18" s="1112"/>
      <c r="F18" s="1037">
        <f t="shared" si="0"/>
        <v>0</v>
      </c>
      <c r="G18" s="820"/>
      <c r="H18" s="758"/>
      <c r="I18" s="758"/>
      <c r="J18" s="758"/>
      <c r="K18" s="758"/>
      <c r="L18" s="758"/>
      <c r="M18" s="758"/>
      <c r="N18" s="758"/>
      <c r="O18" s="758"/>
      <c r="P18" s="758"/>
      <c r="Q18" s="758"/>
      <c r="R18" s="758"/>
      <c r="S18" s="758"/>
      <c r="T18" s="758"/>
      <c r="U18" s="758"/>
      <c r="V18" s="758"/>
      <c r="W18" s="758"/>
      <c r="X18" s="758"/>
      <c r="Y18" s="758"/>
      <c r="Z18" s="758"/>
      <c r="AA18" s="758"/>
      <c r="AB18" s="758"/>
      <c r="AC18" s="758"/>
      <c r="AD18" s="758"/>
      <c r="AE18" s="758"/>
      <c r="AF18" s="758"/>
      <c r="AG18" s="758"/>
      <c r="AH18" s="758"/>
      <c r="AI18" s="758"/>
      <c r="AJ18" s="758"/>
      <c r="AK18" s="758"/>
      <c r="AL18" s="758"/>
      <c r="AM18" s="758"/>
      <c r="AN18" s="758"/>
      <c r="AO18" s="758"/>
      <c r="AP18" s="758"/>
      <c r="AQ18" s="758"/>
      <c r="AR18" s="758"/>
      <c r="AS18" s="758"/>
      <c r="AT18" s="758"/>
      <c r="AU18" s="758"/>
      <c r="AV18" s="758"/>
      <c r="AW18" s="758"/>
      <c r="AX18" s="758"/>
      <c r="AY18" s="758"/>
      <c r="AZ18" s="758"/>
      <c r="BA18" s="758"/>
      <c r="BB18" s="758"/>
      <c r="BC18" s="758"/>
      <c r="BD18" s="758"/>
      <c r="BE18" s="758"/>
      <c r="BF18" s="758"/>
      <c r="BG18" s="758"/>
      <c r="BH18" s="758"/>
      <c r="BI18" s="758"/>
      <c r="BJ18" s="758"/>
      <c r="BK18" s="758"/>
      <c r="BL18" s="758"/>
      <c r="BM18" s="758"/>
      <c r="BN18" s="758"/>
      <c r="BO18" s="758"/>
      <c r="BP18" s="758"/>
      <c r="BQ18" s="758"/>
      <c r="BR18" s="758"/>
      <c r="BS18" s="758"/>
      <c r="BT18" s="758"/>
      <c r="BU18" s="758"/>
      <c r="BV18" s="758"/>
      <c r="BW18" s="758"/>
      <c r="BX18" s="758"/>
      <c r="BY18" s="758"/>
      <c r="BZ18" s="758"/>
      <c r="CA18" s="758"/>
      <c r="CB18" s="758"/>
      <c r="CC18" s="758"/>
      <c r="CD18" s="758"/>
      <c r="CE18" s="758"/>
      <c r="CF18" s="758"/>
      <c r="CG18" s="758"/>
      <c r="CH18" s="758"/>
      <c r="CI18" s="758"/>
      <c r="CJ18" s="758"/>
      <c r="CK18" s="758"/>
      <c r="CL18" s="758"/>
      <c r="CM18" s="758"/>
      <c r="CN18" s="758"/>
      <c r="CO18" s="758"/>
      <c r="CP18" s="758"/>
      <c r="CQ18" s="758"/>
      <c r="CR18" s="758"/>
      <c r="CS18" s="758"/>
      <c r="CT18" s="758"/>
      <c r="CU18" s="758"/>
      <c r="CV18" s="758"/>
      <c r="CW18" s="758"/>
      <c r="CX18" s="758"/>
      <c r="CY18" s="758"/>
      <c r="CZ18" s="758"/>
      <c r="DA18" s="758"/>
      <c r="DB18" s="758"/>
      <c r="DC18" s="758"/>
      <c r="DD18" s="758"/>
      <c r="DE18" s="758"/>
      <c r="DF18" s="758"/>
      <c r="DG18" s="758"/>
      <c r="DH18" s="758"/>
      <c r="DI18" s="758"/>
      <c r="DJ18" s="758"/>
      <c r="DK18" s="758"/>
      <c r="DL18" s="758"/>
      <c r="DM18" s="758"/>
      <c r="DN18" s="758"/>
      <c r="DO18" s="758"/>
      <c r="DP18" s="758"/>
      <c r="DQ18" s="758"/>
      <c r="DR18" s="758"/>
      <c r="DS18" s="758"/>
      <c r="DT18" s="758"/>
      <c r="DU18" s="758"/>
      <c r="DV18" s="758"/>
      <c r="DW18" s="758"/>
      <c r="DX18" s="758"/>
      <c r="DY18" s="758"/>
      <c r="DZ18" s="758"/>
      <c r="EA18" s="758"/>
      <c r="EB18" s="758"/>
      <c r="EC18" s="758"/>
      <c r="ED18" s="758"/>
      <c r="EE18" s="758"/>
      <c r="EF18" s="758"/>
      <c r="EG18" s="758"/>
      <c r="EH18" s="758"/>
      <c r="EI18" s="758"/>
      <c r="EJ18" s="758"/>
      <c r="EK18" s="758"/>
      <c r="EL18" s="758"/>
      <c r="EM18" s="758"/>
      <c r="EN18" s="758"/>
      <c r="EO18" s="758"/>
      <c r="EP18" s="758"/>
      <c r="EQ18" s="758"/>
      <c r="ER18" s="758"/>
      <c r="ES18" s="758"/>
      <c r="ET18" s="758"/>
      <c r="EU18" s="758"/>
      <c r="EV18" s="758"/>
      <c r="EW18" s="758"/>
      <c r="EX18" s="758"/>
      <c r="EY18" s="758"/>
      <c r="EZ18" s="758"/>
      <c r="FA18" s="758"/>
      <c r="FB18" s="758"/>
      <c r="FC18" s="758"/>
      <c r="FD18" s="758"/>
      <c r="FE18" s="758"/>
      <c r="FF18" s="758"/>
      <c r="FG18" s="758"/>
      <c r="FH18" s="758"/>
      <c r="FI18" s="758"/>
      <c r="FJ18" s="758"/>
      <c r="FK18" s="758"/>
      <c r="FL18" s="758"/>
      <c r="FM18" s="758"/>
      <c r="FN18" s="758"/>
      <c r="FO18" s="758"/>
      <c r="FP18" s="758"/>
      <c r="FQ18" s="758"/>
      <c r="FR18" s="758"/>
      <c r="FS18" s="758"/>
      <c r="FT18" s="758"/>
      <c r="FU18" s="758"/>
      <c r="FV18" s="758"/>
      <c r="FW18" s="758"/>
      <c r="FX18" s="758"/>
      <c r="FY18" s="758"/>
      <c r="FZ18" s="758"/>
      <c r="GA18" s="758"/>
      <c r="GB18" s="758"/>
      <c r="GC18" s="758"/>
      <c r="GD18" s="758"/>
      <c r="GE18" s="758"/>
      <c r="GF18" s="758"/>
      <c r="GG18" s="758"/>
      <c r="GH18" s="758"/>
      <c r="GI18" s="758"/>
      <c r="GJ18" s="758"/>
      <c r="GK18" s="758"/>
      <c r="GL18" s="758"/>
      <c r="GM18" s="758"/>
      <c r="GN18" s="758"/>
      <c r="GO18" s="758"/>
      <c r="GP18" s="758"/>
      <c r="GQ18" s="758"/>
      <c r="GR18" s="758"/>
      <c r="GS18" s="758"/>
      <c r="GT18" s="758"/>
      <c r="GU18" s="758"/>
      <c r="GV18" s="758"/>
      <c r="GW18" s="758"/>
      <c r="GX18" s="758"/>
      <c r="GY18" s="758"/>
      <c r="GZ18" s="758"/>
      <c r="HA18" s="758"/>
      <c r="HB18" s="758"/>
      <c r="HC18" s="758"/>
    </row>
    <row r="19" spans="1:211" s="777" customFormat="1" ht="12.3">
      <c r="A19" s="769"/>
      <c r="B19" s="804" t="s">
        <v>2958</v>
      </c>
      <c r="C19" s="775"/>
      <c r="D19" s="761"/>
      <c r="E19" s="761"/>
      <c r="F19" s="1038">
        <f>SUM(F7:F18)</f>
        <v>0</v>
      </c>
      <c r="G19" s="758"/>
      <c r="H19" s="758"/>
      <c r="I19" s="758"/>
      <c r="J19" s="758"/>
      <c r="K19" s="758"/>
      <c r="L19" s="758"/>
      <c r="M19" s="758"/>
      <c r="N19" s="758"/>
      <c r="O19" s="758"/>
      <c r="P19" s="758"/>
      <c r="Q19" s="758"/>
      <c r="R19" s="758"/>
      <c r="S19" s="758"/>
      <c r="T19" s="758"/>
      <c r="U19" s="758"/>
      <c r="V19" s="758"/>
      <c r="W19" s="758"/>
      <c r="X19" s="758"/>
      <c r="Y19" s="758"/>
      <c r="Z19" s="758"/>
      <c r="AA19" s="758"/>
      <c r="AB19" s="758"/>
      <c r="AC19" s="758"/>
      <c r="AD19" s="758"/>
      <c r="AE19" s="758"/>
      <c r="AF19" s="758"/>
      <c r="AG19" s="758"/>
      <c r="AH19" s="758"/>
      <c r="AI19" s="758"/>
      <c r="AJ19" s="758"/>
      <c r="AK19" s="758"/>
      <c r="AL19" s="758"/>
      <c r="AM19" s="758"/>
      <c r="AN19" s="758"/>
      <c r="AO19" s="758"/>
      <c r="AP19" s="758"/>
      <c r="AQ19" s="758"/>
      <c r="AR19" s="758"/>
      <c r="AS19" s="758"/>
      <c r="AT19" s="758"/>
      <c r="AU19" s="758"/>
      <c r="AV19" s="758"/>
      <c r="AW19" s="758"/>
      <c r="AX19" s="758"/>
      <c r="AY19" s="758"/>
      <c r="AZ19" s="758"/>
      <c r="BA19" s="758"/>
      <c r="BB19" s="758"/>
      <c r="BC19" s="758"/>
      <c r="BD19" s="758"/>
      <c r="BE19" s="758"/>
      <c r="BF19" s="758"/>
      <c r="BG19" s="758"/>
      <c r="BH19" s="758"/>
      <c r="BI19" s="758"/>
      <c r="BJ19" s="758"/>
      <c r="BK19" s="758"/>
      <c r="BL19" s="758"/>
      <c r="BM19" s="758"/>
      <c r="BN19" s="758"/>
      <c r="BO19" s="758"/>
      <c r="BP19" s="758"/>
      <c r="BQ19" s="758"/>
      <c r="BR19" s="758"/>
      <c r="BS19" s="758"/>
      <c r="BT19" s="758"/>
      <c r="BU19" s="758"/>
      <c r="BV19" s="758"/>
      <c r="BW19" s="758"/>
      <c r="BX19" s="758"/>
      <c r="BY19" s="758"/>
      <c r="BZ19" s="758"/>
      <c r="CA19" s="758"/>
      <c r="CB19" s="758"/>
      <c r="CC19" s="758"/>
      <c r="CD19" s="758"/>
      <c r="CE19" s="758"/>
      <c r="CF19" s="758"/>
      <c r="CG19" s="758"/>
      <c r="CH19" s="758"/>
      <c r="CI19" s="758"/>
      <c r="CJ19" s="758"/>
      <c r="CK19" s="758"/>
      <c r="CL19" s="758"/>
      <c r="CM19" s="758"/>
      <c r="CN19" s="758"/>
      <c r="CO19" s="758"/>
      <c r="CP19" s="758"/>
      <c r="CQ19" s="758"/>
      <c r="CR19" s="758"/>
      <c r="CS19" s="758"/>
      <c r="CT19" s="758"/>
      <c r="CU19" s="758"/>
      <c r="CV19" s="758"/>
      <c r="CW19" s="758"/>
      <c r="CX19" s="758"/>
      <c r="CY19" s="758"/>
      <c r="CZ19" s="758"/>
      <c r="DA19" s="758"/>
      <c r="DB19" s="758"/>
      <c r="DC19" s="758"/>
      <c r="DD19" s="758"/>
      <c r="DE19" s="758"/>
      <c r="DF19" s="758"/>
      <c r="DG19" s="758"/>
      <c r="DH19" s="758"/>
      <c r="DI19" s="758"/>
      <c r="DJ19" s="758"/>
      <c r="DK19" s="758"/>
      <c r="DL19" s="758"/>
      <c r="DM19" s="758"/>
      <c r="DN19" s="758"/>
      <c r="DO19" s="758"/>
      <c r="DP19" s="758"/>
      <c r="DQ19" s="758"/>
      <c r="DR19" s="758"/>
      <c r="DS19" s="758"/>
      <c r="DT19" s="758"/>
      <c r="DU19" s="758"/>
      <c r="DV19" s="758"/>
      <c r="DW19" s="758"/>
      <c r="DX19" s="758"/>
      <c r="DY19" s="758"/>
      <c r="DZ19" s="758"/>
      <c r="EA19" s="758"/>
      <c r="EB19" s="758"/>
      <c r="EC19" s="758"/>
      <c r="ED19" s="758"/>
      <c r="EE19" s="758"/>
      <c r="EF19" s="758"/>
      <c r="EG19" s="758"/>
      <c r="EH19" s="758"/>
      <c r="EI19" s="758"/>
      <c r="EJ19" s="758"/>
      <c r="EK19" s="758"/>
      <c r="EL19" s="758"/>
      <c r="EM19" s="758"/>
      <c r="EN19" s="758"/>
      <c r="EO19" s="758"/>
      <c r="EP19" s="758"/>
      <c r="EQ19" s="758"/>
      <c r="ER19" s="758"/>
      <c r="ES19" s="758"/>
      <c r="ET19" s="758"/>
      <c r="EU19" s="758"/>
      <c r="EV19" s="758"/>
      <c r="EW19" s="758"/>
      <c r="EX19" s="758"/>
      <c r="EY19" s="758"/>
      <c r="EZ19" s="758"/>
      <c r="FA19" s="758"/>
      <c r="FB19" s="758"/>
      <c r="FC19" s="758"/>
      <c r="FD19" s="758"/>
      <c r="FE19" s="758"/>
      <c r="FF19" s="758"/>
      <c r="FG19" s="758"/>
      <c r="FH19" s="758"/>
      <c r="FI19" s="758"/>
      <c r="FJ19" s="758"/>
      <c r="FK19" s="758"/>
      <c r="FL19" s="758"/>
      <c r="FM19" s="758"/>
      <c r="FN19" s="758"/>
      <c r="FO19" s="758"/>
      <c r="FP19" s="758"/>
      <c r="FQ19" s="758"/>
      <c r="FR19" s="758"/>
      <c r="FS19" s="758"/>
      <c r="FT19" s="758"/>
      <c r="FU19" s="758"/>
      <c r="FV19" s="758"/>
      <c r="FW19" s="758"/>
      <c r="FX19" s="758"/>
      <c r="FY19" s="758"/>
      <c r="FZ19" s="758"/>
      <c r="GA19" s="758"/>
      <c r="GB19" s="758"/>
      <c r="GC19" s="758"/>
      <c r="GD19" s="758"/>
      <c r="GE19" s="758"/>
      <c r="GF19" s="758"/>
      <c r="GG19" s="758"/>
      <c r="GH19" s="758"/>
      <c r="GI19" s="758"/>
      <c r="GJ19" s="758"/>
      <c r="GK19" s="758"/>
      <c r="GL19" s="758"/>
      <c r="GM19" s="758"/>
      <c r="GN19" s="758"/>
      <c r="GO19" s="758"/>
      <c r="GP19" s="758"/>
      <c r="GQ19" s="758"/>
      <c r="GR19" s="758"/>
      <c r="GS19" s="758"/>
      <c r="GT19" s="758"/>
      <c r="GU19" s="758"/>
      <c r="GV19" s="758"/>
      <c r="GW19" s="758"/>
      <c r="GX19" s="758"/>
      <c r="GY19" s="758"/>
      <c r="GZ19" s="758"/>
      <c r="HA19" s="758"/>
      <c r="HB19" s="758"/>
      <c r="HC19" s="758"/>
    </row>
    <row r="20" spans="1:211" s="765" customFormat="1">
      <c r="A20" s="1284" t="s">
        <v>2923</v>
      </c>
      <c r="B20" s="1285"/>
      <c r="C20" s="1285"/>
      <c r="D20" s="1285"/>
      <c r="E20" s="1285"/>
      <c r="F20" s="1039"/>
    </row>
    <row r="21" spans="1:211">
      <c r="A21" s="753">
        <v>12</v>
      </c>
      <c r="B21" s="754" t="s">
        <v>2941</v>
      </c>
      <c r="C21" s="755">
        <v>1</v>
      </c>
      <c r="D21" s="756" t="s">
        <v>339</v>
      </c>
      <c r="E21" s="1112"/>
      <c r="F21" s="1040">
        <f>ROUND(E21*C21,2)</f>
        <v>0</v>
      </c>
      <c r="G21" s="779"/>
      <c r="H21" s="817"/>
    </row>
    <row r="22" spans="1:211">
      <c r="A22" s="753">
        <v>13</v>
      </c>
      <c r="B22" s="754" t="s">
        <v>2959</v>
      </c>
      <c r="C22" s="755">
        <v>1</v>
      </c>
      <c r="D22" s="756" t="s">
        <v>339</v>
      </c>
      <c r="E22" s="1112"/>
      <c r="F22" s="1040">
        <f t="shared" ref="F22:F27" si="1">ROUND(E22*C22,2)</f>
        <v>0</v>
      </c>
      <c r="G22" s="779"/>
      <c r="H22" s="817"/>
    </row>
    <row r="23" spans="1:211">
      <c r="A23" s="753">
        <v>14</v>
      </c>
      <c r="B23" s="754" t="s">
        <v>2960</v>
      </c>
      <c r="C23" s="755">
        <v>1</v>
      </c>
      <c r="D23" s="756" t="s">
        <v>339</v>
      </c>
      <c r="E23" s="1112"/>
      <c r="F23" s="1040">
        <f t="shared" si="1"/>
        <v>0</v>
      </c>
      <c r="G23" s="779"/>
      <c r="H23" s="817"/>
    </row>
    <row r="24" spans="1:211">
      <c r="A24" s="753">
        <v>15</v>
      </c>
      <c r="B24" s="768" t="s">
        <v>2943</v>
      </c>
      <c r="C24" s="755">
        <v>100</v>
      </c>
      <c r="D24" s="756" t="s">
        <v>364</v>
      </c>
      <c r="E24" s="1112"/>
      <c r="F24" s="1040">
        <f t="shared" si="1"/>
        <v>0</v>
      </c>
      <c r="G24" s="779"/>
      <c r="H24" s="817"/>
    </row>
    <row r="25" spans="1:211">
      <c r="A25" s="753">
        <v>16</v>
      </c>
      <c r="B25" s="768" t="s">
        <v>2944</v>
      </c>
      <c r="C25" s="755">
        <v>35</v>
      </c>
      <c r="D25" s="756" t="s">
        <v>175</v>
      </c>
      <c r="E25" s="1112"/>
      <c r="F25" s="1040">
        <f t="shared" si="1"/>
        <v>0</v>
      </c>
      <c r="G25" s="779"/>
      <c r="H25" s="817"/>
    </row>
    <row r="26" spans="1:211">
      <c r="A26" s="822">
        <v>17</v>
      </c>
      <c r="B26" s="823" t="s">
        <v>2926</v>
      </c>
      <c r="C26" s="809">
        <v>260</v>
      </c>
      <c r="D26" s="787" t="s">
        <v>192</v>
      </c>
      <c r="E26" s="1112"/>
      <c r="F26" s="1040">
        <f t="shared" si="1"/>
        <v>0</v>
      </c>
      <c r="G26" s="779"/>
      <c r="H26" s="817"/>
    </row>
    <row r="27" spans="1:211" s="824" customFormat="1" ht="13.9" customHeight="1">
      <c r="A27" s="753">
        <v>18</v>
      </c>
      <c r="B27" s="824" t="s">
        <v>2946</v>
      </c>
      <c r="C27" s="825">
        <v>1</v>
      </c>
      <c r="D27" s="819" t="s">
        <v>339</v>
      </c>
      <c r="E27" s="1112"/>
      <c r="F27" s="1040">
        <f t="shared" si="1"/>
        <v>0</v>
      </c>
      <c r="G27" s="779"/>
      <c r="H27" s="817"/>
      <c r="I27" s="826"/>
      <c r="J27" s="826"/>
      <c r="K27" s="826"/>
      <c r="L27" s="826"/>
      <c r="M27" s="826"/>
      <c r="N27" s="826"/>
      <c r="O27" s="826"/>
      <c r="P27" s="826"/>
      <c r="Q27" s="826"/>
      <c r="R27" s="826"/>
      <c r="S27" s="826"/>
      <c r="T27" s="826"/>
      <c r="U27" s="826"/>
      <c r="V27" s="826"/>
      <c r="W27" s="826"/>
      <c r="X27" s="826"/>
      <c r="Y27" s="826"/>
      <c r="Z27" s="826"/>
      <c r="AA27" s="826"/>
      <c r="AB27" s="826"/>
      <c r="AC27" s="826"/>
      <c r="AD27" s="826"/>
      <c r="AE27" s="826"/>
      <c r="AF27" s="826"/>
      <c r="AG27" s="826"/>
      <c r="AH27" s="826"/>
      <c r="AI27" s="826"/>
      <c r="AJ27" s="826"/>
      <c r="AK27" s="826"/>
      <c r="AL27" s="826"/>
      <c r="AM27" s="826"/>
      <c r="AN27" s="826"/>
      <c r="AO27" s="826"/>
      <c r="AP27" s="826"/>
      <c r="AQ27" s="826"/>
      <c r="AR27" s="826"/>
      <c r="AS27" s="826"/>
      <c r="AT27" s="826"/>
      <c r="AU27" s="826"/>
      <c r="AV27" s="826"/>
      <c r="AW27" s="826"/>
      <c r="AX27" s="826"/>
      <c r="AY27" s="826"/>
      <c r="AZ27" s="826"/>
      <c r="BA27" s="826"/>
      <c r="BB27" s="826"/>
      <c r="BC27" s="826"/>
      <c r="BD27" s="826"/>
      <c r="BE27" s="826"/>
      <c r="BF27" s="826"/>
      <c r="BG27" s="826"/>
      <c r="BH27" s="826"/>
      <c r="BI27" s="826"/>
      <c r="BJ27" s="826"/>
      <c r="BK27" s="826"/>
      <c r="BL27" s="826"/>
      <c r="BM27" s="826"/>
      <c r="BN27" s="826"/>
      <c r="BO27" s="826"/>
      <c r="BP27" s="826"/>
      <c r="BQ27" s="826"/>
      <c r="BR27" s="826"/>
      <c r="BS27" s="826"/>
      <c r="BT27" s="826"/>
      <c r="BU27" s="826"/>
      <c r="BV27" s="826"/>
      <c r="BW27" s="826"/>
      <c r="BX27" s="826"/>
      <c r="BY27" s="826"/>
      <c r="BZ27" s="826"/>
      <c r="CA27" s="826"/>
      <c r="CB27" s="826"/>
      <c r="CC27" s="826"/>
      <c r="CD27" s="826"/>
      <c r="CE27" s="826"/>
      <c r="CF27" s="826"/>
      <c r="CG27" s="826"/>
      <c r="CH27" s="826"/>
      <c r="CI27" s="826"/>
      <c r="CJ27" s="826"/>
      <c r="CK27" s="826"/>
      <c r="CL27" s="826"/>
      <c r="CM27" s="826"/>
      <c r="CN27" s="826"/>
      <c r="CO27" s="826"/>
      <c r="CP27" s="826"/>
      <c r="CQ27" s="826"/>
      <c r="CR27" s="826"/>
      <c r="CS27" s="826"/>
      <c r="CT27" s="826"/>
      <c r="CU27" s="826"/>
      <c r="CV27" s="826"/>
      <c r="CW27" s="826"/>
      <c r="CX27" s="826"/>
      <c r="CY27" s="826"/>
      <c r="CZ27" s="826"/>
      <c r="DA27" s="826"/>
      <c r="DB27" s="826"/>
      <c r="DC27" s="826"/>
      <c r="DD27" s="826"/>
      <c r="DE27" s="826"/>
      <c r="DF27" s="826"/>
      <c r="DG27" s="826"/>
      <c r="DH27" s="826"/>
      <c r="DI27" s="826"/>
      <c r="DJ27" s="826"/>
      <c r="DK27" s="826"/>
      <c r="DL27" s="826"/>
      <c r="DM27" s="826"/>
      <c r="DN27" s="826"/>
      <c r="DO27" s="826"/>
      <c r="DP27" s="826"/>
      <c r="DQ27" s="826"/>
      <c r="DR27" s="826"/>
      <c r="DS27" s="826"/>
      <c r="DT27" s="826"/>
      <c r="DU27" s="826"/>
      <c r="DV27" s="826"/>
      <c r="DW27" s="826"/>
      <c r="DX27" s="826"/>
      <c r="DY27" s="826"/>
      <c r="DZ27" s="826"/>
      <c r="EA27" s="826"/>
      <c r="EB27" s="826"/>
      <c r="EC27" s="826"/>
      <c r="ED27" s="826"/>
      <c r="EE27" s="826"/>
      <c r="EF27" s="826"/>
      <c r="EG27" s="826"/>
      <c r="EH27" s="826"/>
      <c r="EI27" s="826"/>
      <c r="EJ27" s="826"/>
      <c r="EK27" s="826"/>
      <c r="EL27" s="826"/>
      <c r="EM27" s="826"/>
      <c r="EN27" s="826"/>
      <c r="EO27" s="826"/>
      <c r="EP27" s="826"/>
      <c r="EQ27" s="826"/>
      <c r="ER27" s="826"/>
      <c r="ES27" s="826"/>
      <c r="ET27" s="826"/>
      <c r="EU27" s="826"/>
      <c r="EV27" s="826"/>
      <c r="EW27" s="826"/>
      <c r="EX27" s="826"/>
      <c r="EY27" s="826"/>
      <c r="EZ27" s="826"/>
      <c r="FA27" s="826"/>
      <c r="FB27" s="826"/>
      <c r="FC27" s="826"/>
      <c r="FD27" s="826"/>
      <c r="FE27" s="826"/>
      <c r="FF27" s="826"/>
      <c r="FG27" s="826"/>
      <c r="FH27" s="826"/>
      <c r="FI27" s="826"/>
      <c r="FJ27" s="826"/>
      <c r="FK27" s="826"/>
      <c r="FL27" s="826"/>
      <c r="FM27" s="826"/>
      <c r="FN27" s="826"/>
      <c r="FO27" s="826"/>
      <c r="FP27" s="826"/>
      <c r="FQ27" s="826"/>
      <c r="FR27" s="826"/>
      <c r="FS27" s="826"/>
      <c r="FT27" s="826"/>
      <c r="FU27" s="826"/>
      <c r="FV27" s="826"/>
      <c r="FW27" s="826"/>
      <c r="FX27" s="826"/>
      <c r="FY27" s="826"/>
      <c r="FZ27" s="826"/>
      <c r="GA27" s="826"/>
      <c r="GB27" s="826"/>
      <c r="GC27" s="826"/>
      <c r="GD27" s="826"/>
      <c r="GE27" s="826"/>
      <c r="GF27" s="826"/>
      <c r="GG27" s="826"/>
      <c r="GH27" s="826"/>
      <c r="GI27" s="826"/>
      <c r="GJ27" s="826"/>
      <c r="GK27" s="826"/>
      <c r="GL27" s="826"/>
      <c r="GM27" s="826"/>
      <c r="GN27" s="826"/>
      <c r="GO27" s="826"/>
      <c r="GP27" s="826"/>
      <c r="GQ27" s="826"/>
      <c r="GR27" s="826"/>
      <c r="GS27" s="826"/>
      <c r="GT27" s="826"/>
      <c r="GU27" s="826"/>
      <c r="GV27" s="826"/>
      <c r="GW27" s="826"/>
      <c r="GX27" s="826"/>
      <c r="GY27" s="826"/>
      <c r="GZ27" s="826"/>
      <c r="HA27" s="826"/>
      <c r="HB27" s="826"/>
      <c r="HC27" s="826"/>
    </row>
    <row r="28" spans="1:211" s="824" customFormat="1" ht="13.9" customHeight="1">
      <c r="A28" s="827"/>
      <c r="B28" s="804" t="s">
        <v>2961</v>
      </c>
      <c r="F28" s="1041">
        <f>SUM(F21:F27)</f>
        <v>0</v>
      </c>
      <c r="G28" s="826"/>
      <c r="H28" s="826"/>
      <c r="I28" s="826"/>
      <c r="J28" s="826"/>
      <c r="K28" s="826"/>
      <c r="L28" s="826"/>
      <c r="M28" s="826"/>
      <c r="N28" s="826"/>
      <c r="O28" s="826"/>
      <c r="P28" s="826"/>
      <c r="Q28" s="826"/>
      <c r="R28" s="826"/>
      <c r="S28" s="826"/>
      <c r="T28" s="826"/>
      <c r="U28" s="826"/>
      <c r="V28" s="826"/>
      <c r="W28" s="826"/>
      <c r="X28" s="826"/>
      <c r="Y28" s="826"/>
      <c r="Z28" s="826"/>
      <c r="AA28" s="826"/>
      <c r="AB28" s="826"/>
      <c r="AC28" s="826"/>
      <c r="AD28" s="826"/>
      <c r="AE28" s="826"/>
      <c r="AF28" s="826"/>
      <c r="AG28" s="826"/>
      <c r="AH28" s="826"/>
      <c r="AI28" s="826"/>
      <c r="AJ28" s="826"/>
      <c r="AK28" s="826"/>
      <c r="AL28" s="826"/>
      <c r="AM28" s="826"/>
      <c r="AN28" s="826"/>
      <c r="AO28" s="826"/>
      <c r="AP28" s="826"/>
      <c r="AQ28" s="826"/>
      <c r="AR28" s="826"/>
      <c r="AS28" s="826"/>
      <c r="AT28" s="826"/>
      <c r="AU28" s="826"/>
      <c r="AV28" s="826"/>
      <c r="AW28" s="826"/>
      <c r="AX28" s="826"/>
      <c r="AY28" s="826"/>
      <c r="AZ28" s="826"/>
      <c r="BA28" s="826"/>
      <c r="BB28" s="826"/>
      <c r="BC28" s="826"/>
      <c r="BD28" s="826"/>
      <c r="BE28" s="826"/>
      <c r="BF28" s="826"/>
      <c r="BG28" s="826"/>
      <c r="BH28" s="826"/>
      <c r="BI28" s="826"/>
      <c r="BJ28" s="826"/>
      <c r="BK28" s="826"/>
      <c r="BL28" s="826"/>
      <c r="BM28" s="826"/>
      <c r="BN28" s="826"/>
      <c r="BO28" s="826"/>
      <c r="BP28" s="826"/>
      <c r="BQ28" s="826"/>
      <c r="BR28" s="826"/>
      <c r="BS28" s="826"/>
      <c r="BT28" s="826"/>
      <c r="BU28" s="826"/>
      <c r="BV28" s="826"/>
      <c r="BW28" s="826"/>
      <c r="BX28" s="826"/>
      <c r="BY28" s="826"/>
      <c r="BZ28" s="826"/>
      <c r="CA28" s="826"/>
      <c r="CB28" s="826"/>
      <c r="CC28" s="826"/>
      <c r="CD28" s="826"/>
      <c r="CE28" s="826"/>
      <c r="CF28" s="826"/>
      <c r="CG28" s="826"/>
      <c r="CH28" s="826"/>
      <c r="CI28" s="826"/>
      <c r="CJ28" s="826"/>
      <c r="CK28" s="826"/>
      <c r="CL28" s="826"/>
      <c r="CM28" s="826"/>
      <c r="CN28" s="826"/>
      <c r="CO28" s="826"/>
      <c r="CP28" s="826"/>
      <c r="CQ28" s="826"/>
      <c r="CR28" s="826"/>
      <c r="CS28" s="826"/>
      <c r="CT28" s="826"/>
      <c r="CU28" s="826"/>
      <c r="CV28" s="826"/>
      <c r="CW28" s="826"/>
      <c r="CX28" s="826"/>
      <c r="CY28" s="826"/>
      <c r="CZ28" s="826"/>
      <c r="DA28" s="826"/>
      <c r="DB28" s="826"/>
      <c r="DC28" s="826"/>
      <c r="DD28" s="826"/>
      <c r="DE28" s="826"/>
      <c r="DF28" s="826"/>
      <c r="DG28" s="826"/>
      <c r="DH28" s="826"/>
      <c r="DI28" s="826"/>
      <c r="DJ28" s="826"/>
      <c r="DK28" s="826"/>
      <c r="DL28" s="826"/>
      <c r="DM28" s="826"/>
      <c r="DN28" s="826"/>
      <c r="DO28" s="826"/>
      <c r="DP28" s="826"/>
      <c r="DQ28" s="826"/>
      <c r="DR28" s="826"/>
      <c r="DS28" s="826"/>
      <c r="DT28" s="826"/>
      <c r="DU28" s="826"/>
      <c r="DV28" s="826"/>
      <c r="DW28" s="826"/>
      <c r="DX28" s="826"/>
      <c r="DY28" s="826"/>
      <c r="DZ28" s="826"/>
      <c r="EA28" s="826"/>
      <c r="EB28" s="826"/>
      <c r="EC28" s="826"/>
      <c r="ED28" s="826"/>
      <c r="EE28" s="826"/>
      <c r="EF28" s="826"/>
      <c r="EG28" s="826"/>
      <c r="EH28" s="826"/>
      <c r="EI28" s="826"/>
      <c r="EJ28" s="826"/>
      <c r="EK28" s="826"/>
      <c r="EL28" s="826"/>
      <c r="EM28" s="826"/>
      <c r="EN28" s="826"/>
      <c r="EO28" s="826"/>
      <c r="EP28" s="826"/>
      <c r="EQ28" s="826"/>
      <c r="ER28" s="826"/>
      <c r="ES28" s="826"/>
      <c r="ET28" s="826"/>
      <c r="EU28" s="826"/>
      <c r="EV28" s="826"/>
      <c r="EW28" s="826"/>
      <c r="EX28" s="826"/>
      <c r="EY28" s="826"/>
      <c r="EZ28" s="826"/>
      <c r="FA28" s="826"/>
      <c r="FB28" s="826"/>
      <c r="FC28" s="826"/>
      <c r="FD28" s="826"/>
      <c r="FE28" s="826"/>
      <c r="FF28" s="826"/>
      <c r="FG28" s="826"/>
      <c r="FH28" s="826"/>
      <c r="FI28" s="826"/>
      <c r="FJ28" s="826"/>
      <c r="FK28" s="826"/>
      <c r="FL28" s="826"/>
      <c r="FM28" s="826"/>
      <c r="FN28" s="826"/>
      <c r="FO28" s="826"/>
      <c r="FP28" s="826"/>
      <c r="FQ28" s="826"/>
      <c r="FR28" s="826"/>
      <c r="FS28" s="826"/>
      <c r="FT28" s="826"/>
      <c r="FU28" s="826"/>
      <c r="FV28" s="826"/>
      <c r="FW28" s="826"/>
      <c r="FX28" s="826"/>
      <c r="FY28" s="826"/>
      <c r="FZ28" s="826"/>
      <c r="GA28" s="826"/>
      <c r="GB28" s="826"/>
      <c r="GC28" s="826"/>
      <c r="GD28" s="826"/>
      <c r="GE28" s="826"/>
      <c r="GF28" s="826"/>
      <c r="GG28" s="826"/>
      <c r="GH28" s="826"/>
      <c r="GI28" s="826"/>
      <c r="GJ28" s="826"/>
      <c r="GK28" s="826"/>
      <c r="GL28" s="826"/>
      <c r="GM28" s="826"/>
      <c r="GN28" s="826"/>
      <c r="GO28" s="826"/>
      <c r="GP28" s="826"/>
      <c r="GQ28" s="826"/>
      <c r="GR28" s="826"/>
      <c r="GS28" s="826"/>
      <c r="GT28" s="826"/>
      <c r="GU28" s="826"/>
      <c r="GV28" s="826"/>
      <c r="GW28" s="826"/>
      <c r="GX28" s="826"/>
      <c r="GY28" s="826"/>
      <c r="GZ28" s="826"/>
      <c r="HA28" s="826"/>
      <c r="HB28" s="826"/>
      <c r="HC28" s="826"/>
    </row>
    <row r="29" spans="1:211" s="812" customFormat="1" ht="12.3">
      <c r="A29" s="770"/>
      <c r="B29" s="771" t="s">
        <v>2482</v>
      </c>
      <c r="C29" s="772"/>
      <c r="D29" s="772"/>
      <c r="E29" s="773"/>
      <c r="F29" s="1042">
        <f>ROUND(F19+F28,2)</f>
        <v>0</v>
      </c>
    </row>
    <row r="30" spans="1:211" s="824" customFormat="1" ht="13.9" customHeight="1">
      <c r="A30" s="827"/>
      <c r="F30" s="828"/>
      <c r="G30" s="826"/>
      <c r="H30" s="826"/>
      <c r="I30" s="826"/>
      <c r="J30" s="826"/>
      <c r="K30" s="826"/>
      <c r="L30" s="826"/>
      <c r="M30" s="826"/>
      <c r="N30" s="826"/>
      <c r="O30" s="826"/>
      <c r="P30" s="826"/>
      <c r="Q30" s="826"/>
      <c r="R30" s="826"/>
      <c r="S30" s="826"/>
      <c r="T30" s="826"/>
      <c r="U30" s="826"/>
      <c r="V30" s="826"/>
      <c r="W30" s="826"/>
      <c r="X30" s="826"/>
      <c r="Y30" s="826"/>
      <c r="Z30" s="826"/>
      <c r="AA30" s="826"/>
      <c r="AB30" s="826"/>
      <c r="AC30" s="826"/>
      <c r="AD30" s="826"/>
      <c r="AE30" s="826"/>
      <c r="AF30" s="826"/>
      <c r="AG30" s="826"/>
      <c r="AH30" s="826"/>
      <c r="AI30" s="826"/>
      <c r="AJ30" s="826"/>
      <c r="AK30" s="826"/>
      <c r="AL30" s="826"/>
      <c r="AM30" s="826"/>
      <c r="AN30" s="826"/>
      <c r="AO30" s="826"/>
      <c r="AP30" s="826"/>
      <c r="AQ30" s="826"/>
      <c r="AR30" s="826"/>
      <c r="AS30" s="826"/>
      <c r="AT30" s="826"/>
      <c r="AU30" s="826"/>
      <c r="AV30" s="826"/>
      <c r="AW30" s="826"/>
      <c r="AX30" s="826"/>
      <c r="AY30" s="826"/>
      <c r="AZ30" s="826"/>
      <c r="BA30" s="826"/>
      <c r="BB30" s="826"/>
      <c r="BC30" s="826"/>
      <c r="BD30" s="826"/>
      <c r="BE30" s="826"/>
      <c r="BF30" s="826"/>
      <c r="BG30" s="826"/>
      <c r="BH30" s="826"/>
      <c r="BI30" s="826"/>
      <c r="BJ30" s="826"/>
      <c r="BK30" s="826"/>
      <c r="BL30" s="826"/>
      <c r="BM30" s="826"/>
      <c r="BN30" s="826"/>
      <c r="BO30" s="826"/>
      <c r="BP30" s="826"/>
      <c r="BQ30" s="826"/>
      <c r="BR30" s="826"/>
      <c r="BS30" s="826"/>
      <c r="BT30" s="826"/>
      <c r="BU30" s="826"/>
      <c r="BV30" s="826"/>
      <c r="BW30" s="826"/>
      <c r="BX30" s="826"/>
      <c r="BY30" s="826"/>
      <c r="BZ30" s="826"/>
      <c r="CA30" s="826"/>
      <c r="CB30" s="826"/>
      <c r="CC30" s="826"/>
      <c r="CD30" s="826"/>
      <c r="CE30" s="826"/>
      <c r="CF30" s="826"/>
      <c r="CG30" s="826"/>
      <c r="CH30" s="826"/>
      <c r="CI30" s="826"/>
      <c r="CJ30" s="826"/>
      <c r="CK30" s="826"/>
      <c r="CL30" s="826"/>
      <c r="CM30" s="826"/>
      <c r="CN30" s="826"/>
      <c r="CO30" s="826"/>
      <c r="CP30" s="826"/>
      <c r="CQ30" s="826"/>
      <c r="CR30" s="826"/>
      <c r="CS30" s="826"/>
      <c r="CT30" s="826"/>
      <c r="CU30" s="826"/>
      <c r="CV30" s="826"/>
      <c r="CW30" s="826"/>
      <c r="CX30" s="826"/>
      <c r="CY30" s="826"/>
      <c r="CZ30" s="826"/>
      <c r="DA30" s="826"/>
      <c r="DB30" s="826"/>
      <c r="DC30" s="826"/>
      <c r="DD30" s="826"/>
      <c r="DE30" s="826"/>
      <c r="DF30" s="826"/>
      <c r="DG30" s="826"/>
      <c r="DH30" s="826"/>
      <c r="DI30" s="826"/>
      <c r="DJ30" s="826"/>
      <c r="DK30" s="826"/>
      <c r="DL30" s="826"/>
      <c r="DM30" s="826"/>
      <c r="DN30" s="826"/>
      <c r="DO30" s="826"/>
      <c r="DP30" s="826"/>
      <c r="DQ30" s="826"/>
      <c r="DR30" s="826"/>
      <c r="DS30" s="826"/>
      <c r="DT30" s="826"/>
      <c r="DU30" s="826"/>
      <c r="DV30" s="826"/>
      <c r="DW30" s="826"/>
      <c r="DX30" s="826"/>
      <c r="DY30" s="826"/>
      <c r="DZ30" s="826"/>
      <c r="EA30" s="826"/>
      <c r="EB30" s="826"/>
      <c r="EC30" s="826"/>
      <c r="ED30" s="826"/>
      <c r="EE30" s="826"/>
      <c r="EF30" s="826"/>
      <c r="EG30" s="826"/>
      <c r="EH30" s="826"/>
      <c r="EI30" s="826"/>
      <c r="EJ30" s="826"/>
      <c r="EK30" s="826"/>
      <c r="EL30" s="826"/>
      <c r="EM30" s="826"/>
      <c r="EN30" s="826"/>
      <c r="EO30" s="826"/>
      <c r="EP30" s="826"/>
      <c r="EQ30" s="826"/>
      <c r="ER30" s="826"/>
      <c r="ES30" s="826"/>
      <c r="ET30" s="826"/>
      <c r="EU30" s="826"/>
      <c r="EV30" s="826"/>
      <c r="EW30" s="826"/>
      <c r="EX30" s="826"/>
      <c r="EY30" s="826"/>
      <c r="EZ30" s="826"/>
      <c r="FA30" s="826"/>
      <c r="FB30" s="826"/>
      <c r="FC30" s="826"/>
      <c r="FD30" s="826"/>
      <c r="FE30" s="826"/>
      <c r="FF30" s="826"/>
      <c r="FG30" s="826"/>
      <c r="FH30" s="826"/>
      <c r="FI30" s="826"/>
      <c r="FJ30" s="826"/>
      <c r="FK30" s="826"/>
      <c r="FL30" s="826"/>
      <c r="FM30" s="826"/>
      <c r="FN30" s="826"/>
      <c r="FO30" s="826"/>
      <c r="FP30" s="826"/>
      <c r="FQ30" s="826"/>
      <c r="FR30" s="826"/>
      <c r="FS30" s="826"/>
      <c r="FT30" s="826"/>
      <c r="FU30" s="826"/>
      <c r="FV30" s="826"/>
      <c r="FW30" s="826"/>
      <c r="FX30" s="826"/>
      <c r="FY30" s="826"/>
      <c r="FZ30" s="826"/>
      <c r="GA30" s="826"/>
      <c r="GB30" s="826"/>
      <c r="GC30" s="826"/>
      <c r="GD30" s="826"/>
      <c r="GE30" s="826"/>
      <c r="GF30" s="826"/>
      <c r="GG30" s="826"/>
      <c r="GH30" s="826"/>
      <c r="GI30" s="826"/>
      <c r="GJ30" s="826"/>
      <c r="GK30" s="826"/>
      <c r="GL30" s="826"/>
      <c r="GM30" s="826"/>
      <c r="GN30" s="826"/>
      <c r="GO30" s="826"/>
      <c r="GP30" s="826"/>
      <c r="GQ30" s="826"/>
      <c r="GR30" s="826"/>
      <c r="GS30" s="826"/>
      <c r="GT30" s="826"/>
      <c r="GU30" s="826"/>
      <c r="GV30" s="826"/>
      <c r="GW30" s="826"/>
      <c r="GX30" s="826"/>
      <c r="GY30" s="826"/>
      <c r="GZ30" s="826"/>
      <c r="HA30" s="826"/>
      <c r="HB30" s="826"/>
      <c r="HC30" s="826"/>
    </row>
  </sheetData>
  <mergeCells count="8">
    <mergeCell ref="G14:G15"/>
    <mergeCell ref="A20:E20"/>
    <mergeCell ref="C1:F1"/>
    <mergeCell ref="C2:F2"/>
    <mergeCell ref="C3:F3"/>
    <mergeCell ref="D4:F4"/>
    <mergeCell ref="A6:E6"/>
    <mergeCell ref="A8:E8"/>
  </mergeCells>
  <pageMargins left="0.7" right="0.7" top="0.75" bottom="0.75" header="0.3" footer="0.3"/>
  <pageSetup paperSize="9" scale="6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BM122"/>
  <sheetViews>
    <sheetView showGridLines="0" topLeftCell="A34" workbookViewId="0">
      <selection activeCell="G51" sqref="G51"/>
    </sheetView>
  </sheetViews>
  <sheetFormatPr defaultRowHeight="10.199999999999999"/>
  <cols>
    <col min="1" max="1" width="8.33203125" style="1" customWidth="1"/>
    <col min="2" max="2" width="1.1328125" style="1" customWidth="1"/>
    <col min="3" max="3" width="4.1328125" style="1" customWidth="1"/>
    <col min="4" max="4" width="4.33203125" style="1" customWidth="1"/>
    <col min="5" max="5" width="17.1328125" style="1" customWidth="1"/>
    <col min="6" max="6" width="50.796875" style="1" customWidth="1"/>
    <col min="7" max="7" width="7.46484375" style="1" customWidth="1"/>
    <col min="8" max="8" width="14" style="1" customWidth="1"/>
    <col min="9" max="9" width="21.3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796875" style="1" hidden="1" customWidth="1"/>
    <col min="14" max="14" width="9.33203125" style="1" hidden="1"/>
    <col min="15" max="20" width="14.13281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4"/>
    </row>
    <row r="2" spans="1:46" s="1" customFormat="1" ht="37" customHeight="1">
      <c r="L2" s="1185" t="s">
        <v>5</v>
      </c>
      <c r="M2" s="1186"/>
      <c r="N2" s="1186"/>
      <c r="O2" s="1186"/>
      <c r="P2" s="1186"/>
      <c r="Q2" s="1186"/>
      <c r="R2" s="1186"/>
      <c r="S2" s="1186"/>
      <c r="T2" s="1186"/>
      <c r="U2" s="1186"/>
      <c r="V2" s="1186"/>
      <c r="AT2" s="14" t="s">
        <v>109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5" customHeight="1">
      <c r="B4" s="17"/>
      <c r="D4" s="18" t="s">
        <v>121</v>
      </c>
      <c r="L4" s="17"/>
      <c r="M4" s="95" t="s">
        <v>9</v>
      </c>
      <c r="AT4" s="14" t="s">
        <v>3</v>
      </c>
    </row>
    <row r="5" spans="1:46" s="1" customFormat="1" ht="7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1205" t="str">
        <f>'Rekapitulácia stavby'!K6</f>
        <v>ZŠ a MŠ Cádrova - rekonštrukcia, nadstavba /  prístavba objektu</v>
      </c>
      <c r="F7" s="1206"/>
      <c r="G7" s="1206"/>
      <c r="H7" s="1206"/>
      <c r="L7" s="17"/>
    </row>
    <row r="8" spans="1:46" s="2" customFormat="1" ht="12" customHeight="1">
      <c r="A8" s="27"/>
      <c r="B8" s="28"/>
      <c r="C8" s="27"/>
      <c r="D8" s="23" t="s">
        <v>122</v>
      </c>
      <c r="E8" s="27"/>
      <c r="F8" s="27"/>
      <c r="G8" s="27"/>
      <c r="H8" s="27"/>
      <c r="I8" s="27"/>
      <c r="J8" s="27"/>
      <c r="K8" s="27"/>
      <c r="L8" s="40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</row>
    <row r="9" spans="1:46" s="2" customFormat="1" ht="16.5" customHeight="1">
      <c r="A9" s="27"/>
      <c r="B9" s="28"/>
      <c r="C9" s="27"/>
      <c r="D9" s="27"/>
      <c r="E9" s="1199" t="s">
        <v>1975</v>
      </c>
      <c r="F9" s="1209"/>
      <c r="G9" s="1209"/>
      <c r="H9" s="1209"/>
      <c r="I9" s="27"/>
      <c r="J9" s="27"/>
      <c r="K9" s="27"/>
      <c r="L9" s="40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</row>
    <row r="10" spans="1:46" s="2" customFormat="1">
      <c r="A10" s="27"/>
      <c r="B10" s="28"/>
      <c r="C10" s="27"/>
      <c r="D10" s="27"/>
      <c r="E10" s="27"/>
      <c r="F10" s="27"/>
      <c r="G10" s="27"/>
      <c r="H10" s="27"/>
      <c r="I10" s="27"/>
      <c r="J10" s="27"/>
      <c r="K10" s="27"/>
      <c r="L10" s="40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</row>
    <row r="11" spans="1:46" s="2" customFormat="1" ht="12" customHeight="1">
      <c r="A11" s="27"/>
      <c r="B11" s="28"/>
      <c r="C11" s="27"/>
      <c r="D11" s="23" t="s">
        <v>15</v>
      </c>
      <c r="E11" s="27"/>
      <c r="F11" s="21" t="s">
        <v>1</v>
      </c>
      <c r="G11" s="27"/>
      <c r="H11" s="27"/>
      <c r="I11" s="23" t="s">
        <v>16</v>
      </c>
      <c r="J11" s="21" t="s">
        <v>1</v>
      </c>
      <c r="K11" s="27"/>
      <c r="L11" s="40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</row>
    <row r="12" spans="1:46" s="2" customFormat="1" ht="12" customHeight="1">
      <c r="A12" s="27"/>
      <c r="B12" s="28"/>
      <c r="C12" s="27"/>
      <c r="D12" s="23" t="s">
        <v>17</v>
      </c>
      <c r="E12" s="27"/>
      <c r="F12" s="21" t="s">
        <v>18</v>
      </c>
      <c r="G12" s="27"/>
      <c r="H12" s="27"/>
      <c r="I12" s="23" t="s">
        <v>19</v>
      </c>
      <c r="J12" s="1123" t="str">
        <f>'Rekapitulácia stavby'!AN8</f>
        <v>10. 6. 2022</v>
      </c>
      <c r="K12" s="27"/>
      <c r="L12" s="40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</row>
    <row r="13" spans="1:46" s="2" customFormat="1" ht="10.9" customHeight="1">
      <c r="A13" s="27"/>
      <c r="B13" s="28"/>
      <c r="C13" s="27"/>
      <c r="D13" s="27"/>
      <c r="E13" s="27"/>
      <c r="F13" s="27"/>
      <c r="G13" s="27"/>
      <c r="H13" s="27"/>
      <c r="I13" s="27"/>
      <c r="J13" s="27"/>
      <c r="K13" s="27"/>
      <c r="L13" s="40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</row>
    <row r="14" spans="1:46" s="2" customFormat="1" ht="12" customHeight="1">
      <c r="A14" s="27"/>
      <c r="B14" s="28"/>
      <c r="C14" s="27"/>
      <c r="D14" s="23" t="s">
        <v>21</v>
      </c>
      <c r="E14" s="27"/>
      <c r="F14" s="27"/>
      <c r="G14" s="27"/>
      <c r="H14" s="27"/>
      <c r="I14" s="23" t="s">
        <v>22</v>
      </c>
      <c r="J14" s="21" t="s">
        <v>1</v>
      </c>
      <c r="K14" s="27"/>
      <c r="L14" s="40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</row>
    <row r="15" spans="1:46" s="2" customFormat="1" ht="18" customHeight="1">
      <c r="A15" s="27"/>
      <c r="B15" s="28"/>
      <c r="C15" s="27"/>
      <c r="D15" s="27"/>
      <c r="E15" s="21" t="s">
        <v>23</v>
      </c>
      <c r="F15" s="27"/>
      <c r="G15" s="27"/>
      <c r="H15" s="27"/>
      <c r="I15" s="23" t="s">
        <v>24</v>
      </c>
      <c r="J15" s="21" t="s">
        <v>1</v>
      </c>
      <c r="K15" s="27"/>
      <c r="L15" s="40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</row>
    <row r="16" spans="1:46" s="2" customFormat="1" ht="7" customHeight="1">
      <c r="A16" s="27"/>
      <c r="B16" s="28"/>
      <c r="C16" s="27"/>
      <c r="D16" s="27"/>
      <c r="E16" s="27"/>
      <c r="F16" s="27"/>
      <c r="G16" s="27"/>
      <c r="H16" s="27"/>
      <c r="I16" s="27"/>
      <c r="J16" s="27"/>
      <c r="K16" s="27"/>
      <c r="L16" s="40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</row>
    <row r="17" spans="1:31" s="2" customFormat="1" ht="12" customHeight="1">
      <c r="A17" s="27"/>
      <c r="B17" s="28"/>
      <c r="C17" s="27"/>
      <c r="D17" s="23" t="s">
        <v>25</v>
      </c>
      <c r="E17" s="27"/>
      <c r="F17" s="27"/>
      <c r="G17" s="27"/>
      <c r="H17" s="27"/>
      <c r="I17" s="23" t="s">
        <v>22</v>
      </c>
      <c r="J17" s="1089" t="s">
        <v>3937</v>
      </c>
      <c r="K17" s="27"/>
      <c r="L17" s="40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</row>
    <row r="18" spans="1:31" s="2" customFormat="1" ht="18" customHeight="1">
      <c r="A18" s="27"/>
      <c r="B18" s="28"/>
      <c r="C18" s="27"/>
      <c r="D18" s="27"/>
      <c r="E18" s="1208" t="s">
        <v>3937</v>
      </c>
      <c r="F18" s="1192"/>
      <c r="G18" s="1192"/>
      <c r="H18" s="1192"/>
      <c r="I18" s="23" t="s">
        <v>24</v>
      </c>
      <c r="J18" s="1089" t="s">
        <v>3937</v>
      </c>
      <c r="K18" s="27"/>
      <c r="L18" s="40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</row>
    <row r="19" spans="1:31" s="2" customFormat="1" ht="7" customHeight="1">
      <c r="A19" s="27"/>
      <c r="B19" s="28"/>
      <c r="C19" s="27"/>
      <c r="D19" s="27"/>
      <c r="E19" s="27"/>
      <c r="F19" s="27"/>
      <c r="G19" s="27"/>
      <c r="H19" s="27"/>
      <c r="I19" s="27"/>
      <c r="J19" s="27"/>
      <c r="K19" s="27"/>
      <c r="L19" s="40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</row>
    <row r="20" spans="1:31" s="2" customFormat="1" ht="12" customHeight="1">
      <c r="A20" s="27"/>
      <c r="B20" s="28"/>
      <c r="C20" s="27"/>
      <c r="D20" s="23" t="s">
        <v>3926</v>
      </c>
      <c r="E20" s="27"/>
      <c r="F20" s="27"/>
      <c r="G20" s="27"/>
      <c r="H20" s="27"/>
      <c r="I20" s="23" t="s">
        <v>22</v>
      </c>
      <c r="J20" s="21" t="s">
        <v>1</v>
      </c>
      <c r="K20" s="27"/>
      <c r="L20" s="40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</row>
    <row r="21" spans="1:31" s="2" customFormat="1" ht="18" customHeight="1">
      <c r="A21" s="27"/>
      <c r="B21" s="28"/>
      <c r="C21" s="27"/>
      <c r="D21" s="27"/>
      <c r="E21" s="21" t="s">
        <v>26</v>
      </c>
      <c r="F21" s="27"/>
      <c r="G21" s="27"/>
      <c r="H21" s="27"/>
      <c r="I21" s="23" t="s">
        <v>24</v>
      </c>
      <c r="J21" s="21" t="s">
        <v>1</v>
      </c>
      <c r="K21" s="27"/>
      <c r="L21" s="40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</row>
    <row r="22" spans="1:31" s="2" customFormat="1" ht="7" customHeight="1">
      <c r="A22" s="27"/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40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</row>
    <row r="23" spans="1:31" s="2" customFormat="1" ht="12" customHeight="1">
      <c r="A23" s="27"/>
      <c r="B23" s="28"/>
      <c r="C23" s="27"/>
      <c r="D23" s="23" t="s">
        <v>3930</v>
      </c>
      <c r="E23" s="27"/>
      <c r="F23" s="27"/>
      <c r="G23" s="27"/>
      <c r="H23" s="27"/>
      <c r="I23" s="23" t="s">
        <v>22</v>
      </c>
      <c r="J23" s="21" t="str">
        <f>IF('Rekapitulácia stavby'!AN19="","",'Rekapitulácia stavby'!AN19)</f>
        <v/>
      </c>
      <c r="K23" s="27"/>
      <c r="L23" s="40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</row>
    <row r="24" spans="1:31" s="2" customFormat="1" ht="18" customHeight="1">
      <c r="A24" s="27"/>
      <c r="B24" s="28"/>
      <c r="C24" s="27"/>
      <c r="D24" s="27"/>
      <c r="E24" s="21" t="str">
        <f>IF('Rekapitulácia stavby'!E20="","",'Rekapitulácia stavby'!E20)</f>
        <v xml:space="preserve"> </v>
      </c>
      <c r="F24" s="27"/>
      <c r="G24" s="27"/>
      <c r="H24" s="27"/>
      <c r="I24" s="23" t="s">
        <v>24</v>
      </c>
      <c r="J24" s="21" t="str">
        <f>IF('Rekapitulácia stavby'!AN20="","",'Rekapitulácia stavby'!AN20)</f>
        <v/>
      </c>
      <c r="K24" s="27"/>
      <c r="L24" s="40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</row>
    <row r="25" spans="1:31" s="2" customFormat="1" ht="7" customHeight="1">
      <c r="A25" s="27"/>
      <c r="B25" s="28"/>
      <c r="C25" s="27"/>
      <c r="D25" s="27"/>
      <c r="E25" s="27"/>
      <c r="F25" s="27"/>
      <c r="G25" s="27"/>
      <c r="H25" s="27"/>
      <c r="I25" s="27"/>
      <c r="J25" s="27"/>
      <c r="K25" s="27"/>
      <c r="L25" s="40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</row>
    <row r="26" spans="1:31" s="2" customFormat="1" ht="12" customHeight="1">
      <c r="A26" s="27"/>
      <c r="B26" s="28"/>
      <c r="C26" s="27"/>
      <c r="D26" s="23" t="s">
        <v>29</v>
      </c>
      <c r="E26" s="27"/>
      <c r="F26" s="27"/>
      <c r="G26" s="27"/>
      <c r="H26" s="27"/>
      <c r="I26" s="27"/>
      <c r="J26" s="27"/>
      <c r="K26" s="27"/>
      <c r="L26" s="40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</row>
    <row r="27" spans="1:31" s="8" customFormat="1" ht="16.5" customHeight="1">
      <c r="A27" s="96"/>
      <c r="B27" s="97"/>
      <c r="C27" s="96"/>
      <c r="D27" s="96"/>
      <c r="E27" s="1194" t="s">
        <v>1</v>
      </c>
      <c r="F27" s="1194"/>
      <c r="G27" s="1194"/>
      <c r="H27" s="1194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7" customHeight="1">
      <c r="A28" s="27"/>
      <c r="B28" s="28"/>
      <c r="C28" s="27"/>
      <c r="D28" s="27"/>
      <c r="E28" s="27"/>
      <c r="F28" s="27"/>
      <c r="G28" s="27"/>
      <c r="H28" s="27"/>
      <c r="I28" s="27"/>
      <c r="J28" s="27"/>
      <c r="K28" s="27"/>
      <c r="L28" s="40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</row>
    <row r="29" spans="1:31" s="2" customFormat="1" ht="7" customHeight="1">
      <c r="A29" s="27"/>
      <c r="B29" s="28"/>
      <c r="C29" s="27"/>
      <c r="D29" s="64"/>
      <c r="E29" s="64"/>
      <c r="F29" s="64"/>
      <c r="G29" s="64"/>
      <c r="H29" s="64"/>
      <c r="I29" s="64"/>
      <c r="J29" s="64"/>
      <c r="K29" s="64"/>
      <c r="L29" s="40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</row>
    <row r="30" spans="1:31" s="2" customFormat="1" ht="25.35" customHeight="1">
      <c r="A30" s="27"/>
      <c r="B30" s="28"/>
      <c r="C30" s="27"/>
      <c r="D30" s="99" t="s">
        <v>32</v>
      </c>
      <c r="E30" s="27"/>
      <c r="F30" s="27"/>
      <c r="G30" s="27"/>
      <c r="H30" s="27"/>
      <c r="I30" s="27"/>
      <c r="J30" s="69">
        <f>ROUND(J118, 2)</f>
        <v>0</v>
      </c>
      <c r="K30" s="27"/>
      <c r="L30" s="40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</row>
    <row r="31" spans="1:31" s="2" customFormat="1" ht="7" customHeight="1">
      <c r="A31" s="27"/>
      <c r="B31" s="28"/>
      <c r="C31" s="27"/>
      <c r="D31" s="64"/>
      <c r="E31" s="64"/>
      <c r="F31" s="64"/>
      <c r="G31" s="64"/>
      <c r="H31" s="64"/>
      <c r="I31" s="64"/>
      <c r="J31" s="64"/>
      <c r="K31" s="64"/>
      <c r="L31" s="40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</row>
    <row r="32" spans="1:31" s="2" customFormat="1" ht="14.5" customHeight="1">
      <c r="A32" s="27"/>
      <c r="B32" s="28"/>
      <c r="C32" s="27"/>
      <c r="D32" s="27"/>
      <c r="E32" s="27"/>
      <c r="F32" s="31" t="s">
        <v>34</v>
      </c>
      <c r="G32" s="27"/>
      <c r="H32" s="27"/>
      <c r="I32" s="31" t="s">
        <v>33</v>
      </c>
      <c r="J32" s="31" t="s">
        <v>35</v>
      </c>
      <c r="K32" s="27"/>
      <c r="L32" s="40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</row>
    <row r="33" spans="1:31" s="2" customFormat="1" ht="14.5" customHeight="1">
      <c r="A33" s="27"/>
      <c r="B33" s="28"/>
      <c r="C33" s="27"/>
      <c r="D33" s="100" t="s">
        <v>36</v>
      </c>
      <c r="E33" s="33" t="s">
        <v>37</v>
      </c>
      <c r="F33" s="101">
        <f>ROUND((SUM(BE118:BE121)),  2)</f>
        <v>0</v>
      </c>
      <c r="G33" s="102"/>
      <c r="H33" s="102"/>
      <c r="I33" s="103">
        <v>0.2</v>
      </c>
      <c r="J33" s="101">
        <f>ROUND(((SUM(BE118:BE121))*I33),  2)</f>
        <v>0</v>
      </c>
      <c r="K33" s="27"/>
      <c r="L33" s="40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</row>
    <row r="34" spans="1:31" s="2" customFormat="1" ht="14.5" customHeight="1">
      <c r="A34" s="27"/>
      <c r="B34" s="28"/>
      <c r="C34" s="27"/>
      <c r="D34" s="27"/>
      <c r="E34" s="33" t="s">
        <v>38</v>
      </c>
      <c r="F34" s="104">
        <f>ROUND((SUM(BF118:BF121)),  2)</f>
        <v>0</v>
      </c>
      <c r="G34" s="27"/>
      <c r="H34" s="27"/>
      <c r="I34" s="105">
        <v>0.2</v>
      </c>
      <c r="J34" s="104">
        <f>ROUND(((SUM(BF118:BF121))*I34),  2)</f>
        <v>0</v>
      </c>
      <c r="K34" s="27"/>
      <c r="L34" s="40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</row>
    <row r="35" spans="1:31" s="2" customFormat="1" ht="14.5" customHeight="1">
      <c r="A35" s="27"/>
      <c r="B35" s="28"/>
      <c r="C35" s="27"/>
      <c r="D35" s="27"/>
      <c r="E35" s="23" t="s">
        <v>39</v>
      </c>
      <c r="F35" s="104">
        <f>ROUND((SUM(BG118:BG121)),  2)</f>
        <v>0</v>
      </c>
      <c r="G35" s="27"/>
      <c r="H35" s="27"/>
      <c r="I35" s="105">
        <v>0.2</v>
      </c>
      <c r="J35" s="104">
        <f>0</f>
        <v>0</v>
      </c>
      <c r="K35" s="27"/>
      <c r="L35" s="40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</row>
    <row r="36" spans="1:31" s="2" customFormat="1" ht="14.5" customHeight="1">
      <c r="A36" s="27"/>
      <c r="B36" s="28"/>
      <c r="C36" s="27"/>
      <c r="D36" s="27"/>
      <c r="E36" s="23" t="s">
        <v>40</v>
      </c>
      <c r="F36" s="104">
        <f>ROUND((SUM(BH118:BH121)),  2)</f>
        <v>0</v>
      </c>
      <c r="G36" s="27"/>
      <c r="H36" s="27"/>
      <c r="I36" s="105">
        <v>0.2</v>
      </c>
      <c r="J36" s="104">
        <f>0</f>
        <v>0</v>
      </c>
      <c r="K36" s="27"/>
      <c r="L36" s="40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</row>
    <row r="37" spans="1:31" s="2" customFormat="1" ht="14.5" customHeight="1">
      <c r="A37" s="27"/>
      <c r="B37" s="28"/>
      <c r="C37" s="27"/>
      <c r="D37" s="27"/>
      <c r="E37" s="33" t="s">
        <v>41</v>
      </c>
      <c r="F37" s="101">
        <f>ROUND((SUM(BI118:BI121)),  2)</f>
        <v>0</v>
      </c>
      <c r="G37" s="102"/>
      <c r="H37" s="102"/>
      <c r="I37" s="103">
        <v>0</v>
      </c>
      <c r="J37" s="101">
        <f>0</f>
        <v>0</v>
      </c>
      <c r="K37" s="27"/>
      <c r="L37" s="40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</row>
    <row r="38" spans="1:31" s="2" customFormat="1" ht="7" customHeight="1">
      <c r="A38" s="27"/>
      <c r="B38" s="28"/>
      <c r="C38" s="27"/>
      <c r="D38" s="27"/>
      <c r="E38" s="27"/>
      <c r="F38" s="27"/>
      <c r="G38" s="27"/>
      <c r="H38" s="27"/>
      <c r="I38" s="27"/>
      <c r="J38" s="27"/>
      <c r="K38" s="27"/>
      <c r="L38" s="40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</row>
    <row r="39" spans="1:31" s="2" customFormat="1" ht="25.35" customHeight="1">
      <c r="A39" s="27"/>
      <c r="B39" s="28"/>
      <c r="C39" s="93"/>
      <c r="D39" s="106" t="s">
        <v>42</v>
      </c>
      <c r="E39" s="58"/>
      <c r="F39" s="58"/>
      <c r="G39" s="107" t="s">
        <v>43</v>
      </c>
      <c r="H39" s="108" t="s">
        <v>44</v>
      </c>
      <c r="I39" s="58"/>
      <c r="J39" s="109">
        <f>SUM(J30:J37)</f>
        <v>0</v>
      </c>
      <c r="K39" s="110"/>
      <c r="L39" s="40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</row>
    <row r="40" spans="1:31" s="2" customFormat="1" ht="14.5" customHeight="1">
      <c r="A40" s="27"/>
      <c r="B40" s="28"/>
      <c r="C40" s="27"/>
      <c r="D40" s="27"/>
      <c r="E40" s="27"/>
      <c r="F40" s="27"/>
      <c r="G40" s="27"/>
      <c r="H40" s="27"/>
      <c r="I40" s="27"/>
      <c r="J40" s="27"/>
      <c r="K40" s="27"/>
      <c r="L40" s="40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</row>
    <row r="41" spans="1:31" s="1" customFormat="1" ht="14.5" customHeight="1">
      <c r="B41" s="17"/>
      <c r="L41" s="17"/>
    </row>
    <row r="42" spans="1:31" s="1" customFormat="1" ht="14.5" customHeight="1">
      <c r="B42" s="17"/>
      <c r="L42" s="17"/>
    </row>
    <row r="43" spans="1:31" s="1" customFormat="1" ht="14.5" customHeight="1">
      <c r="B43" s="17"/>
      <c r="L43" s="17"/>
    </row>
    <row r="44" spans="1:31" s="1" customFormat="1" ht="14.5" customHeight="1">
      <c r="B44" s="17"/>
      <c r="L44" s="17"/>
    </row>
    <row r="45" spans="1:31" s="1" customFormat="1" ht="14.5" customHeight="1">
      <c r="B45" s="17"/>
      <c r="L45" s="17"/>
    </row>
    <row r="46" spans="1:31" s="1" customFormat="1" ht="14.5" customHeight="1">
      <c r="B46" s="17"/>
      <c r="L46" s="17"/>
    </row>
    <row r="47" spans="1:31" s="1" customFormat="1" ht="14.5" customHeight="1">
      <c r="B47" s="17"/>
      <c r="L47" s="17"/>
    </row>
    <row r="48" spans="1:31" s="1" customFormat="1" ht="14.5" customHeight="1">
      <c r="B48" s="17"/>
      <c r="L48" s="17"/>
    </row>
    <row r="49" spans="1:31" s="1" customFormat="1" ht="14.5" customHeight="1">
      <c r="B49" s="17"/>
      <c r="L49" s="17"/>
    </row>
    <row r="50" spans="1:31" s="2" customFormat="1" ht="14.5" customHeight="1">
      <c r="B50" s="40"/>
      <c r="D50" s="41" t="s">
        <v>3927</v>
      </c>
      <c r="E50" s="42"/>
      <c r="F50" s="42"/>
      <c r="G50" s="41" t="s">
        <v>3931</v>
      </c>
      <c r="H50" s="42"/>
      <c r="I50" s="42"/>
      <c r="J50" s="42"/>
      <c r="K50" s="42"/>
      <c r="L50" s="40"/>
    </row>
    <row r="51" spans="1:31" ht="12.3">
      <c r="B51" s="17"/>
      <c r="D51" s="1080"/>
      <c r="G51" s="1080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3">
      <c r="A61" s="27"/>
      <c r="B61" s="28"/>
      <c r="C61" s="27"/>
      <c r="D61" s="43" t="s">
        <v>45</v>
      </c>
      <c r="E61" s="30"/>
      <c r="F61" s="111" t="s">
        <v>46</v>
      </c>
      <c r="G61" s="43" t="s">
        <v>45</v>
      </c>
      <c r="H61" s="30"/>
      <c r="I61" s="30"/>
      <c r="J61" s="112" t="s">
        <v>46</v>
      </c>
      <c r="K61" s="30"/>
      <c r="L61" s="40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3">
      <c r="A65" s="27"/>
      <c r="B65" s="28"/>
      <c r="C65" s="27"/>
      <c r="D65" s="41" t="s">
        <v>47</v>
      </c>
      <c r="E65" s="44"/>
      <c r="F65" s="44"/>
      <c r="G65" s="41" t="s">
        <v>48</v>
      </c>
      <c r="H65" s="44"/>
      <c r="I65" s="44"/>
      <c r="J65" s="44"/>
      <c r="K65" s="44"/>
      <c r="L65" s="40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3">
      <c r="A76" s="27"/>
      <c r="B76" s="28"/>
      <c r="C76" s="27"/>
      <c r="D76" s="43" t="s">
        <v>45</v>
      </c>
      <c r="E76" s="30"/>
      <c r="F76" s="111" t="s">
        <v>46</v>
      </c>
      <c r="G76" s="43" t="s">
        <v>45</v>
      </c>
      <c r="H76" s="30"/>
      <c r="I76" s="30"/>
      <c r="J76" s="112" t="s">
        <v>46</v>
      </c>
      <c r="K76" s="30"/>
      <c r="L76" s="40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</row>
    <row r="77" spans="1:31" s="2" customFormat="1" ht="14.5" customHeight="1">
      <c r="A77" s="27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</row>
    <row r="81" spans="1:47" s="2" customFormat="1" ht="7" customHeight="1">
      <c r="A81" s="27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</row>
    <row r="82" spans="1:47" s="2" customFormat="1" ht="25" customHeight="1">
      <c r="A82" s="27"/>
      <c r="B82" s="28"/>
      <c r="C82" s="18" t="s">
        <v>124</v>
      </c>
      <c r="D82" s="27"/>
      <c r="E82" s="27"/>
      <c r="F82" s="27"/>
      <c r="G82" s="27"/>
      <c r="H82" s="27"/>
      <c r="I82" s="27"/>
      <c r="J82" s="27"/>
      <c r="K82" s="27"/>
      <c r="L82" s="40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</row>
    <row r="83" spans="1:47" s="2" customFormat="1" ht="7" customHeight="1">
      <c r="A83" s="27"/>
      <c r="B83" s="28"/>
      <c r="C83" s="27"/>
      <c r="D83" s="27"/>
      <c r="E83" s="27"/>
      <c r="F83" s="27"/>
      <c r="G83" s="27"/>
      <c r="H83" s="27"/>
      <c r="I83" s="27"/>
      <c r="J83" s="27"/>
      <c r="K83" s="27"/>
      <c r="L83" s="40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</row>
    <row r="84" spans="1:47" s="2" customFormat="1" ht="12" customHeight="1">
      <c r="A84" s="27"/>
      <c r="B84" s="28"/>
      <c r="C84" s="23" t="s">
        <v>13</v>
      </c>
      <c r="D84" s="27"/>
      <c r="E84" s="27"/>
      <c r="F84" s="27"/>
      <c r="G84" s="27"/>
      <c r="H84" s="27"/>
      <c r="I84" s="27"/>
      <c r="J84" s="27"/>
      <c r="K84" s="27"/>
      <c r="L84" s="40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</row>
    <row r="85" spans="1:47" s="2" customFormat="1" ht="16.5" customHeight="1">
      <c r="A85" s="27"/>
      <c r="B85" s="28"/>
      <c r="C85" s="27"/>
      <c r="D85" s="27"/>
      <c r="E85" s="1205" t="str">
        <f>E7</f>
        <v>ZŠ a MŠ Cádrova - rekonštrukcia, nadstavba /  prístavba objektu</v>
      </c>
      <c r="F85" s="1206"/>
      <c r="G85" s="1206"/>
      <c r="H85" s="1206"/>
      <c r="I85" s="27"/>
      <c r="J85" s="27"/>
      <c r="K85" s="27"/>
      <c r="L85" s="40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</row>
    <row r="86" spans="1:47" s="2" customFormat="1" ht="12" customHeight="1">
      <c r="A86" s="27"/>
      <c r="B86" s="28"/>
      <c r="C86" s="23" t="s">
        <v>122</v>
      </c>
      <c r="D86" s="27"/>
      <c r="E86" s="27"/>
      <c r="F86" s="27"/>
      <c r="G86" s="27"/>
      <c r="H86" s="27"/>
      <c r="I86" s="27"/>
      <c r="J86" s="27"/>
      <c r="K86" s="27"/>
      <c r="L86" s="40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</row>
    <row r="87" spans="1:47" s="2" customFormat="1" ht="16.5" customHeight="1">
      <c r="A87" s="27"/>
      <c r="B87" s="28"/>
      <c r="C87" s="27"/>
      <c r="D87" s="27"/>
      <c r="E87" s="1199" t="str">
        <f>E9</f>
        <v>SO09 - Sadovnícke úpravy</v>
      </c>
      <c r="F87" s="1209"/>
      <c r="G87" s="1209"/>
      <c r="H87" s="1209"/>
      <c r="I87" s="27"/>
      <c r="J87" s="27"/>
      <c r="K87" s="27"/>
      <c r="L87" s="40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</row>
    <row r="88" spans="1:47" s="2" customFormat="1" ht="7" customHeight="1">
      <c r="A88" s="27"/>
      <c r="B88" s="28"/>
      <c r="C88" s="27"/>
      <c r="D88" s="27"/>
      <c r="E88" s="27"/>
      <c r="F88" s="27"/>
      <c r="G88" s="27"/>
      <c r="H88" s="27"/>
      <c r="I88" s="27"/>
      <c r="J88" s="27"/>
      <c r="K88" s="27"/>
      <c r="L88" s="40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</row>
    <row r="89" spans="1:47" s="2" customFormat="1" ht="12" customHeight="1">
      <c r="A89" s="27"/>
      <c r="B89" s="28"/>
      <c r="C89" s="23" t="s">
        <v>17</v>
      </c>
      <c r="D89" s="27"/>
      <c r="E89" s="27"/>
      <c r="F89" s="21" t="str">
        <f>F12</f>
        <v>Cádrova 23, p.č. 6128/1; 6128/2,  Bratislava</v>
      </c>
      <c r="G89" s="27"/>
      <c r="H89" s="27"/>
      <c r="I89" s="23" t="s">
        <v>19</v>
      </c>
      <c r="J89" s="1123" t="str">
        <f>IF(J12="","",J12)</f>
        <v>10. 6. 2022</v>
      </c>
      <c r="K89" s="27"/>
      <c r="L89" s="40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</row>
    <row r="90" spans="1:47" s="2" customFormat="1" ht="7" customHeight="1">
      <c r="A90" s="27"/>
      <c r="B90" s="28"/>
      <c r="C90" s="27"/>
      <c r="D90" s="27"/>
      <c r="E90" s="27"/>
      <c r="F90" s="27"/>
      <c r="G90" s="27"/>
      <c r="H90" s="27"/>
      <c r="I90" s="27"/>
      <c r="J90" s="27"/>
      <c r="K90" s="27"/>
      <c r="L90" s="40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</row>
    <row r="91" spans="1:47" s="2" customFormat="1" ht="40.15" customHeight="1">
      <c r="A91" s="27"/>
      <c r="B91" s="28"/>
      <c r="C91" s="23" t="s">
        <v>21</v>
      </c>
      <c r="D91" s="27"/>
      <c r="E91" s="27"/>
      <c r="F91" s="21" t="str">
        <f>E15</f>
        <v>Mestská časť Bratislava,Junácka1,832 91 Bratislava</v>
      </c>
      <c r="G91" s="27"/>
      <c r="H91" s="27"/>
      <c r="I91" s="23" t="s">
        <v>3926</v>
      </c>
      <c r="J91" s="24" t="str">
        <f>E21</f>
        <v>INDEX spol.s r.o., Bystrické Sady 56, Bratislava</v>
      </c>
      <c r="K91" s="27"/>
      <c r="L91" s="40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</row>
    <row r="92" spans="1:47" s="2" customFormat="1" ht="15.25" customHeight="1">
      <c r="A92" s="27"/>
      <c r="B92" s="28"/>
      <c r="C92" s="23" t="s">
        <v>25</v>
      </c>
      <c r="D92" s="27"/>
      <c r="E92" s="27"/>
      <c r="F92" s="1120" t="str">
        <f>IF(E18="","",E18)</f>
        <v>Vyplň údaj</v>
      </c>
      <c r="G92" s="27"/>
      <c r="H92" s="27"/>
      <c r="I92" s="23" t="s">
        <v>3930</v>
      </c>
      <c r="J92" s="24" t="str">
        <f>E24</f>
        <v xml:space="preserve"> </v>
      </c>
      <c r="K92" s="27"/>
      <c r="L92" s="40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</row>
    <row r="93" spans="1:47" s="2" customFormat="1" ht="10.35" customHeight="1">
      <c r="A93" s="27"/>
      <c r="B93" s="28"/>
      <c r="C93" s="27"/>
      <c r="D93" s="27"/>
      <c r="E93" s="27"/>
      <c r="F93" s="27"/>
      <c r="G93" s="27"/>
      <c r="H93" s="27"/>
      <c r="I93" s="27"/>
      <c r="J93" s="27"/>
      <c r="K93" s="27"/>
      <c r="L93" s="40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</row>
    <row r="94" spans="1:47" s="2" customFormat="1" ht="29.25" customHeight="1">
      <c r="A94" s="27"/>
      <c r="B94" s="28"/>
      <c r="C94" s="113" t="s">
        <v>125</v>
      </c>
      <c r="D94" s="93"/>
      <c r="E94" s="93"/>
      <c r="F94" s="93"/>
      <c r="G94" s="93"/>
      <c r="H94" s="93"/>
      <c r="I94" s="93"/>
      <c r="J94" s="114" t="s">
        <v>126</v>
      </c>
      <c r="K94" s="93"/>
      <c r="L94" s="40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</row>
    <row r="95" spans="1:47" s="2" customFormat="1" ht="10.35" customHeight="1">
      <c r="A95" s="27"/>
      <c r="B95" s="28"/>
      <c r="C95" s="27"/>
      <c r="D95" s="27"/>
      <c r="E95" s="27"/>
      <c r="F95" s="27"/>
      <c r="G95" s="27"/>
      <c r="H95" s="27"/>
      <c r="I95" s="27"/>
      <c r="J95" s="27"/>
      <c r="K95" s="27"/>
      <c r="L95" s="40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</row>
    <row r="96" spans="1:47" s="2" customFormat="1" ht="22.9" customHeight="1">
      <c r="A96" s="27"/>
      <c r="B96" s="28"/>
      <c r="C96" s="115" t="s">
        <v>127</v>
      </c>
      <c r="D96" s="27"/>
      <c r="E96" s="27"/>
      <c r="F96" s="27"/>
      <c r="G96" s="27"/>
      <c r="H96" s="27"/>
      <c r="I96" s="27"/>
      <c r="J96" s="69">
        <f>J118</f>
        <v>0</v>
      </c>
      <c r="K96" s="27"/>
      <c r="L96" s="40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U96" s="14" t="s">
        <v>128</v>
      </c>
    </row>
    <row r="97" spans="1:31" s="9" customFormat="1" ht="25" customHeight="1">
      <c r="B97" s="116"/>
      <c r="D97" s="117" t="s">
        <v>129</v>
      </c>
      <c r="E97" s="118"/>
      <c r="F97" s="118"/>
      <c r="G97" s="118"/>
      <c r="H97" s="118"/>
      <c r="I97" s="118"/>
      <c r="J97" s="119">
        <f>J119</f>
        <v>0</v>
      </c>
      <c r="L97" s="116"/>
    </row>
    <row r="98" spans="1:31" s="10" customFormat="1" ht="19.899999999999999" customHeight="1">
      <c r="B98" s="120"/>
      <c r="D98" s="121" t="s">
        <v>130</v>
      </c>
      <c r="E98" s="122"/>
      <c r="F98" s="122"/>
      <c r="G98" s="122"/>
      <c r="H98" s="122"/>
      <c r="I98" s="122"/>
      <c r="J98" s="123">
        <f>J120</f>
        <v>0</v>
      </c>
      <c r="L98" s="120"/>
    </row>
    <row r="99" spans="1:31" s="2" customFormat="1" ht="21.75" customHeight="1">
      <c r="A99" s="27"/>
      <c r="B99" s="28"/>
      <c r="C99" s="27"/>
      <c r="D99" s="27"/>
      <c r="E99" s="27"/>
      <c r="F99" s="27"/>
      <c r="G99" s="27"/>
      <c r="H99" s="27"/>
      <c r="I99" s="27"/>
      <c r="J99" s="27"/>
      <c r="K99" s="27"/>
      <c r="L99" s="40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</row>
    <row r="100" spans="1:31" s="2" customFormat="1" ht="7" customHeight="1">
      <c r="A100" s="27"/>
      <c r="B100" s="45"/>
      <c r="C100" s="46"/>
      <c r="D100" s="46"/>
      <c r="E100" s="46"/>
      <c r="F100" s="46"/>
      <c r="G100" s="46"/>
      <c r="H100" s="46"/>
      <c r="I100" s="46"/>
      <c r="J100" s="46"/>
      <c r="K100" s="46"/>
      <c r="L100" s="40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</row>
    <row r="104" spans="1:31" s="2" customFormat="1" ht="7" customHeight="1">
      <c r="A104" s="27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0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</row>
    <row r="105" spans="1:31" s="2" customFormat="1" ht="25" customHeight="1">
      <c r="A105" s="27"/>
      <c r="B105" s="28"/>
      <c r="C105" s="18" t="s">
        <v>156</v>
      </c>
      <c r="D105" s="27"/>
      <c r="E105" s="27"/>
      <c r="F105" s="27"/>
      <c r="G105" s="27"/>
      <c r="H105" s="27"/>
      <c r="I105" s="27"/>
      <c r="J105" s="27"/>
      <c r="K105" s="27"/>
      <c r="L105" s="40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</row>
    <row r="106" spans="1:31" s="2" customFormat="1" ht="7" customHeight="1">
      <c r="A106" s="27"/>
      <c r="B106" s="28"/>
      <c r="C106" s="27"/>
      <c r="D106" s="27"/>
      <c r="E106" s="27"/>
      <c r="F106" s="27"/>
      <c r="G106" s="27"/>
      <c r="H106" s="27"/>
      <c r="I106" s="27"/>
      <c r="J106" s="27"/>
      <c r="K106" s="27"/>
      <c r="L106" s="40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</row>
    <row r="107" spans="1:31" s="2" customFormat="1" ht="12" hidden="1" customHeight="1">
      <c r="A107" s="27"/>
      <c r="B107" s="28"/>
      <c r="C107" s="23" t="s">
        <v>13</v>
      </c>
      <c r="D107" s="27"/>
      <c r="E107" s="27"/>
      <c r="F107" s="27"/>
      <c r="G107" s="27"/>
      <c r="H107" s="27"/>
      <c r="I107" s="27"/>
      <c r="J107" s="27"/>
      <c r="K107" s="27"/>
      <c r="L107" s="40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</row>
    <row r="108" spans="1:31" s="2" customFormat="1" ht="16.5" hidden="1" customHeight="1">
      <c r="A108" s="27"/>
      <c r="B108" s="28"/>
      <c r="C108" s="27"/>
      <c r="D108" s="27"/>
      <c r="E108" s="1205" t="str">
        <f>E7</f>
        <v>ZŠ a MŠ Cádrova - rekonštrukcia, nadstavba /  prístavba objektu</v>
      </c>
      <c r="F108" s="1206"/>
      <c r="G108" s="1206"/>
      <c r="H108" s="1206"/>
      <c r="I108" s="27"/>
      <c r="J108" s="27"/>
      <c r="K108" s="27"/>
      <c r="L108" s="40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</row>
    <row r="109" spans="1:31" s="2" customFormat="1" ht="12" customHeight="1">
      <c r="A109" s="27"/>
      <c r="B109" s="28"/>
      <c r="C109" s="23" t="s">
        <v>122</v>
      </c>
      <c r="D109" s="27"/>
      <c r="E109" s="27"/>
      <c r="F109" s="27"/>
      <c r="G109" s="27"/>
      <c r="H109" s="27"/>
      <c r="I109" s="27"/>
      <c r="J109" s="27"/>
      <c r="K109" s="27"/>
      <c r="L109" s="40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</row>
    <row r="110" spans="1:31" s="2" customFormat="1" ht="16.5" customHeight="1">
      <c r="A110" s="27"/>
      <c r="B110" s="28"/>
      <c r="C110" s="27"/>
      <c r="D110" s="27"/>
      <c r="E110" s="1199" t="str">
        <f>E9</f>
        <v>SO09 - Sadovnícke úpravy</v>
      </c>
      <c r="F110" s="1209"/>
      <c r="G110" s="1209"/>
      <c r="H110" s="1209"/>
      <c r="I110" s="27"/>
      <c r="J110" s="27"/>
      <c r="K110" s="27"/>
      <c r="L110" s="40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</row>
    <row r="111" spans="1:31" s="2" customFormat="1" ht="7" customHeight="1">
      <c r="A111" s="27"/>
      <c r="B111" s="28"/>
      <c r="C111" s="27"/>
      <c r="D111" s="27"/>
      <c r="E111" s="27"/>
      <c r="F111" s="27"/>
      <c r="G111" s="27"/>
      <c r="H111" s="27"/>
      <c r="I111" s="27"/>
      <c r="J111" s="27"/>
      <c r="K111" s="27"/>
      <c r="L111" s="40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</row>
    <row r="112" spans="1:31" s="2" customFormat="1" ht="12" hidden="1" customHeight="1">
      <c r="A112" s="27"/>
      <c r="B112" s="28"/>
      <c r="C112" s="23" t="s">
        <v>17</v>
      </c>
      <c r="D112" s="27"/>
      <c r="E112" s="27"/>
      <c r="F112" s="21" t="str">
        <f>F12</f>
        <v>Cádrova 23, p.č. 6128/1; 6128/2,  Bratislava</v>
      </c>
      <c r="G112" s="27"/>
      <c r="H112" s="27"/>
      <c r="I112" s="23" t="s">
        <v>19</v>
      </c>
      <c r="J112" s="53" t="str">
        <f>IF(J12="","",J12)</f>
        <v>10. 6. 2022</v>
      </c>
      <c r="K112" s="27"/>
      <c r="L112" s="40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</row>
    <row r="113" spans="1:65" s="2" customFormat="1" ht="7" hidden="1" customHeight="1">
      <c r="A113" s="27"/>
      <c r="B113" s="28"/>
      <c r="C113" s="27"/>
      <c r="D113" s="27"/>
      <c r="E113" s="27"/>
      <c r="F113" s="27"/>
      <c r="G113" s="27"/>
      <c r="H113" s="27"/>
      <c r="I113" s="27"/>
      <c r="J113" s="27"/>
      <c r="K113" s="27"/>
      <c r="L113" s="40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</row>
    <row r="114" spans="1:65" s="2" customFormat="1" ht="40.15" hidden="1" customHeight="1">
      <c r="A114" s="27"/>
      <c r="B114" s="28"/>
      <c r="C114" s="23" t="s">
        <v>21</v>
      </c>
      <c r="D114" s="27"/>
      <c r="E114" s="27"/>
      <c r="F114" s="21" t="str">
        <f>E15</f>
        <v>Mestská časť Bratislava,Junácka1,832 91 Bratislava</v>
      </c>
      <c r="G114" s="27"/>
      <c r="H114" s="27"/>
      <c r="I114" s="23" t="s">
        <v>3926</v>
      </c>
      <c r="J114" s="24" t="str">
        <f>E21</f>
        <v>INDEX spol.s r.o., Bystrické Sady 56, Bratislava</v>
      </c>
      <c r="K114" s="27"/>
      <c r="L114" s="40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</row>
    <row r="115" spans="1:65" s="2" customFormat="1" ht="15.25" hidden="1" customHeight="1">
      <c r="A115" s="27"/>
      <c r="B115" s="28"/>
      <c r="C115" s="23" t="s">
        <v>25</v>
      </c>
      <c r="D115" s="27"/>
      <c r="E115" s="27"/>
      <c r="F115" s="21" t="str">
        <f>IF(E18="","",E18)</f>
        <v>Vyplň údaj</v>
      </c>
      <c r="G115" s="27"/>
      <c r="H115" s="27"/>
      <c r="I115" s="23" t="s">
        <v>3930</v>
      </c>
      <c r="J115" s="24" t="str">
        <f>E24</f>
        <v xml:space="preserve"> </v>
      </c>
      <c r="K115" s="27"/>
      <c r="L115" s="40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</row>
    <row r="116" spans="1:65" s="2" customFormat="1" ht="10.35" customHeight="1">
      <c r="A116" s="27"/>
      <c r="B116" s="28"/>
      <c r="C116" s="27"/>
      <c r="D116" s="27"/>
      <c r="E116" s="27"/>
      <c r="F116" s="27"/>
      <c r="G116" s="27"/>
      <c r="H116" s="27"/>
      <c r="I116" s="27"/>
      <c r="J116" s="27"/>
      <c r="K116" s="27"/>
      <c r="L116" s="40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</row>
    <row r="117" spans="1:65" s="11" customFormat="1" ht="29.25" customHeight="1">
      <c r="A117" s="124"/>
      <c r="B117" s="125"/>
      <c r="C117" s="126" t="s">
        <v>157</v>
      </c>
      <c r="D117" s="127" t="s">
        <v>55</v>
      </c>
      <c r="E117" s="127" t="s">
        <v>51</v>
      </c>
      <c r="F117" s="127" t="s">
        <v>52</v>
      </c>
      <c r="G117" s="127" t="s">
        <v>158</v>
      </c>
      <c r="H117" s="127" t="s">
        <v>159</v>
      </c>
      <c r="I117" s="127" t="s">
        <v>160</v>
      </c>
      <c r="J117" s="128" t="s">
        <v>126</v>
      </c>
      <c r="K117" s="129" t="s">
        <v>161</v>
      </c>
      <c r="L117" s="130"/>
      <c r="M117" s="60" t="s">
        <v>1</v>
      </c>
      <c r="N117" s="61" t="s">
        <v>36</v>
      </c>
      <c r="O117" s="61" t="s">
        <v>162</v>
      </c>
      <c r="P117" s="61" t="s">
        <v>163</v>
      </c>
      <c r="Q117" s="61" t="s">
        <v>164</v>
      </c>
      <c r="R117" s="61" t="s">
        <v>165</v>
      </c>
      <c r="S117" s="61" t="s">
        <v>166</v>
      </c>
      <c r="T117" s="62" t="s">
        <v>167</v>
      </c>
      <c r="U117" s="124"/>
      <c r="V117" s="124"/>
      <c r="W117" s="124"/>
      <c r="X117" s="124"/>
      <c r="Y117" s="124"/>
      <c r="Z117" s="124"/>
      <c r="AA117" s="124"/>
      <c r="AB117" s="124"/>
      <c r="AC117" s="124"/>
      <c r="AD117" s="124"/>
      <c r="AE117" s="124"/>
    </row>
    <row r="118" spans="1:65" s="2" customFormat="1" ht="22.9" customHeight="1">
      <c r="A118" s="27"/>
      <c r="B118" s="28"/>
      <c r="C118" s="67" t="s">
        <v>127</v>
      </c>
      <c r="D118" s="27"/>
      <c r="E118" s="27"/>
      <c r="F118" s="27"/>
      <c r="G118" s="27"/>
      <c r="H118" s="27"/>
      <c r="I118" s="27"/>
      <c r="J118" s="131">
        <f>BK118</f>
        <v>0</v>
      </c>
      <c r="K118" s="27"/>
      <c r="L118" s="28"/>
      <c r="M118" s="63"/>
      <c r="N118" s="54"/>
      <c r="O118" s="64"/>
      <c r="P118" s="132">
        <f>P119</f>
        <v>0.33700000000000002</v>
      </c>
      <c r="Q118" s="64"/>
      <c r="R118" s="132">
        <f>R119</f>
        <v>0.03</v>
      </c>
      <c r="S118" s="64"/>
      <c r="T118" s="133">
        <f>T119</f>
        <v>0</v>
      </c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T118" s="14" t="s">
        <v>69</v>
      </c>
      <c r="AU118" s="14" t="s">
        <v>128</v>
      </c>
      <c r="BK118" s="134">
        <f>BK119</f>
        <v>0</v>
      </c>
    </row>
    <row r="119" spans="1:65" s="12" customFormat="1" ht="25.9" customHeight="1">
      <c r="B119" s="135"/>
      <c r="D119" s="136" t="s">
        <v>69</v>
      </c>
      <c r="E119" s="137" t="s">
        <v>168</v>
      </c>
      <c r="F119" s="137" t="s">
        <v>169</v>
      </c>
      <c r="J119" s="138">
        <f>BK119</f>
        <v>0</v>
      </c>
      <c r="L119" s="135"/>
      <c r="M119" s="139"/>
      <c r="N119" s="140"/>
      <c r="O119" s="140"/>
      <c r="P119" s="141">
        <f>P120</f>
        <v>0.33700000000000002</v>
      </c>
      <c r="Q119" s="140"/>
      <c r="R119" s="141">
        <f>R120</f>
        <v>0.03</v>
      </c>
      <c r="S119" s="140"/>
      <c r="T119" s="142">
        <f>T120</f>
        <v>0</v>
      </c>
      <c r="AR119" s="136" t="s">
        <v>78</v>
      </c>
      <c r="AT119" s="143" t="s">
        <v>69</v>
      </c>
      <c r="AU119" s="143" t="s">
        <v>70</v>
      </c>
      <c r="AY119" s="136" t="s">
        <v>170</v>
      </c>
      <c r="BK119" s="144">
        <f>BK120</f>
        <v>0</v>
      </c>
    </row>
    <row r="120" spans="1:65" s="12" customFormat="1" ht="22.9" customHeight="1">
      <c r="B120" s="135"/>
      <c r="D120" s="136" t="s">
        <v>69</v>
      </c>
      <c r="E120" s="145" t="s">
        <v>78</v>
      </c>
      <c r="F120" s="145" t="s">
        <v>171</v>
      </c>
      <c r="J120" s="146">
        <f>BK120</f>
        <v>0</v>
      </c>
      <c r="L120" s="135"/>
      <c r="M120" s="139"/>
      <c r="N120" s="140"/>
      <c r="O120" s="140"/>
      <c r="P120" s="141">
        <f>P121</f>
        <v>0.33700000000000002</v>
      </c>
      <c r="Q120" s="140"/>
      <c r="R120" s="141">
        <f>R121</f>
        <v>0.03</v>
      </c>
      <c r="S120" s="140"/>
      <c r="T120" s="142">
        <f>T121</f>
        <v>0</v>
      </c>
      <c r="AR120" s="136" t="s">
        <v>78</v>
      </c>
      <c r="AT120" s="143" t="s">
        <v>69</v>
      </c>
      <c r="AU120" s="143" t="s">
        <v>78</v>
      </c>
      <c r="AY120" s="136" t="s">
        <v>170</v>
      </c>
      <c r="BK120" s="144">
        <f>BK121</f>
        <v>0</v>
      </c>
    </row>
    <row r="121" spans="1:65" s="2" customFormat="1" ht="16.5" customHeight="1">
      <c r="A121" s="27"/>
      <c r="B121" s="147"/>
      <c r="C121" s="148" t="s">
        <v>78</v>
      </c>
      <c r="D121" s="148" t="s">
        <v>172</v>
      </c>
      <c r="E121" s="149" t="s">
        <v>1976</v>
      </c>
      <c r="F121" s="150" t="s">
        <v>1977</v>
      </c>
      <c r="G121" s="151" t="s">
        <v>339</v>
      </c>
      <c r="H121" s="152">
        <v>1</v>
      </c>
      <c r="I121" s="153">
        <f>'SO09'!F67</f>
        <v>0</v>
      </c>
      <c r="J121" s="153">
        <f>ROUND(I121*H121,2)</f>
        <v>0</v>
      </c>
      <c r="K121" s="154"/>
      <c r="L121" s="28"/>
      <c r="M121" s="171" t="s">
        <v>1</v>
      </c>
      <c r="N121" s="172" t="s">
        <v>38</v>
      </c>
      <c r="O121" s="173">
        <v>0.33700000000000002</v>
      </c>
      <c r="P121" s="173">
        <f>O121*H121</f>
        <v>0.33700000000000002</v>
      </c>
      <c r="Q121" s="173">
        <v>0.03</v>
      </c>
      <c r="R121" s="173">
        <f>Q121*H121</f>
        <v>0.03</v>
      </c>
      <c r="S121" s="173">
        <v>0</v>
      </c>
      <c r="T121" s="174">
        <f>S121*H121</f>
        <v>0</v>
      </c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R121" s="159" t="s">
        <v>176</v>
      </c>
      <c r="AT121" s="159" t="s">
        <v>172</v>
      </c>
      <c r="AU121" s="159" t="s">
        <v>177</v>
      </c>
      <c r="AY121" s="14" t="s">
        <v>170</v>
      </c>
      <c r="BE121" s="160">
        <f>IF(N121="základná",J121,0)</f>
        <v>0</v>
      </c>
      <c r="BF121" s="160">
        <f>IF(N121="znížená",J121,0)</f>
        <v>0</v>
      </c>
      <c r="BG121" s="160">
        <f>IF(N121="zákl. prenesená",J121,0)</f>
        <v>0</v>
      </c>
      <c r="BH121" s="160">
        <f>IF(N121="zníž. prenesená",J121,0)</f>
        <v>0</v>
      </c>
      <c r="BI121" s="160">
        <f>IF(N121="nulová",J121,0)</f>
        <v>0</v>
      </c>
      <c r="BJ121" s="14" t="s">
        <v>177</v>
      </c>
      <c r="BK121" s="160">
        <f>ROUND(I121*H121,2)</f>
        <v>0</v>
      </c>
      <c r="BL121" s="14" t="s">
        <v>176</v>
      </c>
      <c r="BM121" s="159" t="s">
        <v>1978</v>
      </c>
    </row>
    <row r="122" spans="1:65" s="2" customFormat="1" ht="7" customHeight="1">
      <c r="A122" s="27"/>
      <c r="B122" s="45"/>
      <c r="C122" s="46"/>
      <c r="D122" s="46"/>
      <c r="E122" s="46"/>
      <c r="F122" s="46"/>
      <c r="G122" s="46"/>
      <c r="H122" s="46"/>
      <c r="I122" s="46"/>
      <c r="J122" s="46"/>
      <c r="K122" s="46"/>
      <c r="L122" s="28"/>
      <c r="M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</row>
  </sheetData>
  <autoFilter ref="C117:K121" xr:uid="{00000000-0009-0000-0000-000016000000}"/>
  <mergeCells count="9">
    <mergeCell ref="E108:H108"/>
    <mergeCell ref="E110:H110"/>
    <mergeCell ref="L2:V2"/>
    <mergeCell ref="E7:H7"/>
    <mergeCell ref="E9:H9"/>
    <mergeCell ref="E27:H27"/>
    <mergeCell ref="E85:H85"/>
    <mergeCell ref="E87:H87"/>
    <mergeCell ref="E18:H1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1:N70"/>
  <sheetViews>
    <sheetView topLeftCell="A30" workbookViewId="0">
      <selection activeCell="P56" sqref="P56"/>
    </sheetView>
  </sheetViews>
  <sheetFormatPr defaultColWidth="9.33203125" defaultRowHeight="14.4"/>
  <cols>
    <col min="1" max="1" width="9.33203125" style="829"/>
    <col min="2" max="2" width="75.33203125" style="829" customWidth="1"/>
    <col min="3" max="4" width="9.33203125" style="829"/>
    <col min="5" max="5" width="9.33203125" style="830"/>
    <col min="6" max="6" width="9.33203125" style="831"/>
    <col min="7" max="7" width="13.46484375" style="831" customWidth="1"/>
    <col min="8" max="13" width="9.33203125" style="829"/>
    <col min="14" max="14" width="16.6640625" style="829" customWidth="1"/>
    <col min="15" max="16384" width="9.33203125" style="829"/>
  </cols>
  <sheetData>
    <row r="1" spans="2:14">
      <c r="L1" s="832"/>
      <c r="M1" s="832"/>
      <c r="N1" s="833"/>
    </row>
    <row r="2" spans="2:14">
      <c r="B2" s="1043" t="s">
        <v>52</v>
      </c>
      <c r="C2" s="1044" t="s">
        <v>158</v>
      </c>
      <c r="D2" s="1043" t="s">
        <v>159</v>
      </c>
      <c r="E2" s="1045" t="s">
        <v>2962</v>
      </c>
      <c r="F2" s="1045" t="s">
        <v>2963</v>
      </c>
      <c r="G2" s="1045" t="s">
        <v>2964</v>
      </c>
    </row>
    <row r="3" spans="2:14">
      <c r="B3" s="836" t="s">
        <v>2965</v>
      </c>
      <c r="C3" s="837"/>
      <c r="D3" s="838"/>
      <c r="E3" s="839"/>
      <c r="F3" s="837"/>
      <c r="G3" s="837"/>
    </row>
    <row r="4" spans="2:14">
      <c r="B4" s="1049" t="s">
        <v>2966</v>
      </c>
      <c r="C4" s="835" t="s">
        <v>175</v>
      </c>
      <c r="D4" s="840">
        <v>96</v>
      </c>
      <c r="E4" s="1118"/>
      <c r="F4" s="1058">
        <f>E4*D4</f>
        <v>0</v>
      </c>
      <c r="G4" s="1046">
        <f>F4*1.2</f>
        <v>0</v>
      </c>
      <c r="N4" s="841"/>
    </row>
    <row r="5" spans="2:14">
      <c r="B5" s="836" t="s">
        <v>2967</v>
      </c>
      <c r="C5" s="838"/>
      <c r="D5" s="842"/>
      <c r="E5" s="843"/>
      <c r="F5" s="1059"/>
      <c r="G5" s="1047"/>
    </row>
    <row r="6" spans="2:14">
      <c r="B6" s="1050" t="s">
        <v>2968</v>
      </c>
      <c r="C6" s="835" t="s">
        <v>339</v>
      </c>
      <c r="D6" s="844">
        <v>5</v>
      </c>
      <c r="E6" s="1119"/>
      <c r="F6" s="1060">
        <f>D6*E6</f>
        <v>0</v>
      </c>
      <c r="G6" s="1048">
        <f>F6*1.2</f>
        <v>0</v>
      </c>
    </row>
    <row r="7" spans="2:14">
      <c r="B7" s="1050" t="s">
        <v>2969</v>
      </c>
      <c r="C7" s="835" t="s">
        <v>339</v>
      </c>
      <c r="D7" s="844">
        <v>1</v>
      </c>
      <c r="E7" s="1119"/>
      <c r="F7" s="1060">
        <f t="shared" ref="F7:F9" si="0">D7*E7</f>
        <v>0</v>
      </c>
      <c r="G7" s="1048">
        <f>F7*1.2</f>
        <v>0</v>
      </c>
    </row>
    <row r="8" spans="2:14">
      <c r="B8" s="1050" t="s">
        <v>2970</v>
      </c>
      <c r="C8" s="835" t="s">
        <v>339</v>
      </c>
      <c r="D8" s="844">
        <v>1</v>
      </c>
      <c r="E8" s="1119"/>
      <c r="F8" s="1060">
        <f t="shared" si="0"/>
        <v>0</v>
      </c>
      <c r="G8" s="1048">
        <f t="shared" ref="G8:G9" si="1">F8*1.2</f>
        <v>0</v>
      </c>
    </row>
    <row r="9" spans="2:14">
      <c r="B9" s="846" t="s">
        <v>2971</v>
      </c>
      <c r="C9" s="835" t="s">
        <v>339</v>
      </c>
      <c r="D9" s="844">
        <v>1</v>
      </c>
      <c r="E9" s="1119"/>
      <c r="F9" s="1060">
        <f t="shared" si="0"/>
        <v>0</v>
      </c>
      <c r="G9" s="1048">
        <f t="shared" si="1"/>
        <v>0</v>
      </c>
    </row>
    <row r="10" spans="2:14">
      <c r="B10" s="836" t="s">
        <v>2972</v>
      </c>
      <c r="C10" s="839"/>
      <c r="D10" s="847"/>
      <c r="E10" s="843"/>
      <c r="F10" s="1059"/>
      <c r="G10" s="1047"/>
    </row>
    <row r="11" spans="2:14" ht="28.8">
      <c r="B11" s="1050" t="s">
        <v>2973</v>
      </c>
      <c r="C11" s="835" t="s">
        <v>339</v>
      </c>
      <c r="D11" s="844">
        <v>11</v>
      </c>
      <c r="E11" s="1118"/>
      <c r="F11" s="1060">
        <f>D11*E11</f>
        <v>0</v>
      </c>
      <c r="G11" s="1048">
        <f>F11*1.2</f>
        <v>0</v>
      </c>
      <c r="N11" s="841"/>
    </row>
    <row r="12" spans="2:14">
      <c r="B12" s="848" t="s">
        <v>2974</v>
      </c>
      <c r="C12" s="835" t="s">
        <v>339</v>
      </c>
      <c r="D12" s="844">
        <v>7</v>
      </c>
      <c r="E12" s="1118"/>
      <c r="F12" s="1060">
        <f>D12*E12</f>
        <v>0</v>
      </c>
      <c r="G12" s="1048">
        <f>F12*1.2</f>
        <v>0</v>
      </c>
      <c r="N12" s="841"/>
    </row>
    <row r="13" spans="2:14">
      <c r="B13" s="848" t="s">
        <v>2975</v>
      </c>
      <c r="C13" s="835" t="s">
        <v>339</v>
      </c>
      <c r="D13" s="844">
        <v>4</v>
      </c>
      <c r="E13" s="1118"/>
      <c r="F13" s="1060">
        <f t="shared" ref="F13:F17" si="2">D13*E13</f>
        <v>0</v>
      </c>
      <c r="G13" s="1048">
        <f t="shared" ref="G13:G18" si="3">F13*1.2</f>
        <v>0</v>
      </c>
      <c r="N13" s="841"/>
    </row>
    <row r="14" spans="2:14" ht="15" customHeight="1">
      <c r="B14" s="1050" t="s">
        <v>2976</v>
      </c>
      <c r="C14" s="835" t="s">
        <v>339</v>
      </c>
      <c r="D14" s="844">
        <v>11</v>
      </c>
      <c r="E14" s="1118"/>
      <c r="F14" s="1060">
        <f t="shared" si="2"/>
        <v>0</v>
      </c>
      <c r="G14" s="1048">
        <f t="shared" si="3"/>
        <v>0</v>
      </c>
      <c r="N14" s="841"/>
    </row>
    <row r="15" spans="2:14">
      <c r="B15" s="849" t="s">
        <v>2977</v>
      </c>
      <c r="C15" s="835" t="s">
        <v>192</v>
      </c>
      <c r="D15" s="844">
        <v>1.1000000000000001</v>
      </c>
      <c r="E15" s="1118"/>
      <c r="F15" s="1060">
        <f>D15*E15</f>
        <v>0</v>
      </c>
      <c r="G15" s="1048">
        <f t="shared" si="3"/>
        <v>0</v>
      </c>
    </row>
    <row r="16" spans="2:14">
      <c r="B16" s="1049" t="s">
        <v>2978</v>
      </c>
      <c r="C16" s="835" t="s">
        <v>339</v>
      </c>
      <c r="D16" s="844">
        <v>11</v>
      </c>
      <c r="E16" s="1118"/>
      <c r="F16" s="1060">
        <f t="shared" si="2"/>
        <v>0</v>
      </c>
      <c r="G16" s="1048">
        <f t="shared" si="3"/>
        <v>0</v>
      </c>
    </row>
    <row r="17" spans="2:14" ht="28.8">
      <c r="B17" s="1050" t="s">
        <v>2979</v>
      </c>
      <c r="C17" s="835" t="s">
        <v>339</v>
      </c>
      <c r="D17" s="844">
        <v>33</v>
      </c>
      <c r="E17" s="1119"/>
      <c r="F17" s="1060">
        <f t="shared" si="2"/>
        <v>0</v>
      </c>
      <c r="G17" s="1048">
        <f t="shared" si="3"/>
        <v>0</v>
      </c>
      <c r="N17" s="841"/>
    </row>
    <row r="18" spans="2:14">
      <c r="B18" s="834" t="s">
        <v>2980</v>
      </c>
      <c r="C18" s="835" t="s">
        <v>339</v>
      </c>
      <c r="D18" s="844">
        <v>33</v>
      </c>
      <c r="E18" s="1119"/>
      <c r="F18" s="1060">
        <f>D18*E18</f>
        <v>0</v>
      </c>
      <c r="G18" s="1048">
        <f t="shared" si="3"/>
        <v>0</v>
      </c>
    </row>
    <row r="19" spans="2:14">
      <c r="B19" s="836" t="s">
        <v>2981</v>
      </c>
      <c r="C19" s="838"/>
      <c r="D19" s="842"/>
      <c r="E19" s="843"/>
      <c r="F19" s="1059"/>
      <c r="G19" s="1047"/>
    </row>
    <row r="20" spans="2:14">
      <c r="B20" s="1049" t="s">
        <v>2982</v>
      </c>
      <c r="C20" s="835" t="s">
        <v>175</v>
      </c>
      <c r="D20" s="840">
        <v>284</v>
      </c>
      <c r="E20" s="1119"/>
      <c r="F20" s="1060">
        <f>D20*E20</f>
        <v>0</v>
      </c>
      <c r="G20" s="1048">
        <f>F20*1.2</f>
        <v>0</v>
      </c>
    </row>
    <row r="21" spans="2:14">
      <c r="B21" s="1049" t="s">
        <v>2983</v>
      </c>
      <c r="C21" s="835" t="s">
        <v>175</v>
      </c>
      <c r="D21" s="840">
        <v>284</v>
      </c>
      <c r="E21" s="1119"/>
      <c r="F21" s="1060">
        <f>D21*E21</f>
        <v>0</v>
      </c>
      <c r="G21" s="1048">
        <f t="shared" ref="G21:G27" si="4">F21*1.2</f>
        <v>0</v>
      </c>
    </row>
    <row r="22" spans="2:14">
      <c r="B22" s="834" t="s">
        <v>2984</v>
      </c>
      <c r="C22" s="835" t="s">
        <v>2245</v>
      </c>
      <c r="D22" s="840">
        <v>8.5</v>
      </c>
      <c r="E22" s="1118"/>
      <c r="F22" s="1060">
        <f t="shared" ref="F22:F27" si="5">D22*E22</f>
        <v>0</v>
      </c>
      <c r="G22" s="1048">
        <f t="shared" si="4"/>
        <v>0</v>
      </c>
    </row>
    <row r="23" spans="2:14">
      <c r="B23" s="1049" t="s">
        <v>2985</v>
      </c>
      <c r="C23" s="835" t="s">
        <v>175</v>
      </c>
      <c r="D23" s="840">
        <v>284</v>
      </c>
      <c r="E23" s="1119"/>
      <c r="F23" s="1060">
        <f t="shared" si="5"/>
        <v>0</v>
      </c>
      <c r="G23" s="1048">
        <f>F23*1.2</f>
        <v>0</v>
      </c>
    </row>
    <row r="24" spans="2:14">
      <c r="B24" s="1049" t="s">
        <v>2986</v>
      </c>
      <c r="C24" s="835" t="s">
        <v>175</v>
      </c>
      <c r="D24" s="840">
        <v>284</v>
      </c>
      <c r="E24" s="1119"/>
      <c r="F24" s="1060">
        <f t="shared" si="5"/>
        <v>0</v>
      </c>
      <c r="G24" s="1048">
        <f t="shared" si="4"/>
        <v>0</v>
      </c>
    </row>
    <row r="25" spans="2:14">
      <c r="B25" s="1049" t="s">
        <v>2987</v>
      </c>
      <c r="C25" s="835" t="s">
        <v>175</v>
      </c>
      <c r="D25" s="840">
        <v>284</v>
      </c>
      <c r="E25" s="1119"/>
      <c r="F25" s="1060">
        <f t="shared" si="5"/>
        <v>0</v>
      </c>
      <c r="G25" s="1048">
        <f t="shared" si="4"/>
        <v>0</v>
      </c>
      <c r="N25" s="841"/>
    </row>
    <row r="26" spans="2:14">
      <c r="B26" s="850" t="s">
        <v>2988</v>
      </c>
      <c r="C26" s="835" t="s">
        <v>2245</v>
      </c>
      <c r="D26" s="840">
        <v>7.1</v>
      </c>
      <c r="E26" s="1118"/>
      <c r="F26" s="1060">
        <f>D26*E26</f>
        <v>0</v>
      </c>
      <c r="G26" s="1048">
        <f t="shared" si="4"/>
        <v>0</v>
      </c>
    </row>
    <row r="27" spans="2:14" ht="61.5" customHeight="1">
      <c r="B27" s="1051" t="s">
        <v>3924</v>
      </c>
      <c r="C27" s="835" t="s">
        <v>175</v>
      </c>
      <c r="D27" s="844">
        <v>284</v>
      </c>
      <c r="E27" s="1118"/>
      <c r="F27" s="1060">
        <f t="shared" si="5"/>
        <v>0</v>
      </c>
      <c r="G27" s="1048">
        <f t="shared" si="4"/>
        <v>0</v>
      </c>
    </row>
    <row r="28" spans="2:14">
      <c r="B28" s="836" t="s">
        <v>2989</v>
      </c>
      <c r="C28" s="838"/>
      <c r="D28" s="842"/>
      <c r="E28" s="843"/>
      <c r="F28" s="1059"/>
      <c r="G28" s="1047"/>
    </row>
    <row r="29" spans="2:14">
      <c r="B29" s="851" t="s">
        <v>2977</v>
      </c>
      <c r="C29" s="835" t="s">
        <v>192</v>
      </c>
      <c r="D29" s="844">
        <v>22.1</v>
      </c>
      <c r="E29" s="1118"/>
      <c r="F29" s="1060">
        <f t="shared" ref="F29:F56" si="6">D29*E29</f>
        <v>0</v>
      </c>
      <c r="G29" s="1048">
        <f t="shared" ref="G29:G56" si="7">F29*1.2</f>
        <v>0</v>
      </c>
    </row>
    <row r="30" spans="2:14" ht="28.8">
      <c r="B30" s="1052" t="s">
        <v>2990</v>
      </c>
      <c r="C30" s="835" t="s">
        <v>175</v>
      </c>
      <c r="D30" s="844">
        <v>54</v>
      </c>
      <c r="E30" s="1118"/>
      <c r="F30" s="1060">
        <f>D30*E30</f>
        <v>0</v>
      </c>
      <c r="G30" s="1048">
        <f t="shared" si="7"/>
        <v>0</v>
      </c>
      <c r="N30" s="841"/>
    </row>
    <row r="31" spans="2:14">
      <c r="B31" s="1053" t="s">
        <v>2991</v>
      </c>
      <c r="C31" s="835" t="s">
        <v>175</v>
      </c>
      <c r="D31" s="844">
        <v>56.6</v>
      </c>
      <c r="E31" s="1118"/>
      <c r="F31" s="1060">
        <f t="shared" si="6"/>
        <v>0</v>
      </c>
      <c r="G31" s="1048">
        <f t="shared" si="7"/>
        <v>0</v>
      </c>
      <c r="N31" s="841"/>
    </row>
    <row r="32" spans="2:14" ht="28.8">
      <c r="B32" s="1052" t="s">
        <v>2992</v>
      </c>
      <c r="C32" s="835" t="s">
        <v>175</v>
      </c>
      <c r="D32" s="844">
        <v>54</v>
      </c>
      <c r="E32" s="1118"/>
      <c r="F32" s="1060">
        <f t="shared" si="6"/>
        <v>0</v>
      </c>
      <c r="G32" s="1048">
        <f t="shared" si="7"/>
        <v>0</v>
      </c>
      <c r="N32" s="841"/>
    </row>
    <row r="33" spans="2:14" ht="28.8">
      <c r="B33" s="1052" t="s">
        <v>2993</v>
      </c>
      <c r="C33" s="835" t="s">
        <v>175</v>
      </c>
      <c r="D33" s="844">
        <v>56.6</v>
      </c>
      <c r="E33" s="1118"/>
      <c r="F33" s="1060">
        <f>D33*E33</f>
        <v>0</v>
      </c>
      <c r="G33" s="1048">
        <f t="shared" si="7"/>
        <v>0</v>
      </c>
      <c r="N33" s="841"/>
    </row>
    <row r="34" spans="2:14" ht="28.8">
      <c r="B34" s="1052" t="s">
        <v>2994</v>
      </c>
      <c r="C34" s="835" t="s">
        <v>339</v>
      </c>
      <c r="D34" s="844">
        <v>173</v>
      </c>
      <c r="E34" s="1119"/>
      <c r="F34" s="1060">
        <f t="shared" si="6"/>
        <v>0</v>
      </c>
      <c r="G34" s="1048">
        <f>F34*1.2</f>
        <v>0</v>
      </c>
      <c r="N34" s="841"/>
    </row>
    <row r="35" spans="2:14" ht="28.8">
      <c r="B35" s="1052" t="s">
        <v>2995</v>
      </c>
      <c r="C35" s="835" t="s">
        <v>339</v>
      </c>
      <c r="D35" s="844">
        <v>205</v>
      </c>
      <c r="E35" s="1119"/>
      <c r="F35" s="1060">
        <f t="shared" si="6"/>
        <v>0</v>
      </c>
      <c r="G35" s="1048">
        <f t="shared" si="7"/>
        <v>0</v>
      </c>
      <c r="N35" s="841"/>
    </row>
    <row r="36" spans="2:14">
      <c r="B36" s="848" t="s">
        <v>2996</v>
      </c>
      <c r="C36" s="835" t="s">
        <v>339</v>
      </c>
      <c r="D36" s="844">
        <v>43</v>
      </c>
      <c r="E36" s="1119"/>
      <c r="F36" s="1060">
        <f t="shared" si="6"/>
        <v>0</v>
      </c>
      <c r="G36" s="1048">
        <f t="shared" si="7"/>
        <v>0</v>
      </c>
      <c r="N36" s="841"/>
    </row>
    <row r="37" spans="2:14">
      <c r="B37" s="848" t="s">
        <v>2997</v>
      </c>
      <c r="C37" s="835" t="s">
        <v>339</v>
      </c>
      <c r="D37" s="844">
        <v>57</v>
      </c>
      <c r="E37" s="1119"/>
      <c r="F37" s="1060">
        <f t="shared" si="6"/>
        <v>0</v>
      </c>
      <c r="G37" s="1048">
        <f t="shared" si="7"/>
        <v>0</v>
      </c>
      <c r="N37" s="841"/>
    </row>
    <row r="38" spans="2:14">
      <c r="B38" s="848" t="s">
        <v>2998</v>
      </c>
      <c r="C38" s="835" t="s">
        <v>339</v>
      </c>
      <c r="D38" s="844">
        <v>51</v>
      </c>
      <c r="E38" s="1119"/>
      <c r="F38" s="1060">
        <f t="shared" si="6"/>
        <v>0</v>
      </c>
      <c r="G38" s="1048">
        <f t="shared" si="7"/>
        <v>0</v>
      </c>
      <c r="N38" s="841"/>
    </row>
    <row r="39" spans="2:14">
      <c r="B39" s="848" t="s">
        <v>2999</v>
      </c>
      <c r="C39" s="835" t="s">
        <v>339</v>
      </c>
      <c r="D39" s="844">
        <v>40</v>
      </c>
      <c r="E39" s="1119"/>
      <c r="F39" s="1060">
        <f t="shared" si="6"/>
        <v>0</v>
      </c>
      <c r="G39" s="1048">
        <f t="shared" si="7"/>
        <v>0</v>
      </c>
      <c r="N39" s="841"/>
    </row>
    <row r="40" spans="2:14">
      <c r="B40" s="848" t="s">
        <v>3000</v>
      </c>
      <c r="C40" s="835" t="s">
        <v>339</v>
      </c>
      <c r="D40" s="844">
        <v>48</v>
      </c>
      <c r="E40" s="1119"/>
      <c r="F40" s="1060">
        <f t="shared" si="6"/>
        <v>0</v>
      </c>
      <c r="G40" s="1048">
        <f t="shared" si="7"/>
        <v>0</v>
      </c>
      <c r="N40" s="841"/>
    </row>
    <row r="41" spans="2:14">
      <c r="B41" s="848" t="s">
        <v>3001</v>
      </c>
      <c r="C41" s="835" t="s">
        <v>339</v>
      </c>
      <c r="D41" s="844">
        <v>23</v>
      </c>
      <c r="E41" s="1119"/>
      <c r="F41" s="1060">
        <f t="shared" si="6"/>
        <v>0</v>
      </c>
      <c r="G41" s="1048">
        <f t="shared" si="7"/>
        <v>0</v>
      </c>
      <c r="N41" s="841"/>
    </row>
    <row r="42" spans="2:14">
      <c r="B42" s="848" t="s">
        <v>3002</v>
      </c>
      <c r="C42" s="835" t="s">
        <v>339</v>
      </c>
      <c r="D42" s="844">
        <v>32</v>
      </c>
      <c r="E42" s="1119"/>
      <c r="F42" s="1060">
        <f t="shared" si="6"/>
        <v>0</v>
      </c>
      <c r="G42" s="1048">
        <f t="shared" si="7"/>
        <v>0</v>
      </c>
      <c r="N42" s="841"/>
    </row>
    <row r="43" spans="2:14">
      <c r="B43" s="848" t="s">
        <v>3003</v>
      </c>
      <c r="C43" s="835" t="s">
        <v>339</v>
      </c>
      <c r="D43" s="844">
        <v>54</v>
      </c>
      <c r="E43" s="1119"/>
      <c r="F43" s="1060">
        <f>D43*E43</f>
        <v>0</v>
      </c>
      <c r="G43" s="1048">
        <f t="shared" si="7"/>
        <v>0</v>
      </c>
      <c r="N43" s="841"/>
    </row>
    <row r="44" spans="2:14">
      <c r="B44" s="848" t="s">
        <v>3004</v>
      </c>
      <c r="C44" s="835" t="s">
        <v>339</v>
      </c>
      <c r="D44" s="844">
        <v>18</v>
      </c>
      <c r="E44" s="1119"/>
      <c r="F44" s="1060">
        <f t="shared" si="6"/>
        <v>0</v>
      </c>
      <c r="G44" s="1048">
        <f t="shared" si="7"/>
        <v>0</v>
      </c>
      <c r="N44" s="841"/>
    </row>
    <row r="45" spans="2:14">
      <c r="B45" s="848" t="s">
        <v>3005</v>
      </c>
      <c r="C45" s="835" t="s">
        <v>339</v>
      </c>
      <c r="D45" s="844">
        <v>12</v>
      </c>
      <c r="E45" s="1119"/>
      <c r="F45" s="1060">
        <f t="shared" si="6"/>
        <v>0</v>
      </c>
      <c r="G45" s="1048">
        <f t="shared" si="7"/>
        <v>0</v>
      </c>
      <c r="N45" s="841"/>
    </row>
    <row r="46" spans="2:14">
      <c r="B46" s="1049" t="s">
        <v>3006</v>
      </c>
      <c r="C46" s="835" t="s">
        <v>339</v>
      </c>
      <c r="D46" s="844">
        <v>285</v>
      </c>
      <c r="E46" s="1119"/>
      <c r="F46" s="1060">
        <f t="shared" si="6"/>
        <v>0</v>
      </c>
      <c r="G46" s="1048">
        <f t="shared" si="7"/>
        <v>0</v>
      </c>
      <c r="N46" s="841"/>
    </row>
    <row r="47" spans="2:14">
      <c r="B47" s="852" t="s">
        <v>3007</v>
      </c>
      <c r="C47" s="835" t="s">
        <v>339</v>
      </c>
      <c r="D47" s="844">
        <v>159</v>
      </c>
      <c r="E47" s="1119"/>
      <c r="F47" s="1060">
        <f t="shared" si="6"/>
        <v>0</v>
      </c>
      <c r="G47" s="1048">
        <f t="shared" si="7"/>
        <v>0</v>
      </c>
      <c r="N47" s="841"/>
    </row>
    <row r="48" spans="2:14">
      <c r="B48" s="852" t="s">
        <v>3008</v>
      </c>
      <c r="C48" s="835" t="s">
        <v>339</v>
      </c>
      <c r="D48" s="844">
        <v>126</v>
      </c>
      <c r="E48" s="1119"/>
      <c r="F48" s="1060">
        <f t="shared" si="6"/>
        <v>0</v>
      </c>
      <c r="G48" s="1048">
        <f t="shared" si="7"/>
        <v>0</v>
      </c>
      <c r="N48" s="841"/>
    </row>
    <row r="49" spans="2:14" ht="28.8">
      <c r="B49" s="1050" t="s">
        <v>3009</v>
      </c>
      <c r="C49" s="835" t="s">
        <v>175</v>
      </c>
      <c r="D49" s="844">
        <v>54</v>
      </c>
      <c r="E49" s="1119"/>
      <c r="F49" s="1060">
        <f t="shared" si="6"/>
        <v>0</v>
      </c>
      <c r="G49" s="1048">
        <f t="shared" si="7"/>
        <v>0</v>
      </c>
    </row>
    <row r="50" spans="2:14" ht="28.8">
      <c r="B50" s="1050" t="s">
        <v>3010</v>
      </c>
      <c r="C50" s="835" t="s">
        <v>175</v>
      </c>
      <c r="D50" s="844">
        <v>32.5</v>
      </c>
      <c r="E50" s="1119"/>
      <c r="F50" s="1060">
        <f t="shared" si="6"/>
        <v>0</v>
      </c>
      <c r="G50" s="1048">
        <f t="shared" si="7"/>
        <v>0</v>
      </c>
    </row>
    <row r="51" spans="2:14">
      <c r="B51" s="834" t="s">
        <v>3011</v>
      </c>
      <c r="C51" s="835" t="s">
        <v>175</v>
      </c>
      <c r="D51" s="844">
        <v>86.5</v>
      </c>
      <c r="E51" s="1119"/>
      <c r="F51" s="1060">
        <f t="shared" si="6"/>
        <v>0</v>
      </c>
      <c r="G51" s="1048">
        <f t="shared" si="7"/>
        <v>0</v>
      </c>
    </row>
    <row r="52" spans="2:14">
      <c r="B52" s="1049" t="s">
        <v>3012</v>
      </c>
      <c r="C52" s="835" t="s">
        <v>175</v>
      </c>
      <c r="D52" s="844">
        <v>24</v>
      </c>
      <c r="E52" s="1118"/>
      <c r="F52" s="1060">
        <f t="shared" si="6"/>
        <v>0</v>
      </c>
      <c r="G52" s="1048">
        <f t="shared" si="7"/>
        <v>0</v>
      </c>
    </row>
    <row r="53" spans="2:14">
      <c r="B53" s="850" t="s">
        <v>3013</v>
      </c>
      <c r="C53" s="835" t="s">
        <v>3014</v>
      </c>
      <c r="D53" s="844">
        <v>1</v>
      </c>
      <c r="E53" s="1118"/>
      <c r="F53" s="1060">
        <f t="shared" si="6"/>
        <v>0</v>
      </c>
      <c r="G53" s="1048">
        <f t="shared" si="7"/>
        <v>0</v>
      </c>
    </row>
    <row r="54" spans="2:14" ht="28.8">
      <c r="B54" s="1050" t="s">
        <v>3015</v>
      </c>
      <c r="C54" s="835" t="s">
        <v>339</v>
      </c>
      <c r="D54" s="844">
        <v>378</v>
      </c>
      <c r="E54" s="1119"/>
      <c r="F54" s="1060">
        <f t="shared" si="6"/>
        <v>0</v>
      </c>
      <c r="G54" s="1048">
        <f>F54*1.2</f>
        <v>0</v>
      </c>
      <c r="H54" s="853"/>
    </row>
    <row r="55" spans="2:14" ht="28.8">
      <c r="B55" s="1050" t="s">
        <v>3016</v>
      </c>
      <c r="C55" s="835" t="s">
        <v>249</v>
      </c>
      <c r="D55" s="844">
        <v>22.1</v>
      </c>
      <c r="E55" s="1119"/>
      <c r="F55" s="1060">
        <f>D55*E55</f>
        <v>0</v>
      </c>
      <c r="G55" s="1048">
        <f t="shared" si="7"/>
        <v>0</v>
      </c>
    </row>
    <row r="56" spans="2:14" ht="28.8">
      <c r="B56" s="1050" t="s">
        <v>3017</v>
      </c>
      <c r="C56" s="835" t="s">
        <v>249</v>
      </c>
      <c r="D56" s="844">
        <v>1.4</v>
      </c>
      <c r="E56" s="1119"/>
      <c r="F56" s="1060">
        <f t="shared" si="6"/>
        <v>0</v>
      </c>
      <c r="G56" s="1048">
        <f t="shared" si="7"/>
        <v>0</v>
      </c>
    </row>
    <row r="57" spans="2:14">
      <c r="B57" s="854" t="s">
        <v>3018</v>
      </c>
      <c r="C57" s="838"/>
      <c r="D57" s="842"/>
      <c r="E57" s="843"/>
      <c r="F57" s="1059"/>
      <c r="G57" s="1047"/>
    </row>
    <row r="58" spans="2:14">
      <c r="B58" s="1049" t="s">
        <v>3019</v>
      </c>
      <c r="C58" s="835" t="s">
        <v>364</v>
      </c>
      <c r="D58" s="840">
        <v>27</v>
      </c>
      <c r="E58" s="1119"/>
      <c r="F58" s="1060">
        <f>D58*E58</f>
        <v>0</v>
      </c>
      <c r="G58" s="1048">
        <f>F58*1.2</f>
        <v>0</v>
      </c>
      <c r="N58" s="841"/>
    </row>
    <row r="59" spans="2:14">
      <c r="B59" s="834" t="s">
        <v>3020</v>
      </c>
      <c r="C59" s="835" t="s">
        <v>364</v>
      </c>
      <c r="D59" s="840">
        <v>27</v>
      </c>
      <c r="E59" s="1119"/>
      <c r="F59" s="1060">
        <f>D59*E59</f>
        <v>0</v>
      </c>
      <c r="G59" s="1048">
        <f>F59*1.2</f>
        <v>0</v>
      </c>
    </row>
    <row r="60" spans="2:14">
      <c r="B60" s="836" t="s">
        <v>2216</v>
      </c>
      <c r="C60" s="839"/>
      <c r="D60" s="842"/>
      <c r="E60" s="843"/>
      <c r="F60" s="1059"/>
      <c r="G60" s="1047"/>
    </row>
    <row r="61" spans="2:14">
      <c r="B61" s="1049" t="s">
        <v>3021</v>
      </c>
      <c r="C61" s="835" t="s">
        <v>3022</v>
      </c>
      <c r="D61" s="840">
        <v>14</v>
      </c>
      <c r="E61" s="1119"/>
      <c r="F61" s="1058">
        <f>D61*E61</f>
        <v>0</v>
      </c>
      <c r="G61" s="1046">
        <f>F61*1.2</f>
        <v>0</v>
      </c>
    </row>
    <row r="62" spans="2:14">
      <c r="B62" s="1049" t="s">
        <v>3023</v>
      </c>
      <c r="C62" s="835" t="s">
        <v>3022</v>
      </c>
      <c r="D62" s="840">
        <v>100</v>
      </c>
      <c r="E62" s="1119"/>
      <c r="F62" s="1058">
        <f>D62*E62</f>
        <v>0</v>
      </c>
      <c r="G62" s="1046">
        <f>F62*1.2</f>
        <v>0</v>
      </c>
    </row>
    <row r="63" spans="2:14">
      <c r="B63" s="1049" t="s">
        <v>3925</v>
      </c>
      <c r="C63" s="835" t="s">
        <v>3022</v>
      </c>
      <c r="D63" s="840">
        <v>90</v>
      </c>
      <c r="E63" s="1119"/>
      <c r="F63" s="1058">
        <f t="shared" ref="F63:F65" si="8">D63*E63</f>
        <v>0</v>
      </c>
      <c r="G63" s="1046">
        <f t="shared" ref="G63:G65" si="9">F63*1.2</f>
        <v>0</v>
      </c>
    </row>
    <row r="64" spans="2:14">
      <c r="B64" s="1049" t="s">
        <v>3024</v>
      </c>
      <c r="C64" s="835" t="s">
        <v>3022</v>
      </c>
      <c r="D64" s="840">
        <v>40</v>
      </c>
      <c r="E64" s="1119"/>
      <c r="F64" s="1058">
        <f>D64*E64</f>
        <v>0</v>
      </c>
      <c r="G64" s="1046">
        <f t="shared" si="9"/>
        <v>0</v>
      </c>
    </row>
    <row r="65" spans="2:7">
      <c r="B65" s="1049" t="s">
        <v>3025</v>
      </c>
      <c r="C65" s="835" t="s">
        <v>3022</v>
      </c>
      <c r="D65" s="840">
        <v>100</v>
      </c>
      <c r="E65" s="1119"/>
      <c r="F65" s="1058">
        <f t="shared" si="8"/>
        <v>0</v>
      </c>
      <c r="G65" s="1046">
        <f t="shared" si="9"/>
        <v>0</v>
      </c>
    </row>
    <row r="66" spans="2:7">
      <c r="B66" s="834"/>
      <c r="C66" s="834"/>
      <c r="D66" s="834"/>
      <c r="E66" s="845"/>
      <c r="F66" s="1046"/>
      <c r="G66" s="1046"/>
    </row>
    <row r="67" spans="2:7" ht="30" customHeight="1">
      <c r="B67" s="1054" t="s">
        <v>3026</v>
      </c>
      <c r="C67" s="1055"/>
      <c r="D67" s="1055"/>
      <c r="E67" s="835"/>
      <c r="F67" s="1056">
        <f>ROUND(SUM(F4:F65),2)</f>
        <v>0</v>
      </c>
      <c r="G67" s="1056">
        <f>ROUND(SUM(G4:G65),2)</f>
        <v>0</v>
      </c>
    </row>
    <row r="69" spans="2:7">
      <c r="B69" s="855"/>
    </row>
    <row r="70" spans="2:7">
      <c r="B70" s="855"/>
    </row>
  </sheetData>
  <pageMargins left="0.7" right="0.7" top="0.75" bottom="0.75" header="0.3" footer="0.3"/>
  <pageSetup paperSize="9" scale="49" fitToHeight="0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BM124"/>
  <sheetViews>
    <sheetView showGridLines="0" topLeftCell="A31" workbookViewId="0">
      <selection activeCell="D51" sqref="D51"/>
    </sheetView>
  </sheetViews>
  <sheetFormatPr defaultRowHeight="10.199999999999999"/>
  <cols>
    <col min="1" max="1" width="8.33203125" style="1" customWidth="1"/>
    <col min="2" max="2" width="1.1328125" style="1" customWidth="1"/>
    <col min="3" max="3" width="4.1328125" style="1" customWidth="1"/>
    <col min="4" max="4" width="4.33203125" style="1" customWidth="1"/>
    <col min="5" max="5" width="17.1328125" style="1" customWidth="1"/>
    <col min="6" max="6" width="50.796875" style="1" customWidth="1"/>
    <col min="7" max="7" width="7.46484375" style="1" customWidth="1"/>
    <col min="8" max="8" width="14" style="1" customWidth="1"/>
    <col min="9" max="9" width="21.3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796875" style="1" hidden="1" customWidth="1"/>
    <col min="14" max="14" width="9.33203125" style="1" hidden="1"/>
    <col min="15" max="20" width="14.13281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4"/>
    </row>
    <row r="2" spans="1:46" s="1" customFormat="1" ht="37" customHeight="1">
      <c r="L2" s="1185" t="s">
        <v>5</v>
      </c>
      <c r="M2" s="1186"/>
      <c r="N2" s="1186"/>
      <c r="O2" s="1186"/>
      <c r="P2" s="1186"/>
      <c r="Q2" s="1186"/>
      <c r="R2" s="1186"/>
      <c r="S2" s="1186"/>
      <c r="T2" s="1186"/>
      <c r="U2" s="1186"/>
      <c r="V2" s="1186"/>
      <c r="AT2" s="14" t="s">
        <v>116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5" customHeight="1">
      <c r="B4" s="17"/>
      <c r="D4" s="18" t="s">
        <v>121</v>
      </c>
      <c r="L4" s="17"/>
      <c r="M4" s="95" t="s">
        <v>9</v>
      </c>
      <c r="AT4" s="14" t="s">
        <v>3</v>
      </c>
    </row>
    <row r="5" spans="1:46" s="1" customFormat="1" ht="7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1205" t="str">
        <f>'Rekapitulácia stavby'!K6</f>
        <v>ZŠ a MŠ Cádrova - rekonštrukcia, nadstavba /  prístavba objektu</v>
      </c>
      <c r="F7" s="1206"/>
      <c r="G7" s="1206"/>
      <c r="H7" s="1206"/>
      <c r="L7" s="17"/>
    </row>
    <row r="8" spans="1:46" s="2" customFormat="1" ht="12" customHeight="1">
      <c r="A8" s="27"/>
      <c r="B8" s="28"/>
      <c r="C8" s="27"/>
      <c r="D8" s="23" t="s">
        <v>122</v>
      </c>
      <c r="E8" s="27"/>
      <c r="F8" s="27"/>
      <c r="G8" s="27"/>
      <c r="H8" s="27"/>
      <c r="I8" s="27"/>
      <c r="J8" s="27"/>
      <c r="K8" s="27"/>
      <c r="L8" s="40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</row>
    <row r="9" spans="1:46" s="2" customFormat="1" ht="16.5" customHeight="1">
      <c r="A9" s="27"/>
      <c r="B9" s="28"/>
      <c r="C9" s="27"/>
      <c r="D9" s="27"/>
      <c r="E9" s="1199" t="s">
        <v>1979</v>
      </c>
      <c r="F9" s="1209"/>
      <c r="G9" s="1209"/>
      <c r="H9" s="1209"/>
      <c r="I9" s="27"/>
      <c r="J9" s="27"/>
      <c r="K9" s="27"/>
      <c r="L9" s="40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</row>
    <row r="10" spans="1:46" s="2" customFormat="1">
      <c r="A10" s="27"/>
      <c r="B10" s="28"/>
      <c r="C10" s="27"/>
      <c r="D10" s="27"/>
      <c r="E10" s="27"/>
      <c r="F10" s="27"/>
      <c r="G10" s="27"/>
      <c r="H10" s="27"/>
      <c r="I10" s="27"/>
      <c r="J10" s="27"/>
      <c r="K10" s="27"/>
      <c r="L10" s="40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</row>
    <row r="11" spans="1:46" s="2" customFormat="1" ht="12" customHeight="1">
      <c r="A11" s="27"/>
      <c r="B11" s="28"/>
      <c r="C11" s="27"/>
      <c r="D11" s="23" t="s">
        <v>15</v>
      </c>
      <c r="E11" s="27"/>
      <c r="F11" s="21" t="s">
        <v>1</v>
      </c>
      <c r="G11" s="27"/>
      <c r="H11" s="27"/>
      <c r="I11" s="23" t="s">
        <v>16</v>
      </c>
      <c r="J11" s="21" t="s">
        <v>1</v>
      </c>
      <c r="K11" s="27"/>
      <c r="L11" s="40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</row>
    <row r="12" spans="1:46" s="2" customFormat="1" ht="12" customHeight="1">
      <c r="A12" s="27"/>
      <c r="B12" s="28"/>
      <c r="C12" s="27"/>
      <c r="D12" s="23" t="s">
        <v>17</v>
      </c>
      <c r="E12" s="27"/>
      <c r="F12" s="21" t="s">
        <v>18</v>
      </c>
      <c r="G12" s="27"/>
      <c r="H12" s="27"/>
      <c r="I12" s="23" t="s">
        <v>19</v>
      </c>
      <c r="J12" s="1123" t="str">
        <f>'Rekapitulácia stavby'!AN8</f>
        <v>10. 6. 2022</v>
      </c>
      <c r="K12" s="27"/>
      <c r="L12" s="40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</row>
    <row r="13" spans="1:46" s="2" customFormat="1" ht="10.9" customHeight="1">
      <c r="A13" s="27"/>
      <c r="B13" s="28"/>
      <c r="C13" s="27"/>
      <c r="D13" s="27"/>
      <c r="E13" s="27"/>
      <c r="F13" s="27"/>
      <c r="G13" s="27"/>
      <c r="H13" s="27"/>
      <c r="I13" s="27"/>
      <c r="J13" s="27"/>
      <c r="K13" s="27"/>
      <c r="L13" s="40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</row>
    <row r="14" spans="1:46" s="2" customFormat="1" ht="12" customHeight="1">
      <c r="A14" s="27"/>
      <c r="B14" s="28"/>
      <c r="C14" s="27"/>
      <c r="D14" s="23" t="s">
        <v>21</v>
      </c>
      <c r="E14" s="27"/>
      <c r="F14" s="27"/>
      <c r="G14" s="27"/>
      <c r="H14" s="27"/>
      <c r="I14" s="23" t="s">
        <v>22</v>
      </c>
      <c r="J14" s="21" t="s">
        <v>1</v>
      </c>
      <c r="K14" s="27"/>
      <c r="L14" s="40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</row>
    <row r="15" spans="1:46" s="2" customFormat="1" ht="18" customHeight="1">
      <c r="A15" s="27"/>
      <c r="B15" s="28"/>
      <c r="C15" s="27"/>
      <c r="D15" s="27"/>
      <c r="E15" s="21" t="s">
        <v>23</v>
      </c>
      <c r="F15" s="27"/>
      <c r="G15" s="27"/>
      <c r="H15" s="27"/>
      <c r="I15" s="23" t="s">
        <v>24</v>
      </c>
      <c r="J15" s="21" t="s">
        <v>1</v>
      </c>
      <c r="K15" s="27"/>
      <c r="L15" s="40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</row>
    <row r="16" spans="1:46" s="2" customFormat="1" ht="7" customHeight="1">
      <c r="A16" s="27"/>
      <c r="B16" s="28"/>
      <c r="C16" s="27"/>
      <c r="D16" s="27"/>
      <c r="E16" s="27"/>
      <c r="F16" s="27"/>
      <c r="G16" s="27"/>
      <c r="H16" s="27"/>
      <c r="I16" s="27"/>
      <c r="J16" s="27"/>
      <c r="K16" s="27"/>
      <c r="L16" s="40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</row>
    <row r="17" spans="1:31" s="2" customFormat="1" ht="12" customHeight="1">
      <c r="A17" s="27"/>
      <c r="B17" s="28"/>
      <c r="C17" s="27"/>
      <c r="D17" s="23" t="s">
        <v>25</v>
      </c>
      <c r="E17" s="27"/>
      <c r="F17" s="27"/>
      <c r="G17" s="27"/>
      <c r="H17" s="27"/>
      <c r="I17" s="23" t="s">
        <v>22</v>
      </c>
      <c r="J17" s="1089" t="s">
        <v>3937</v>
      </c>
      <c r="K17" s="27"/>
      <c r="L17" s="40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</row>
    <row r="18" spans="1:31" s="2" customFormat="1" ht="18" customHeight="1">
      <c r="A18" s="27"/>
      <c r="B18" s="28"/>
      <c r="C18" s="27"/>
      <c r="D18" s="27"/>
      <c r="E18" s="1208" t="s">
        <v>3937</v>
      </c>
      <c r="F18" s="1192"/>
      <c r="G18" s="1192"/>
      <c r="H18" s="1192"/>
      <c r="I18" s="23" t="s">
        <v>24</v>
      </c>
      <c r="J18" s="1089" t="s">
        <v>3937</v>
      </c>
      <c r="K18" s="27"/>
      <c r="L18" s="40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</row>
    <row r="19" spans="1:31" s="2" customFormat="1" ht="7" customHeight="1">
      <c r="A19" s="27"/>
      <c r="B19" s="28"/>
      <c r="C19" s="27"/>
      <c r="D19" s="27"/>
      <c r="E19" s="27"/>
      <c r="F19" s="27"/>
      <c r="G19" s="27"/>
      <c r="H19" s="27"/>
      <c r="I19" s="27"/>
      <c r="J19" s="27"/>
      <c r="K19" s="27"/>
      <c r="L19" s="40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</row>
    <row r="20" spans="1:31" s="2" customFormat="1" ht="12" customHeight="1">
      <c r="A20" s="27"/>
      <c r="B20" s="28"/>
      <c r="C20" s="27"/>
      <c r="D20" s="23" t="s">
        <v>3926</v>
      </c>
      <c r="E20" s="27"/>
      <c r="F20" s="27"/>
      <c r="G20" s="27"/>
      <c r="H20" s="27"/>
      <c r="I20" s="23" t="s">
        <v>22</v>
      </c>
      <c r="J20" s="21" t="s">
        <v>1</v>
      </c>
      <c r="K20" s="27"/>
      <c r="L20" s="40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</row>
    <row r="21" spans="1:31" s="2" customFormat="1" ht="18" customHeight="1">
      <c r="A21" s="27"/>
      <c r="B21" s="28"/>
      <c r="C21" s="27"/>
      <c r="D21" s="27"/>
      <c r="E21" s="21" t="s">
        <v>26</v>
      </c>
      <c r="F21" s="27"/>
      <c r="G21" s="27"/>
      <c r="H21" s="27"/>
      <c r="I21" s="23" t="s">
        <v>24</v>
      </c>
      <c r="J21" s="21" t="s">
        <v>1</v>
      </c>
      <c r="K21" s="27"/>
      <c r="L21" s="40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</row>
    <row r="22" spans="1:31" s="2" customFormat="1" ht="7" customHeight="1">
      <c r="A22" s="27"/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40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</row>
    <row r="23" spans="1:31" s="2" customFormat="1" ht="12" customHeight="1">
      <c r="A23" s="27"/>
      <c r="B23" s="28"/>
      <c r="C23" s="27"/>
      <c r="D23" s="23" t="s">
        <v>3930</v>
      </c>
      <c r="E23" s="27"/>
      <c r="F23" s="27"/>
      <c r="G23" s="27"/>
      <c r="H23" s="27"/>
      <c r="I23" s="23" t="s">
        <v>22</v>
      </c>
      <c r="J23" s="21" t="str">
        <f>IF('Rekapitulácia stavby'!AN19="","",'Rekapitulácia stavby'!AN19)</f>
        <v/>
      </c>
      <c r="K23" s="27"/>
      <c r="L23" s="40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</row>
    <row r="24" spans="1:31" s="2" customFormat="1" ht="18" customHeight="1">
      <c r="A24" s="27"/>
      <c r="B24" s="28"/>
      <c r="C24" s="27"/>
      <c r="D24" s="27"/>
      <c r="E24" s="21" t="str">
        <f>IF('Rekapitulácia stavby'!E20="","",'Rekapitulácia stavby'!E20)</f>
        <v xml:space="preserve"> </v>
      </c>
      <c r="F24" s="27"/>
      <c r="G24" s="27"/>
      <c r="H24" s="27"/>
      <c r="I24" s="23" t="s">
        <v>24</v>
      </c>
      <c r="J24" s="21" t="str">
        <f>IF('Rekapitulácia stavby'!AN20="","",'Rekapitulácia stavby'!AN20)</f>
        <v/>
      </c>
      <c r="K24" s="27"/>
      <c r="L24" s="40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</row>
    <row r="25" spans="1:31" s="2" customFormat="1" ht="7" customHeight="1">
      <c r="A25" s="27"/>
      <c r="B25" s="28"/>
      <c r="C25" s="27"/>
      <c r="D25" s="27"/>
      <c r="E25" s="27"/>
      <c r="F25" s="27"/>
      <c r="G25" s="27"/>
      <c r="H25" s="27"/>
      <c r="I25" s="27"/>
      <c r="J25" s="27"/>
      <c r="K25" s="27"/>
      <c r="L25" s="40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</row>
    <row r="26" spans="1:31" s="2" customFormat="1" ht="12" customHeight="1">
      <c r="A26" s="27"/>
      <c r="B26" s="28"/>
      <c r="C26" s="27"/>
      <c r="D26" s="23" t="s">
        <v>29</v>
      </c>
      <c r="E26" s="27"/>
      <c r="F26" s="27"/>
      <c r="G26" s="27"/>
      <c r="H26" s="27"/>
      <c r="I26" s="27"/>
      <c r="J26" s="27"/>
      <c r="K26" s="27"/>
      <c r="L26" s="40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</row>
    <row r="27" spans="1:31" s="8" customFormat="1" ht="16.5" customHeight="1">
      <c r="A27" s="96"/>
      <c r="B27" s="97"/>
      <c r="C27" s="96"/>
      <c r="D27" s="96"/>
      <c r="E27" s="1194" t="s">
        <v>1</v>
      </c>
      <c r="F27" s="1194"/>
      <c r="G27" s="1194"/>
      <c r="H27" s="1194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7" customHeight="1">
      <c r="A28" s="27"/>
      <c r="B28" s="28"/>
      <c r="C28" s="27"/>
      <c r="D28" s="27"/>
      <c r="E28" s="27"/>
      <c r="F28" s="27"/>
      <c r="G28" s="27"/>
      <c r="H28" s="27"/>
      <c r="I28" s="27"/>
      <c r="J28" s="27"/>
      <c r="K28" s="27"/>
      <c r="L28" s="40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</row>
    <row r="29" spans="1:31" s="2" customFormat="1" ht="7" customHeight="1">
      <c r="A29" s="27"/>
      <c r="B29" s="28"/>
      <c r="C29" s="27"/>
      <c r="D29" s="64"/>
      <c r="E29" s="64"/>
      <c r="F29" s="64"/>
      <c r="G29" s="64"/>
      <c r="H29" s="64"/>
      <c r="I29" s="64"/>
      <c r="J29" s="64"/>
      <c r="K29" s="64"/>
      <c r="L29" s="40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</row>
    <row r="30" spans="1:31" s="2" customFormat="1" ht="25.35" customHeight="1">
      <c r="A30" s="27"/>
      <c r="B30" s="28"/>
      <c r="C30" s="27"/>
      <c r="D30" s="99" t="s">
        <v>32</v>
      </c>
      <c r="E30" s="27"/>
      <c r="F30" s="27"/>
      <c r="G30" s="27"/>
      <c r="H30" s="27"/>
      <c r="I30" s="27"/>
      <c r="J30" s="69">
        <f>ROUND(J118, 2)</f>
        <v>0</v>
      </c>
      <c r="K30" s="27"/>
      <c r="L30" s="40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</row>
    <row r="31" spans="1:31" s="2" customFormat="1" ht="7" customHeight="1">
      <c r="A31" s="27"/>
      <c r="B31" s="28"/>
      <c r="C31" s="27"/>
      <c r="D31" s="64"/>
      <c r="E31" s="64"/>
      <c r="F31" s="64"/>
      <c r="G31" s="64"/>
      <c r="H31" s="64"/>
      <c r="I31" s="64"/>
      <c r="J31" s="64"/>
      <c r="K31" s="64"/>
      <c r="L31" s="40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</row>
    <row r="32" spans="1:31" s="2" customFormat="1" ht="14.5" customHeight="1">
      <c r="A32" s="27"/>
      <c r="B32" s="28"/>
      <c r="C32" s="27"/>
      <c r="D32" s="27"/>
      <c r="E32" s="27"/>
      <c r="F32" s="31" t="s">
        <v>34</v>
      </c>
      <c r="G32" s="27"/>
      <c r="H32" s="27"/>
      <c r="I32" s="31" t="s">
        <v>33</v>
      </c>
      <c r="J32" s="31" t="s">
        <v>35</v>
      </c>
      <c r="K32" s="27"/>
      <c r="L32" s="40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</row>
    <row r="33" spans="1:31" s="2" customFormat="1" ht="14.5" customHeight="1">
      <c r="A33" s="27"/>
      <c r="B33" s="28"/>
      <c r="C33" s="27"/>
      <c r="D33" s="100" t="s">
        <v>36</v>
      </c>
      <c r="E33" s="33" t="s">
        <v>37</v>
      </c>
      <c r="F33" s="101">
        <f>ROUND((SUM(BE118:BE123)),  2)</f>
        <v>0</v>
      </c>
      <c r="G33" s="102"/>
      <c r="H33" s="102"/>
      <c r="I33" s="103">
        <v>0.2</v>
      </c>
      <c r="J33" s="101">
        <f>ROUND(((SUM(BE118:BE123))*I33),  2)</f>
        <v>0</v>
      </c>
      <c r="K33" s="27"/>
      <c r="L33" s="40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</row>
    <row r="34" spans="1:31" s="2" customFormat="1" ht="14.5" customHeight="1">
      <c r="A34" s="27"/>
      <c r="B34" s="28"/>
      <c r="C34" s="27"/>
      <c r="D34" s="27"/>
      <c r="E34" s="33" t="s">
        <v>38</v>
      </c>
      <c r="F34" s="104">
        <f>ROUND((SUM(BF118:BF123)),  2)</f>
        <v>0</v>
      </c>
      <c r="G34" s="27"/>
      <c r="H34" s="27"/>
      <c r="I34" s="105">
        <v>0.2</v>
      </c>
      <c r="J34" s="104">
        <f>ROUND(((SUM(BF118:BF123))*I34),  2)</f>
        <v>0</v>
      </c>
      <c r="K34" s="27"/>
      <c r="L34" s="40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</row>
    <row r="35" spans="1:31" s="2" customFormat="1" ht="14.5" customHeight="1">
      <c r="A35" s="27"/>
      <c r="B35" s="28"/>
      <c r="C35" s="27"/>
      <c r="D35" s="27"/>
      <c r="E35" s="23" t="s">
        <v>39</v>
      </c>
      <c r="F35" s="104">
        <f>ROUND((SUM(BG118:BG123)),  2)</f>
        <v>0</v>
      </c>
      <c r="G35" s="27"/>
      <c r="H35" s="27"/>
      <c r="I35" s="105">
        <v>0.2</v>
      </c>
      <c r="J35" s="104">
        <f>0</f>
        <v>0</v>
      </c>
      <c r="K35" s="27"/>
      <c r="L35" s="40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</row>
    <row r="36" spans="1:31" s="2" customFormat="1" ht="14.5" customHeight="1">
      <c r="A36" s="27"/>
      <c r="B36" s="28"/>
      <c r="C36" s="27"/>
      <c r="D36" s="27"/>
      <c r="E36" s="23" t="s">
        <v>40</v>
      </c>
      <c r="F36" s="104">
        <f>ROUND((SUM(BH118:BH123)),  2)</f>
        <v>0</v>
      </c>
      <c r="G36" s="27"/>
      <c r="H36" s="27"/>
      <c r="I36" s="105">
        <v>0.2</v>
      </c>
      <c r="J36" s="104">
        <f>0</f>
        <v>0</v>
      </c>
      <c r="K36" s="27"/>
      <c r="L36" s="40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</row>
    <row r="37" spans="1:31" s="2" customFormat="1" ht="14.5" customHeight="1">
      <c r="A37" s="27"/>
      <c r="B37" s="28"/>
      <c r="C37" s="27"/>
      <c r="D37" s="27"/>
      <c r="E37" s="33" t="s">
        <v>41</v>
      </c>
      <c r="F37" s="101">
        <f>ROUND((SUM(BI118:BI123)),  2)</f>
        <v>0</v>
      </c>
      <c r="G37" s="102"/>
      <c r="H37" s="102"/>
      <c r="I37" s="103">
        <v>0</v>
      </c>
      <c r="J37" s="101">
        <f>0</f>
        <v>0</v>
      </c>
      <c r="K37" s="27"/>
      <c r="L37" s="40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</row>
    <row r="38" spans="1:31" s="2" customFormat="1" ht="7" customHeight="1">
      <c r="A38" s="27"/>
      <c r="B38" s="28"/>
      <c r="C38" s="27"/>
      <c r="D38" s="27"/>
      <c r="E38" s="27"/>
      <c r="F38" s="27"/>
      <c r="G38" s="27"/>
      <c r="H38" s="27"/>
      <c r="I38" s="27"/>
      <c r="J38" s="27"/>
      <c r="K38" s="27"/>
      <c r="L38" s="40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</row>
    <row r="39" spans="1:31" s="2" customFormat="1" ht="25.35" customHeight="1">
      <c r="A39" s="27"/>
      <c r="B39" s="28"/>
      <c r="C39" s="93"/>
      <c r="D39" s="106" t="s">
        <v>42</v>
      </c>
      <c r="E39" s="58"/>
      <c r="F39" s="58"/>
      <c r="G39" s="107" t="s">
        <v>43</v>
      </c>
      <c r="H39" s="108" t="s">
        <v>44</v>
      </c>
      <c r="I39" s="58"/>
      <c r="J39" s="109">
        <f>SUM(J30:J37)</f>
        <v>0</v>
      </c>
      <c r="K39" s="110"/>
      <c r="L39" s="40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</row>
    <row r="40" spans="1:31" s="2" customFormat="1" ht="14.5" customHeight="1">
      <c r="A40" s="27"/>
      <c r="B40" s="28"/>
      <c r="C40" s="27"/>
      <c r="D40" s="27"/>
      <c r="E40" s="27"/>
      <c r="F40" s="27"/>
      <c r="G40" s="27"/>
      <c r="H40" s="27"/>
      <c r="I40" s="27"/>
      <c r="J40" s="27"/>
      <c r="K40" s="27"/>
      <c r="L40" s="40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</row>
    <row r="41" spans="1:31" s="1" customFormat="1" ht="14.5" customHeight="1">
      <c r="B41" s="17"/>
      <c r="L41" s="17"/>
    </row>
    <row r="42" spans="1:31" s="1" customFormat="1" ht="14.5" customHeight="1">
      <c r="B42" s="17"/>
      <c r="L42" s="17"/>
    </row>
    <row r="43" spans="1:31" s="1" customFormat="1" ht="14.5" customHeight="1">
      <c r="B43" s="17"/>
      <c r="L43" s="17"/>
    </row>
    <row r="44" spans="1:31" s="1" customFormat="1" ht="14.5" customHeight="1">
      <c r="B44" s="17"/>
      <c r="L44" s="17"/>
    </row>
    <row r="45" spans="1:31" s="1" customFormat="1" ht="14.5" customHeight="1">
      <c r="B45" s="17"/>
      <c r="L45" s="17"/>
    </row>
    <row r="46" spans="1:31" s="1" customFormat="1" ht="14.5" customHeight="1">
      <c r="B46" s="17"/>
      <c r="L46" s="17"/>
    </row>
    <row r="47" spans="1:31" s="1" customFormat="1" ht="14.5" customHeight="1">
      <c r="B47" s="17"/>
      <c r="L47" s="17"/>
    </row>
    <row r="48" spans="1:31" s="1" customFormat="1" ht="14.5" customHeight="1">
      <c r="B48" s="17"/>
      <c r="L48" s="17"/>
    </row>
    <row r="49" spans="1:31" s="1" customFormat="1" ht="14.5" customHeight="1">
      <c r="B49" s="17"/>
      <c r="L49" s="17"/>
    </row>
    <row r="50" spans="1:31" s="2" customFormat="1" ht="14.5" customHeight="1">
      <c r="B50" s="40"/>
      <c r="D50" s="41" t="s">
        <v>3927</v>
      </c>
      <c r="E50" s="42"/>
      <c r="F50" s="42"/>
      <c r="G50" s="41" t="s">
        <v>3931</v>
      </c>
      <c r="H50" s="42"/>
      <c r="I50" s="42"/>
      <c r="J50" s="42"/>
      <c r="K50" s="42"/>
      <c r="L50" s="40"/>
    </row>
    <row r="51" spans="1:31" ht="12.3">
      <c r="B51" s="17"/>
      <c r="D51" s="1080"/>
      <c r="G51" s="1080"/>
      <c r="L51" s="17"/>
    </row>
    <row r="52" spans="1:31" ht="13.8">
      <c r="B52" s="17"/>
      <c r="G52" s="1087"/>
      <c r="H52" s="1086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3">
      <c r="A61" s="27"/>
      <c r="B61" s="28"/>
      <c r="C61" s="27"/>
      <c r="D61" s="43" t="s">
        <v>45</v>
      </c>
      <c r="E61" s="30"/>
      <c r="F61" s="111" t="s">
        <v>46</v>
      </c>
      <c r="G61" s="43" t="s">
        <v>45</v>
      </c>
      <c r="H61" s="30"/>
      <c r="I61" s="30"/>
      <c r="J61" s="112" t="s">
        <v>46</v>
      </c>
      <c r="K61" s="30"/>
      <c r="L61" s="40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3">
      <c r="A65" s="27"/>
      <c r="B65" s="28"/>
      <c r="C65" s="27"/>
      <c r="D65" s="41" t="s">
        <v>47</v>
      </c>
      <c r="E65" s="44"/>
      <c r="F65" s="44"/>
      <c r="G65" s="41" t="s">
        <v>48</v>
      </c>
      <c r="H65" s="44"/>
      <c r="I65" s="44"/>
      <c r="J65" s="44"/>
      <c r="K65" s="44"/>
      <c r="L65" s="40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3">
      <c r="A76" s="27"/>
      <c r="B76" s="28"/>
      <c r="C76" s="27"/>
      <c r="D76" s="43" t="s">
        <v>45</v>
      </c>
      <c r="E76" s="30"/>
      <c r="F76" s="111" t="s">
        <v>46</v>
      </c>
      <c r="G76" s="43" t="s">
        <v>45</v>
      </c>
      <c r="H76" s="30"/>
      <c r="I76" s="30"/>
      <c r="J76" s="112" t="s">
        <v>46</v>
      </c>
      <c r="K76" s="30"/>
      <c r="L76" s="40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</row>
    <row r="77" spans="1:31" s="2" customFormat="1" ht="14.5" customHeight="1">
      <c r="A77" s="27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</row>
    <row r="81" spans="1:47" s="2" customFormat="1" ht="7" customHeight="1">
      <c r="A81" s="27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</row>
    <row r="82" spans="1:47" s="2" customFormat="1" ht="25" customHeight="1">
      <c r="A82" s="27"/>
      <c r="B82" s="28"/>
      <c r="C82" s="18" t="s">
        <v>124</v>
      </c>
      <c r="D82" s="27"/>
      <c r="E82" s="27"/>
      <c r="F82" s="27"/>
      <c r="G82" s="27"/>
      <c r="H82" s="27"/>
      <c r="I82" s="27"/>
      <c r="J82" s="27"/>
      <c r="K82" s="27"/>
      <c r="L82" s="40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</row>
    <row r="83" spans="1:47" s="2" customFormat="1" ht="7" customHeight="1">
      <c r="A83" s="27"/>
      <c r="B83" s="28"/>
      <c r="C83" s="27"/>
      <c r="D83" s="27"/>
      <c r="E83" s="27"/>
      <c r="F83" s="27"/>
      <c r="G83" s="27"/>
      <c r="H83" s="27"/>
      <c r="I83" s="27"/>
      <c r="J83" s="27"/>
      <c r="K83" s="27"/>
      <c r="L83" s="40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</row>
    <row r="84" spans="1:47" s="2" customFormat="1" ht="12" customHeight="1">
      <c r="A84" s="27"/>
      <c r="B84" s="28"/>
      <c r="C84" s="23" t="s">
        <v>13</v>
      </c>
      <c r="D84" s="27"/>
      <c r="E84" s="27"/>
      <c r="F84" s="27"/>
      <c r="G84" s="27"/>
      <c r="H84" s="27"/>
      <c r="I84" s="27"/>
      <c r="J84" s="27"/>
      <c r="K84" s="27"/>
      <c r="L84" s="40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</row>
    <row r="85" spans="1:47" s="2" customFormat="1" ht="16.5" customHeight="1">
      <c r="A85" s="27"/>
      <c r="B85" s="28"/>
      <c r="C85" s="27"/>
      <c r="D85" s="27"/>
      <c r="E85" s="1205" t="str">
        <f>E7</f>
        <v>ZŠ a MŠ Cádrova - rekonštrukcia, nadstavba /  prístavba objektu</v>
      </c>
      <c r="F85" s="1206"/>
      <c r="G85" s="1206"/>
      <c r="H85" s="1206"/>
      <c r="I85" s="27"/>
      <c r="J85" s="27"/>
      <c r="K85" s="27"/>
      <c r="L85" s="40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</row>
    <row r="86" spans="1:47" s="2" customFormat="1" ht="12" customHeight="1">
      <c r="A86" s="27"/>
      <c r="B86" s="28"/>
      <c r="C86" s="23" t="s">
        <v>122</v>
      </c>
      <c r="D86" s="27"/>
      <c r="E86" s="27"/>
      <c r="F86" s="27"/>
      <c r="G86" s="27"/>
      <c r="H86" s="27"/>
      <c r="I86" s="27"/>
      <c r="J86" s="27"/>
      <c r="K86" s="27"/>
      <c r="L86" s="40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</row>
    <row r="87" spans="1:47" s="2" customFormat="1" ht="16.5" customHeight="1">
      <c r="A87" s="27"/>
      <c r="B87" s="28"/>
      <c r="C87" s="27"/>
      <c r="D87" s="27"/>
      <c r="E87" s="1199" t="str">
        <f>E9</f>
        <v>PS2 - Technológia výťahu</v>
      </c>
      <c r="F87" s="1209"/>
      <c r="G87" s="1209"/>
      <c r="H87" s="1209"/>
      <c r="I87" s="27"/>
      <c r="J87" s="27"/>
      <c r="K87" s="27"/>
      <c r="L87" s="40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</row>
    <row r="88" spans="1:47" s="2" customFormat="1" ht="7" customHeight="1">
      <c r="A88" s="27"/>
      <c r="B88" s="28"/>
      <c r="C88" s="27"/>
      <c r="D88" s="27"/>
      <c r="E88" s="27"/>
      <c r="F88" s="27"/>
      <c r="G88" s="27"/>
      <c r="H88" s="27"/>
      <c r="I88" s="27"/>
      <c r="J88" s="27"/>
      <c r="K88" s="27"/>
      <c r="L88" s="40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</row>
    <row r="89" spans="1:47" s="2" customFormat="1" ht="12" customHeight="1">
      <c r="A89" s="27"/>
      <c r="B89" s="28"/>
      <c r="C89" s="23" t="s">
        <v>17</v>
      </c>
      <c r="D89" s="27"/>
      <c r="E89" s="27"/>
      <c r="F89" s="21" t="str">
        <f>F12</f>
        <v>Cádrova 23, p.č. 6128/1; 6128/2,  Bratislava</v>
      </c>
      <c r="G89" s="27"/>
      <c r="H89" s="27"/>
      <c r="I89" s="23" t="s">
        <v>19</v>
      </c>
      <c r="J89" s="1123" t="str">
        <f>IF(J12="","",J12)</f>
        <v>10. 6. 2022</v>
      </c>
      <c r="K89" s="27"/>
      <c r="L89" s="40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</row>
    <row r="90" spans="1:47" s="2" customFormat="1" ht="7" customHeight="1">
      <c r="A90" s="27"/>
      <c r="B90" s="28"/>
      <c r="C90" s="27"/>
      <c r="D90" s="27"/>
      <c r="E90" s="27"/>
      <c r="F90" s="27"/>
      <c r="G90" s="27"/>
      <c r="H90" s="27"/>
      <c r="I90" s="27"/>
      <c r="J90" s="27"/>
      <c r="K90" s="27"/>
      <c r="L90" s="40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</row>
    <row r="91" spans="1:47" s="2" customFormat="1" ht="40.15" customHeight="1">
      <c r="A91" s="27"/>
      <c r="B91" s="28"/>
      <c r="C91" s="23" t="s">
        <v>21</v>
      </c>
      <c r="D91" s="27"/>
      <c r="E91" s="27"/>
      <c r="F91" s="21" t="str">
        <f>E15</f>
        <v>Mestská časť Bratislava,Junácka1,832 91 Bratislava</v>
      </c>
      <c r="G91" s="27"/>
      <c r="H91" s="27"/>
      <c r="I91" s="23" t="s">
        <v>3926</v>
      </c>
      <c r="J91" s="24" t="str">
        <f>E21</f>
        <v>INDEX spol.s r.o., Bystrické Sady 56, Bratislava</v>
      </c>
      <c r="K91" s="27"/>
      <c r="L91" s="40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</row>
    <row r="92" spans="1:47" s="2" customFormat="1" ht="15.25" customHeight="1">
      <c r="A92" s="27"/>
      <c r="B92" s="28"/>
      <c r="C92" s="23" t="s">
        <v>25</v>
      </c>
      <c r="D92" s="27"/>
      <c r="E92" s="27"/>
      <c r="F92" s="21" t="str">
        <f>IF(E18="","",E18)</f>
        <v>Vyplň údaj</v>
      </c>
      <c r="G92" s="27"/>
      <c r="H92" s="27"/>
      <c r="I92" s="23" t="s">
        <v>3930</v>
      </c>
      <c r="J92" s="24" t="str">
        <f>E24</f>
        <v xml:space="preserve"> </v>
      </c>
      <c r="K92" s="27"/>
      <c r="L92" s="40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</row>
    <row r="93" spans="1:47" s="2" customFormat="1" ht="10.35" customHeight="1">
      <c r="A93" s="27"/>
      <c r="B93" s="28"/>
      <c r="C93" s="27"/>
      <c r="D93" s="27"/>
      <c r="E93" s="27"/>
      <c r="F93" s="27"/>
      <c r="G93" s="27"/>
      <c r="H93" s="27"/>
      <c r="I93" s="27"/>
      <c r="J93" s="27"/>
      <c r="K93" s="27"/>
      <c r="L93" s="40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</row>
    <row r="94" spans="1:47" s="2" customFormat="1" ht="29.25" customHeight="1">
      <c r="A94" s="27"/>
      <c r="B94" s="28"/>
      <c r="C94" s="113" t="s">
        <v>125</v>
      </c>
      <c r="D94" s="93"/>
      <c r="E94" s="93"/>
      <c r="F94" s="93"/>
      <c r="G94" s="93"/>
      <c r="H94" s="93"/>
      <c r="I94" s="93"/>
      <c r="J94" s="114" t="s">
        <v>126</v>
      </c>
      <c r="K94" s="93"/>
      <c r="L94" s="40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</row>
    <row r="95" spans="1:47" s="2" customFormat="1" ht="10.35" customHeight="1">
      <c r="A95" s="27"/>
      <c r="B95" s="28"/>
      <c r="C95" s="27"/>
      <c r="D95" s="27"/>
      <c r="E95" s="27"/>
      <c r="F95" s="27"/>
      <c r="G95" s="27"/>
      <c r="H95" s="27"/>
      <c r="I95" s="27"/>
      <c r="J95" s="27"/>
      <c r="K95" s="27"/>
      <c r="L95" s="40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</row>
    <row r="96" spans="1:47" s="2" customFormat="1" ht="22.9" customHeight="1">
      <c r="A96" s="27"/>
      <c r="B96" s="28"/>
      <c r="C96" s="115" t="s">
        <v>127</v>
      </c>
      <c r="D96" s="27"/>
      <c r="E96" s="27"/>
      <c r="F96" s="27"/>
      <c r="G96" s="27"/>
      <c r="H96" s="27"/>
      <c r="I96" s="27"/>
      <c r="J96" s="69">
        <f>J118</f>
        <v>0</v>
      </c>
      <c r="K96" s="27"/>
      <c r="L96" s="40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U96" s="14" t="s">
        <v>128</v>
      </c>
    </row>
    <row r="97" spans="1:31" s="9" customFormat="1" ht="25" customHeight="1">
      <c r="B97" s="116"/>
      <c r="D97" s="117" t="s">
        <v>1875</v>
      </c>
      <c r="E97" s="118"/>
      <c r="F97" s="118"/>
      <c r="G97" s="118"/>
      <c r="H97" s="118"/>
      <c r="I97" s="118"/>
      <c r="J97" s="119">
        <f>J119</f>
        <v>0</v>
      </c>
      <c r="L97" s="116"/>
    </row>
    <row r="98" spans="1:31" s="10" customFormat="1" ht="19.899999999999999" customHeight="1">
      <c r="B98" s="120"/>
      <c r="D98" s="121" t="s">
        <v>1980</v>
      </c>
      <c r="E98" s="122"/>
      <c r="F98" s="122"/>
      <c r="G98" s="122"/>
      <c r="H98" s="122"/>
      <c r="I98" s="122"/>
      <c r="J98" s="123">
        <f>J120</f>
        <v>0</v>
      </c>
      <c r="L98" s="120"/>
    </row>
    <row r="99" spans="1:31" s="2" customFormat="1" ht="21.75" customHeight="1">
      <c r="A99" s="27"/>
      <c r="B99" s="28"/>
      <c r="C99" s="27"/>
      <c r="D99" s="27"/>
      <c r="E99" s="27"/>
      <c r="F99" s="27"/>
      <c r="G99" s="27"/>
      <c r="H99" s="27"/>
      <c r="I99" s="27"/>
      <c r="J99" s="27"/>
      <c r="K99" s="27"/>
      <c r="L99" s="40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</row>
    <row r="100" spans="1:31" s="2" customFormat="1" ht="7" customHeight="1">
      <c r="A100" s="27"/>
      <c r="B100" s="45"/>
      <c r="C100" s="46"/>
      <c r="D100" s="46"/>
      <c r="E100" s="46"/>
      <c r="F100" s="46"/>
      <c r="G100" s="46"/>
      <c r="H100" s="46"/>
      <c r="I100" s="46"/>
      <c r="J100" s="46"/>
      <c r="K100" s="46"/>
      <c r="L100" s="40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</row>
    <row r="104" spans="1:31" s="2" customFormat="1" ht="7" customHeight="1">
      <c r="A104" s="27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0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</row>
    <row r="105" spans="1:31" s="2" customFormat="1" ht="25" customHeight="1">
      <c r="A105" s="27"/>
      <c r="B105" s="28"/>
      <c r="C105" s="18" t="s">
        <v>156</v>
      </c>
      <c r="D105" s="27"/>
      <c r="E105" s="27"/>
      <c r="F105" s="27"/>
      <c r="G105" s="27"/>
      <c r="H105" s="27"/>
      <c r="I105" s="27"/>
      <c r="J105" s="27"/>
      <c r="K105" s="27"/>
      <c r="L105" s="40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</row>
    <row r="106" spans="1:31" s="2" customFormat="1" ht="7" customHeight="1">
      <c r="A106" s="27"/>
      <c r="B106" s="28"/>
      <c r="C106" s="27"/>
      <c r="D106" s="27"/>
      <c r="E106" s="27"/>
      <c r="F106" s="27"/>
      <c r="G106" s="27"/>
      <c r="H106" s="27"/>
      <c r="I106" s="27"/>
      <c r="J106" s="27"/>
      <c r="K106" s="27"/>
      <c r="L106" s="40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</row>
    <row r="107" spans="1:31" s="2" customFormat="1" ht="12" hidden="1" customHeight="1">
      <c r="A107" s="27"/>
      <c r="B107" s="28"/>
      <c r="C107" s="23" t="s">
        <v>13</v>
      </c>
      <c r="D107" s="27"/>
      <c r="E107" s="27"/>
      <c r="F107" s="27"/>
      <c r="G107" s="27"/>
      <c r="H107" s="27"/>
      <c r="I107" s="27"/>
      <c r="J107" s="27"/>
      <c r="K107" s="27"/>
      <c r="L107" s="40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</row>
    <row r="108" spans="1:31" s="2" customFormat="1" ht="16.5" hidden="1" customHeight="1">
      <c r="A108" s="27"/>
      <c r="B108" s="28"/>
      <c r="C108" s="27"/>
      <c r="D108" s="27"/>
      <c r="E108" s="1205" t="str">
        <f>E7</f>
        <v>ZŠ a MŠ Cádrova - rekonštrukcia, nadstavba /  prístavba objektu</v>
      </c>
      <c r="F108" s="1206"/>
      <c r="G108" s="1206"/>
      <c r="H108" s="1206"/>
      <c r="I108" s="27"/>
      <c r="J108" s="27"/>
      <c r="K108" s="27"/>
      <c r="L108" s="40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</row>
    <row r="109" spans="1:31" s="2" customFormat="1" ht="12" customHeight="1">
      <c r="A109" s="27"/>
      <c r="B109" s="28"/>
      <c r="C109" s="23" t="s">
        <v>122</v>
      </c>
      <c r="D109" s="27"/>
      <c r="E109" s="27"/>
      <c r="F109" s="27"/>
      <c r="G109" s="27"/>
      <c r="H109" s="27"/>
      <c r="I109" s="27"/>
      <c r="J109" s="27"/>
      <c r="K109" s="27"/>
      <c r="L109" s="40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</row>
    <row r="110" spans="1:31" s="2" customFormat="1" ht="16.5" customHeight="1">
      <c r="A110" s="27"/>
      <c r="B110" s="28"/>
      <c r="C110" s="27"/>
      <c r="D110" s="27"/>
      <c r="E110" s="1199" t="str">
        <f>E9</f>
        <v>PS2 - Technológia výťahu</v>
      </c>
      <c r="F110" s="1209"/>
      <c r="G110" s="1209"/>
      <c r="H110" s="1209"/>
      <c r="I110" s="27"/>
      <c r="J110" s="27"/>
      <c r="K110" s="27"/>
      <c r="L110" s="40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</row>
    <row r="111" spans="1:31" s="2" customFormat="1" ht="7" hidden="1" customHeight="1">
      <c r="A111" s="27"/>
      <c r="B111" s="28"/>
      <c r="C111" s="27"/>
      <c r="D111" s="27"/>
      <c r="E111" s="27"/>
      <c r="F111" s="27"/>
      <c r="G111" s="27"/>
      <c r="H111" s="27"/>
      <c r="I111" s="27"/>
      <c r="J111" s="27"/>
      <c r="K111" s="27"/>
      <c r="L111" s="40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</row>
    <row r="112" spans="1:31" s="2" customFormat="1" ht="12" hidden="1" customHeight="1">
      <c r="A112" s="27"/>
      <c r="B112" s="28"/>
      <c r="C112" s="23" t="s">
        <v>17</v>
      </c>
      <c r="D112" s="27"/>
      <c r="E112" s="27"/>
      <c r="F112" s="21" t="str">
        <f>F12</f>
        <v>Cádrova 23, p.č. 6128/1; 6128/2,  Bratislava</v>
      </c>
      <c r="G112" s="27"/>
      <c r="H112" s="27"/>
      <c r="I112" s="23" t="s">
        <v>19</v>
      </c>
      <c r="J112" s="53" t="str">
        <f>IF(J12="","",J12)</f>
        <v>10. 6. 2022</v>
      </c>
      <c r="K112" s="27"/>
      <c r="L112" s="40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</row>
    <row r="113" spans="1:65" s="2" customFormat="1" ht="7" hidden="1" customHeight="1">
      <c r="A113" s="27"/>
      <c r="B113" s="28"/>
      <c r="C113" s="27"/>
      <c r="D113" s="27"/>
      <c r="E113" s="27"/>
      <c r="F113" s="27"/>
      <c r="G113" s="27"/>
      <c r="H113" s="27"/>
      <c r="I113" s="27"/>
      <c r="J113" s="27"/>
      <c r="K113" s="27"/>
      <c r="L113" s="40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</row>
    <row r="114" spans="1:65" s="2" customFormat="1" ht="40.15" hidden="1" customHeight="1">
      <c r="A114" s="27"/>
      <c r="B114" s="28"/>
      <c r="C114" s="23" t="s">
        <v>21</v>
      </c>
      <c r="D114" s="27"/>
      <c r="E114" s="27"/>
      <c r="F114" s="21" t="str">
        <f>E15</f>
        <v>Mestská časť Bratislava,Junácka1,832 91 Bratislava</v>
      </c>
      <c r="G114" s="27"/>
      <c r="H114" s="27"/>
      <c r="I114" s="23" t="s">
        <v>3926</v>
      </c>
      <c r="J114" s="24" t="str">
        <f>E21</f>
        <v>INDEX spol.s r.o., Bystrické Sady 56, Bratislava</v>
      </c>
      <c r="K114" s="27"/>
      <c r="L114" s="40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</row>
    <row r="115" spans="1:65" s="2" customFormat="1" ht="15.25" hidden="1" customHeight="1">
      <c r="A115" s="27"/>
      <c r="B115" s="28"/>
      <c r="C115" s="23" t="s">
        <v>25</v>
      </c>
      <c r="D115" s="27"/>
      <c r="E115" s="27"/>
      <c r="F115" s="21" t="str">
        <f>IF(E18="","",E18)</f>
        <v>Vyplň údaj</v>
      </c>
      <c r="G115" s="27"/>
      <c r="H115" s="27"/>
      <c r="I115" s="23" t="s">
        <v>3930</v>
      </c>
      <c r="J115" s="24" t="str">
        <f>E24</f>
        <v xml:space="preserve"> </v>
      </c>
      <c r="K115" s="27"/>
      <c r="L115" s="40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</row>
    <row r="116" spans="1:65" s="2" customFormat="1" ht="10.35" customHeight="1">
      <c r="A116" s="27"/>
      <c r="B116" s="28"/>
      <c r="C116" s="27"/>
      <c r="D116" s="27"/>
      <c r="E116" s="27"/>
      <c r="F116" s="27"/>
      <c r="G116" s="27"/>
      <c r="H116" s="27"/>
      <c r="I116" s="27"/>
      <c r="J116" s="27"/>
      <c r="K116" s="27"/>
      <c r="L116" s="40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</row>
    <row r="117" spans="1:65" s="11" customFormat="1" ht="29.25" customHeight="1">
      <c r="A117" s="124"/>
      <c r="B117" s="125"/>
      <c r="C117" s="126" t="s">
        <v>157</v>
      </c>
      <c r="D117" s="127" t="s">
        <v>55</v>
      </c>
      <c r="E117" s="127" t="s">
        <v>51</v>
      </c>
      <c r="F117" s="127" t="s">
        <v>52</v>
      </c>
      <c r="G117" s="127" t="s">
        <v>158</v>
      </c>
      <c r="H117" s="127" t="s">
        <v>159</v>
      </c>
      <c r="I117" s="127" t="s">
        <v>160</v>
      </c>
      <c r="J117" s="128" t="s">
        <v>126</v>
      </c>
      <c r="K117" s="129" t="s">
        <v>161</v>
      </c>
      <c r="L117" s="130"/>
      <c r="M117" s="60" t="s">
        <v>1</v>
      </c>
      <c r="N117" s="61" t="s">
        <v>36</v>
      </c>
      <c r="O117" s="61" t="s">
        <v>162</v>
      </c>
      <c r="P117" s="61" t="s">
        <v>163</v>
      </c>
      <c r="Q117" s="61" t="s">
        <v>164</v>
      </c>
      <c r="R117" s="61" t="s">
        <v>165</v>
      </c>
      <c r="S117" s="61" t="s">
        <v>166</v>
      </c>
      <c r="T117" s="62" t="s">
        <v>167</v>
      </c>
      <c r="U117" s="124"/>
      <c r="V117" s="124"/>
      <c r="W117" s="124"/>
      <c r="X117" s="124"/>
      <c r="Y117" s="124"/>
      <c r="Z117" s="124"/>
      <c r="AA117" s="124"/>
      <c r="AB117" s="124"/>
      <c r="AC117" s="124"/>
      <c r="AD117" s="124"/>
      <c r="AE117" s="124"/>
    </row>
    <row r="118" spans="1:65" s="2" customFormat="1" ht="22.9" customHeight="1">
      <c r="A118" s="27"/>
      <c r="B118" s="28"/>
      <c r="C118" s="67" t="s">
        <v>127</v>
      </c>
      <c r="D118" s="27"/>
      <c r="E118" s="27"/>
      <c r="F118" s="27"/>
      <c r="G118" s="27"/>
      <c r="H118" s="27"/>
      <c r="I118" s="27"/>
      <c r="J118" s="131">
        <f>BK118</f>
        <v>0</v>
      </c>
      <c r="K118" s="27"/>
      <c r="L118" s="28"/>
      <c r="M118" s="63"/>
      <c r="N118" s="54"/>
      <c r="O118" s="64"/>
      <c r="P118" s="132">
        <f>P119</f>
        <v>2701.55</v>
      </c>
      <c r="Q118" s="64"/>
      <c r="R118" s="132">
        <f>R119</f>
        <v>0</v>
      </c>
      <c r="S118" s="64"/>
      <c r="T118" s="133">
        <f>T119</f>
        <v>0</v>
      </c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T118" s="14" t="s">
        <v>69</v>
      </c>
      <c r="AU118" s="14" t="s">
        <v>128</v>
      </c>
      <c r="BK118" s="134">
        <f>BK119</f>
        <v>0</v>
      </c>
    </row>
    <row r="119" spans="1:65" s="12" customFormat="1" ht="25.9" customHeight="1">
      <c r="B119" s="135"/>
      <c r="D119" s="136" t="s">
        <v>69</v>
      </c>
      <c r="E119" s="137" t="s">
        <v>391</v>
      </c>
      <c r="F119" s="137" t="s">
        <v>1877</v>
      </c>
      <c r="J119" s="138">
        <f>BK119</f>
        <v>0</v>
      </c>
      <c r="L119" s="135"/>
      <c r="M119" s="139"/>
      <c r="N119" s="140"/>
      <c r="O119" s="140"/>
      <c r="P119" s="141">
        <f>P120</f>
        <v>2701.55</v>
      </c>
      <c r="Q119" s="140"/>
      <c r="R119" s="141">
        <f>R120</f>
        <v>0</v>
      </c>
      <c r="S119" s="140"/>
      <c r="T119" s="142">
        <f>T120</f>
        <v>0</v>
      </c>
      <c r="AR119" s="136" t="s">
        <v>182</v>
      </c>
      <c r="AT119" s="143" t="s">
        <v>69</v>
      </c>
      <c r="AU119" s="143" t="s">
        <v>70</v>
      </c>
      <c r="AY119" s="136" t="s">
        <v>170</v>
      </c>
      <c r="BK119" s="144">
        <f>BK120</f>
        <v>0</v>
      </c>
    </row>
    <row r="120" spans="1:65" s="12" customFormat="1" ht="22.9" customHeight="1">
      <c r="B120" s="135"/>
      <c r="D120" s="136" t="s">
        <v>69</v>
      </c>
      <c r="E120" s="145" t="s">
        <v>1981</v>
      </c>
      <c r="F120" s="145" t="s">
        <v>1982</v>
      </c>
      <c r="J120" s="146">
        <f>BK120</f>
        <v>0</v>
      </c>
      <c r="L120" s="135"/>
      <c r="M120" s="139"/>
      <c r="N120" s="140"/>
      <c r="O120" s="140"/>
      <c r="P120" s="141">
        <f>SUM(P121:P123)</f>
        <v>2701.55</v>
      </c>
      <c r="Q120" s="140"/>
      <c r="R120" s="141">
        <f>SUM(R121:R123)</f>
        <v>0</v>
      </c>
      <c r="S120" s="140"/>
      <c r="T120" s="142">
        <f>SUM(T121:T123)</f>
        <v>0</v>
      </c>
      <c r="AR120" s="136" t="s">
        <v>182</v>
      </c>
      <c r="AT120" s="143" t="s">
        <v>69</v>
      </c>
      <c r="AU120" s="143" t="s">
        <v>78</v>
      </c>
      <c r="AY120" s="136" t="s">
        <v>170</v>
      </c>
      <c r="BK120" s="144">
        <f>SUM(BK121:BK123)</f>
        <v>0</v>
      </c>
    </row>
    <row r="121" spans="1:65" s="2" customFormat="1" ht="24.25" customHeight="1">
      <c r="A121" s="27"/>
      <c r="B121" s="147"/>
      <c r="C121" s="148" t="s">
        <v>78</v>
      </c>
      <c r="D121" s="148" t="s">
        <v>172</v>
      </c>
      <c r="E121" s="149" t="s">
        <v>1983</v>
      </c>
      <c r="F121" s="150" t="s">
        <v>1984</v>
      </c>
      <c r="G121" s="151" t="s">
        <v>339</v>
      </c>
      <c r="H121" s="152">
        <v>1</v>
      </c>
      <c r="I121" s="1091"/>
      <c r="J121" s="153">
        <f>ROUND(I121*H121,2)</f>
        <v>0</v>
      </c>
      <c r="K121" s="154"/>
      <c r="L121" s="28"/>
      <c r="M121" s="155" t="s">
        <v>1</v>
      </c>
      <c r="N121" s="156" t="s">
        <v>38</v>
      </c>
      <c r="O121" s="157">
        <v>1350.7750000000001</v>
      </c>
      <c r="P121" s="157">
        <f>O121*H121</f>
        <v>1350.7750000000001</v>
      </c>
      <c r="Q121" s="157">
        <v>0</v>
      </c>
      <c r="R121" s="157">
        <f>Q121*H121</f>
        <v>0</v>
      </c>
      <c r="S121" s="157">
        <v>0</v>
      </c>
      <c r="T121" s="158">
        <f>S121*H121</f>
        <v>0</v>
      </c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R121" s="159" t="s">
        <v>431</v>
      </c>
      <c r="AT121" s="159" t="s">
        <v>172</v>
      </c>
      <c r="AU121" s="159" t="s">
        <v>177</v>
      </c>
      <c r="AY121" s="14" t="s">
        <v>170</v>
      </c>
      <c r="BE121" s="160">
        <f>IF(N121="základná",J121,0)</f>
        <v>0</v>
      </c>
      <c r="BF121" s="160">
        <f>IF(N121="znížená",J121,0)</f>
        <v>0</v>
      </c>
      <c r="BG121" s="160">
        <f>IF(N121="zákl. prenesená",J121,0)</f>
        <v>0</v>
      </c>
      <c r="BH121" s="160">
        <f>IF(N121="zníž. prenesená",J121,0)</f>
        <v>0</v>
      </c>
      <c r="BI121" s="160">
        <f>IF(N121="nulová",J121,0)</f>
        <v>0</v>
      </c>
      <c r="BJ121" s="14" t="s">
        <v>177</v>
      </c>
      <c r="BK121" s="160">
        <f>ROUND(I121*H121,2)</f>
        <v>0</v>
      </c>
      <c r="BL121" s="14" t="s">
        <v>431</v>
      </c>
      <c r="BM121" s="159" t="s">
        <v>1985</v>
      </c>
    </row>
    <row r="122" spans="1:65" s="2" customFormat="1" ht="16.5" customHeight="1">
      <c r="A122" s="27"/>
      <c r="B122" s="147"/>
      <c r="C122" s="148" t="s">
        <v>177</v>
      </c>
      <c r="D122" s="148" t="s">
        <v>172</v>
      </c>
      <c r="E122" s="149" t="s">
        <v>1986</v>
      </c>
      <c r="F122" s="150" t="s">
        <v>1987</v>
      </c>
      <c r="G122" s="151" t="s">
        <v>339</v>
      </c>
      <c r="H122" s="152">
        <v>1</v>
      </c>
      <c r="I122" s="1091"/>
      <c r="J122" s="153">
        <f>ROUND(I122*H122,2)</f>
        <v>0</v>
      </c>
      <c r="K122" s="154"/>
      <c r="L122" s="28"/>
      <c r="M122" s="155" t="s">
        <v>1</v>
      </c>
      <c r="N122" s="156" t="s">
        <v>38</v>
      </c>
      <c r="O122" s="157">
        <v>1350.7750000000001</v>
      </c>
      <c r="P122" s="157">
        <f>O122*H122</f>
        <v>1350.7750000000001</v>
      </c>
      <c r="Q122" s="157">
        <v>0</v>
      </c>
      <c r="R122" s="157">
        <f>Q122*H122</f>
        <v>0</v>
      </c>
      <c r="S122" s="157">
        <v>0</v>
      </c>
      <c r="T122" s="158">
        <f>S122*H122</f>
        <v>0</v>
      </c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R122" s="159" t="s">
        <v>431</v>
      </c>
      <c r="AT122" s="159" t="s">
        <v>172</v>
      </c>
      <c r="AU122" s="159" t="s">
        <v>177</v>
      </c>
      <c r="AY122" s="14" t="s">
        <v>170</v>
      </c>
      <c r="BE122" s="160">
        <f>IF(N122="základná",J122,0)</f>
        <v>0</v>
      </c>
      <c r="BF122" s="160">
        <f>IF(N122="znížená",J122,0)</f>
        <v>0</v>
      </c>
      <c r="BG122" s="160">
        <f>IF(N122="zákl. prenesená",J122,0)</f>
        <v>0</v>
      </c>
      <c r="BH122" s="160">
        <f>IF(N122="zníž. prenesená",J122,0)</f>
        <v>0</v>
      </c>
      <c r="BI122" s="160">
        <f>IF(N122="nulová",J122,0)</f>
        <v>0</v>
      </c>
      <c r="BJ122" s="14" t="s">
        <v>177</v>
      </c>
      <c r="BK122" s="160">
        <f>ROUND(I122*H122,2)</f>
        <v>0</v>
      </c>
      <c r="BL122" s="14" t="s">
        <v>431</v>
      </c>
      <c r="BM122" s="159" t="s">
        <v>1988</v>
      </c>
    </row>
    <row r="123" spans="1:65" s="2" customFormat="1" ht="24.25" customHeight="1">
      <c r="A123" s="27"/>
      <c r="B123" s="147"/>
      <c r="C123" s="179" t="s">
        <v>182</v>
      </c>
      <c r="D123" s="179" t="s">
        <v>391</v>
      </c>
      <c r="E123" s="180" t="s">
        <v>1989</v>
      </c>
      <c r="F123" s="181" t="s">
        <v>1990</v>
      </c>
      <c r="G123" s="314" t="s">
        <v>339</v>
      </c>
      <c r="H123" s="182">
        <v>1</v>
      </c>
      <c r="I123" s="1091"/>
      <c r="J123" s="183">
        <f>ROUND(I123*H123,2)</f>
        <v>0</v>
      </c>
      <c r="K123" s="167"/>
      <c r="L123" s="168"/>
      <c r="M123" s="175" t="s">
        <v>1</v>
      </c>
      <c r="N123" s="176" t="s">
        <v>38</v>
      </c>
      <c r="O123" s="173">
        <v>0</v>
      </c>
      <c r="P123" s="173">
        <f>O123*H123</f>
        <v>0</v>
      </c>
      <c r="Q123" s="173">
        <v>0</v>
      </c>
      <c r="R123" s="173">
        <f>Q123*H123</f>
        <v>0</v>
      </c>
      <c r="S123" s="173">
        <v>0</v>
      </c>
      <c r="T123" s="174">
        <f>S123*H123</f>
        <v>0</v>
      </c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R123" s="159" t="s">
        <v>690</v>
      </c>
      <c r="AT123" s="159" t="s">
        <v>391</v>
      </c>
      <c r="AU123" s="159" t="s">
        <v>177</v>
      </c>
      <c r="AY123" s="14" t="s">
        <v>170</v>
      </c>
      <c r="BE123" s="160">
        <f>IF(N123="základná",J123,0)</f>
        <v>0</v>
      </c>
      <c r="BF123" s="160">
        <f>IF(N123="znížená",J123,0)</f>
        <v>0</v>
      </c>
      <c r="BG123" s="160">
        <f>IF(N123="zákl. prenesená",J123,0)</f>
        <v>0</v>
      </c>
      <c r="BH123" s="160">
        <f>IF(N123="zníž. prenesená",J123,0)</f>
        <v>0</v>
      </c>
      <c r="BI123" s="160">
        <f>IF(N123="nulová",J123,0)</f>
        <v>0</v>
      </c>
      <c r="BJ123" s="14" t="s">
        <v>177</v>
      </c>
      <c r="BK123" s="160">
        <f>ROUND(I123*H123,2)</f>
        <v>0</v>
      </c>
      <c r="BL123" s="14" t="s">
        <v>690</v>
      </c>
      <c r="BM123" s="159" t="s">
        <v>1991</v>
      </c>
    </row>
    <row r="124" spans="1:65" s="2" customFormat="1" ht="7" customHeight="1">
      <c r="A124" s="27"/>
      <c r="B124" s="45"/>
      <c r="C124" s="46"/>
      <c r="D124" s="46"/>
      <c r="E124" s="46"/>
      <c r="F124" s="46"/>
      <c r="G124" s="46"/>
      <c r="H124" s="46"/>
      <c r="I124" s="46"/>
      <c r="J124" s="46"/>
      <c r="K124" s="46"/>
      <c r="L124" s="28"/>
      <c r="M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</row>
  </sheetData>
  <autoFilter ref="C117:K123" xr:uid="{00000000-0009-0000-0000-00001A000000}"/>
  <mergeCells count="9">
    <mergeCell ref="E108:H108"/>
    <mergeCell ref="E110:H110"/>
    <mergeCell ref="L2:V2"/>
    <mergeCell ref="E7:H7"/>
    <mergeCell ref="E9:H9"/>
    <mergeCell ref="E27:H27"/>
    <mergeCell ref="E85:H85"/>
    <mergeCell ref="E87:H87"/>
    <mergeCell ref="E18:H1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M135"/>
  <sheetViews>
    <sheetView showGridLines="0" topLeftCell="A97" workbookViewId="0">
      <selection activeCell="G51" sqref="G51"/>
    </sheetView>
  </sheetViews>
  <sheetFormatPr defaultRowHeight="10.199999999999999"/>
  <cols>
    <col min="1" max="1" width="8.33203125" style="1" customWidth="1"/>
    <col min="2" max="2" width="1.1328125" style="1" customWidth="1"/>
    <col min="3" max="3" width="4.1328125" style="1" customWidth="1"/>
    <col min="4" max="4" width="4.33203125" style="1" customWidth="1"/>
    <col min="5" max="5" width="17.1328125" style="1" customWidth="1"/>
    <col min="6" max="6" width="50.796875" style="1" customWidth="1"/>
    <col min="7" max="7" width="7.46484375" style="1" customWidth="1"/>
    <col min="8" max="8" width="14" style="1" customWidth="1"/>
    <col min="9" max="9" width="21.3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796875" style="1" hidden="1" customWidth="1"/>
    <col min="14" max="14" width="9.33203125" style="1" hidden="1"/>
    <col min="15" max="20" width="14.13281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4"/>
    </row>
    <row r="2" spans="1:46" s="1" customFormat="1" ht="37" customHeight="1">
      <c r="L2" s="1185" t="s">
        <v>5</v>
      </c>
      <c r="M2" s="1186"/>
      <c r="N2" s="1186"/>
      <c r="O2" s="1186"/>
      <c r="P2" s="1186"/>
      <c r="Q2" s="1186"/>
      <c r="R2" s="1186"/>
      <c r="S2" s="1186"/>
      <c r="T2" s="1186"/>
      <c r="U2" s="1186"/>
      <c r="V2" s="1186"/>
      <c r="AT2" s="14" t="s">
        <v>82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5" customHeight="1">
      <c r="B4" s="17"/>
      <c r="D4" s="18" t="s">
        <v>121</v>
      </c>
      <c r="L4" s="17"/>
      <c r="M4" s="95" t="s">
        <v>9</v>
      </c>
      <c r="AT4" s="14" t="s">
        <v>3</v>
      </c>
    </row>
    <row r="5" spans="1:46" s="1" customFormat="1" ht="7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1205" t="str">
        <f>'Rekapitulácia stavby'!K6</f>
        <v>ZŠ a MŠ Cádrova - rekonštrukcia, nadstavba /  prístavba objektu</v>
      </c>
      <c r="F7" s="1206"/>
      <c r="G7" s="1206"/>
      <c r="H7" s="1206"/>
      <c r="L7" s="17"/>
    </row>
    <row r="8" spans="1:46" s="2" customFormat="1" ht="12" customHeight="1">
      <c r="A8" s="27"/>
      <c r="B8" s="28"/>
      <c r="C8" s="27"/>
      <c r="D8" s="23" t="s">
        <v>122</v>
      </c>
      <c r="E8" s="27"/>
      <c r="F8" s="27"/>
      <c r="G8" s="27"/>
      <c r="H8" s="27"/>
      <c r="I8" s="27"/>
      <c r="J8" s="27"/>
      <c r="K8" s="27"/>
      <c r="L8" s="40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</row>
    <row r="9" spans="1:46" s="2" customFormat="1" ht="16.5" customHeight="1">
      <c r="A9" s="27"/>
      <c r="B9" s="28"/>
      <c r="C9" s="27"/>
      <c r="D9" s="27"/>
      <c r="E9" s="1199" t="s">
        <v>1874</v>
      </c>
      <c r="F9" s="1209"/>
      <c r="G9" s="1209"/>
      <c r="H9" s="1209"/>
      <c r="I9" s="27"/>
      <c r="J9" s="27"/>
      <c r="K9" s="27"/>
      <c r="L9" s="40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</row>
    <row r="10" spans="1:46" s="2" customFormat="1">
      <c r="A10" s="27"/>
      <c r="B10" s="28"/>
      <c r="C10" s="27"/>
      <c r="D10" s="27"/>
      <c r="E10" s="27"/>
      <c r="F10" s="27"/>
      <c r="G10" s="27"/>
      <c r="H10" s="27"/>
      <c r="I10" s="27"/>
      <c r="J10" s="27"/>
      <c r="K10" s="27"/>
      <c r="L10" s="40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</row>
    <row r="11" spans="1:46" s="2" customFormat="1" ht="12" customHeight="1">
      <c r="A11" s="177"/>
      <c r="B11" s="28"/>
      <c r="C11" s="27"/>
      <c r="D11" s="23" t="s">
        <v>15</v>
      </c>
      <c r="E11" s="27"/>
      <c r="F11" s="21" t="s">
        <v>1</v>
      </c>
      <c r="G11" s="27"/>
      <c r="H11" s="27"/>
      <c r="I11" s="23" t="s">
        <v>16</v>
      </c>
      <c r="J11" s="21" t="s">
        <v>1</v>
      </c>
      <c r="K11" s="27"/>
      <c r="L11" s="40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</row>
    <row r="12" spans="1:46" s="2" customFormat="1" ht="12" customHeight="1">
      <c r="A12" s="27"/>
      <c r="B12" s="28"/>
      <c r="C12" s="27"/>
      <c r="D12" s="23" t="s">
        <v>17</v>
      </c>
      <c r="E12" s="27"/>
      <c r="F12" s="21" t="s">
        <v>18</v>
      </c>
      <c r="G12" s="27"/>
      <c r="H12" s="27"/>
      <c r="I12" s="23" t="s">
        <v>19</v>
      </c>
      <c r="J12" s="1123" t="str">
        <f>'Rekapitulácia stavby'!AN8</f>
        <v>10. 6. 2022</v>
      </c>
      <c r="K12" s="27"/>
      <c r="L12" s="40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</row>
    <row r="13" spans="1:46" s="2" customFormat="1" ht="10.9" customHeight="1">
      <c r="A13" s="27"/>
      <c r="B13" s="28"/>
      <c r="C13" s="27"/>
      <c r="D13" s="27"/>
      <c r="E13" s="27"/>
      <c r="F13" s="27"/>
      <c r="G13" s="27"/>
      <c r="H13" s="27"/>
      <c r="I13" s="27"/>
      <c r="J13" s="27"/>
      <c r="K13" s="27"/>
      <c r="L13" s="40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</row>
    <row r="14" spans="1:46" s="2" customFormat="1" ht="12" customHeight="1">
      <c r="A14" s="27"/>
      <c r="B14" s="28"/>
      <c r="C14" s="27"/>
      <c r="D14" s="23" t="s">
        <v>21</v>
      </c>
      <c r="E14" s="27"/>
      <c r="F14" s="27"/>
      <c r="G14" s="27"/>
      <c r="H14" s="27"/>
      <c r="I14" s="23" t="s">
        <v>22</v>
      </c>
      <c r="J14" s="21" t="s">
        <v>1</v>
      </c>
      <c r="K14" s="27"/>
      <c r="L14" s="40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</row>
    <row r="15" spans="1:46" s="2" customFormat="1" ht="18" customHeight="1">
      <c r="A15" s="27"/>
      <c r="B15" s="28"/>
      <c r="C15" s="27"/>
      <c r="D15" s="27"/>
      <c r="E15" s="21" t="s">
        <v>23</v>
      </c>
      <c r="F15" s="27"/>
      <c r="G15" s="27"/>
      <c r="H15" s="27"/>
      <c r="I15" s="23" t="s">
        <v>24</v>
      </c>
      <c r="J15" s="21" t="s">
        <v>1</v>
      </c>
      <c r="K15" s="27"/>
      <c r="L15" s="40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</row>
    <row r="16" spans="1:46" s="2" customFormat="1" ht="7" customHeight="1">
      <c r="A16" s="27"/>
      <c r="B16" s="28"/>
      <c r="C16" s="27"/>
      <c r="D16" s="27"/>
      <c r="E16" s="27"/>
      <c r="F16" s="27"/>
      <c r="G16" s="27"/>
      <c r="H16" s="27"/>
      <c r="I16" s="27"/>
      <c r="J16" s="27"/>
      <c r="K16" s="27"/>
      <c r="L16" s="40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</row>
    <row r="17" spans="1:31" s="2" customFormat="1" ht="12" customHeight="1">
      <c r="A17" s="27"/>
      <c r="B17" s="28"/>
      <c r="C17" s="27"/>
      <c r="D17" s="23" t="s">
        <v>25</v>
      </c>
      <c r="E17" s="27"/>
      <c r="F17" s="27"/>
      <c r="G17" s="27"/>
      <c r="H17" s="27"/>
      <c r="I17" s="23" t="s">
        <v>22</v>
      </c>
      <c r="J17" s="1089" t="s">
        <v>3937</v>
      </c>
      <c r="K17" s="27"/>
      <c r="L17" s="40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</row>
    <row r="18" spans="1:31" s="2" customFormat="1" ht="18" customHeight="1">
      <c r="A18" s="27"/>
      <c r="B18" s="28"/>
      <c r="C18" s="27"/>
      <c r="D18" s="27"/>
      <c r="E18" s="1208" t="s">
        <v>3937</v>
      </c>
      <c r="F18" s="1192"/>
      <c r="G18" s="1192"/>
      <c r="H18" s="1192"/>
      <c r="I18" s="23" t="s">
        <v>24</v>
      </c>
      <c r="J18" s="1089" t="s">
        <v>3937</v>
      </c>
      <c r="K18" s="27"/>
      <c r="L18" s="40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</row>
    <row r="19" spans="1:31" s="2" customFormat="1" ht="7" customHeight="1">
      <c r="A19" s="27"/>
      <c r="B19" s="28"/>
      <c r="C19" s="27"/>
      <c r="D19" s="27"/>
      <c r="E19" s="27"/>
      <c r="F19" s="27"/>
      <c r="G19" s="27"/>
      <c r="H19" s="27"/>
      <c r="I19" s="27"/>
      <c r="J19" s="27"/>
      <c r="K19" s="27"/>
      <c r="L19" s="40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</row>
    <row r="20" spans="1:31" s="2" customFormat="1" ht="12" customHeight="1">
      <c r="A20" s="27"/>
      <c r="B20" s="28"/>
      <c r="C20" s="27"/>
      <c r="D20" s="23" t="s">
        <v>3926</v>
      </c>
      <c r="E20" s="27"/>
      <c r="F20" s="27"/>
      <c r="G20" s="27"/>
      <c r="H20" s="27"/>
      <c r="I20" s="23" t="s">
        <v>22</v>
      </c>
      <c r="J20" s="21" t="s">
        <v>1</v>
      </c>
      <c r="K20" s="27"/>
      <c r="L20" s="40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</row>
    <row r="21" spans="1:31" s="2" customFormat="1" ht="18" customHeight="1">
      <c r="A21" s="27"/>
      <c r="B21" s="28"/>
      <c r="C21" s="27"/>
      <c r="D21" s="27"/>
      <c r="E21" s="21" t="s">
        <v>26</v>
      </c>
      <c r="F21" s="27"/>
      <c r="G21" s="27"/>
      <c r="H21" s="27"/>
      <c r="I21" s="23" t="s">
        <v>24</v>
      </c>
      <c r="J21" s="21" t="s">
        <v>1</v>
      </c>
      <c r="K21" s="27"/>
      <c r="L21" s="40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</row>
    <row r="22" spans="1:31" s="2" customFormat="1" ht="7" customHeight="1">
      <c r="A22" s="27"/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40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</row>
    <row r="23" spans="1:31" s="2" customFormat="1" ht="12" customHeight="1">
      <c r="A23" s="27"/>
      <c r="B23" s="28"/>
      <c r="C23" s="27"/>
      <c r="D23" s="23" t="s">
        <v>3930</v>
      </c>
      <c r="E23" s="27"/>
      <c r="F23" s="27"/>
      <c r="G23" s="27"/>
      <c r="H23" s="27"/>
      <c r="I23" s="23" t="s">
        <v>22</v>
      </c>
      <c r="J23" s="21" t="str">
        <f>IF('Rekapitulácia stavby'!AN19="","",'Rekapitulácia stavby'!AN19)</f>
        <v/>
      </c>
      <c r="K23" s="27"/>
      <c r="L23" s="40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</row>
    <row r="24" spans="1:31" s="2" customFormat="1" ht="18" customHeight="1">
      <c r="A24" s="27"/>
      <c r="B24" s="28"/>
      <c r="C24" s="27"/>
      <c r="D24" s="27"/>
      <c r="E24" s="21" t="str">
        <f>IF('Rekapitulácia stavby'!E20="","",'Rekapitulácia stavby'!E20)</f>
        <v xml:space="preserve"> </v>
      </c>
      <c r="F24" s="27"/>
      <c r="G24" s="27"/>
      <c r="H24" s="27"/>
      <c r="I24" s="23" t="s">
        <v>24</v>
      </c>
      <c r="J24" s="21" t="str">
        <f>IF('Rekapitulácia stavby'!AN20="","",'Rekapitulácia stavby'!AN20)</f>
        <v/>
      </c>
      <c r="K24" s="27"/>
      <c r="L24" s="40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</row>
    <row r="25" spans="1:31" s="2" customFormat="1" ht="7" customHeight="1">
      <c r="A25" s="27"/>
      <c r="B25" s="28"/>
      <c r="C25" s="27"/>
      <c r="D25" s="27"/>
      <c r="E25" s="27"/>
      <c r="F25" s="27"/>
      <c r="G25" s="27"/>
      <c r="H25" s="27"/>
      <c r="I25" s="27"/>
      <c r="J25" s="27"/>
      <c r="K25" s="27"/>
      <c r="L25" s="40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</row>
    <row r="26" spans="1:31" s="2" customFormat="1" ht="12" customHeight="1">
      <c r="A26" s="27"/>
      <c r="B26" s="28"/>
      <c r="C26" s="27"/>
      <c r="D26" s="23" t="s">
        <v>29</v>
      </c>
      <c r="E26" s="27"/>
      <c r="F26" s="27"/>
      <c r="G26" s="27"/>
      <c r="H26" s="27"/>
      <c r="I26" s="27"/>
      <c r="J26" s="27"/>
      <c r="K26" s="27"/>
      <c r="L26" s="40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</row>
    <row r="27" spans="1:31" s="8" customFormat="1" ht="16.5" customHeight="1">
      <c r="A27" s="96"/>
      <c r="B27" s="97"/>
      <c r="C27" s="96"/>
      <c r="D27" s="96"/>
      <c r="E27" s="1194" t="s">
        <v>1</v>
      </c>
      <c r="F27" s="1194"/>
      <c r="G27" s="1194"/>
      <c r="H27" s="1194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7" customHeight="1">
      <c r="A28" s="27"/>
      <c r="B28" s="28"/>
      <c r="C28" s="27"/>
      <c r="D28" s="27"/>
      <c r="E28" s="27"/>
      <c r="F28" s="27"/>
      <c r="G28" s="27"/>
      <c r="H28" s="27"/>
      <c r="I28" s="27"/>
      <c r="J28" s="27"/>
      <c r="K28" s="27"/>
      <c r="L28" s="40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</row>
    <row r="29" spans="1:31" s="2" customFormat="1" ht="7" customHeight="1">
      <c r="A29" s="27"/>
      <c r="B29" s="28"/>
      <c r="C29" s="27"/>
      <c r="D29" s="64"/>
      <c r="E29" s="64"/>
      <c r="F29" s="64"/>
      <c r="G29" s="64"/>
      <c r="H29" s="64"/>
      <c r="I29" s="64"/>
      <c r="J29" s="64"/>
      <c r="K29" s="64"/>
      <c r="L29" s="40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</row>
    <row r="30" spans="1:31" s="2" customFormat="1" ht="25.35" customHeight="1">
      <c r="A30" s="27"/>
      <c r="B30" s="28"/>
      <c r="C30" s="27"/>
      <c r="D30" s="99" t="s">
        <v>32</v>
      </c>
      <c r="E30" s="27"/>
      <c r="F30" s="27"/>
      <c r="G30" s="27"/>
      <c r="H30" s="27"/>
      <c r="I30" s="27"/>
      <c r="J30" s="69">
        <f>ROUND(J119, 2)</f>
        <v>0</v>
      </c>
      <c r="K30" s="27"/>
      <c r="L30" s="40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</row>
    <row r="31" spans="1:31" s="2" customFormat="1" ht="7" customHeight="1">
      <c r="A31" s="27"/>
      <c r="B31" s="28"/>
      <c r="C31" s="27"/>
      <c r="D31" s="64"/>
      <c r="E31" s="64"/>
      <c r="F31" s="64"/>
      <c r="G31" s="64"/>
      <c r="H31" s="64"/>
      <c r="I31" s="64"/>
      <c r="J31" s="64"/>
      <c r="K31" s="64"/>
      <c r="L31" s="40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</row>
    <row r="32" spans="1:31" s="2" customFormat="1" ht="14.5" customHeight="1">
      <c r="A32" s="27"/>
      <c r="B32" s="28"/>
      <c r="C32" s="27"/>
      <c r="D32" s="27"/>
      <c r="E32" s="27"/>
      <c r="F32" s="31" t="s">
        <v>34</v>
      </c>
      <c r="G32" s="27"/>
      <c r="H32" s="27"/>
      <c r="I32" s="31" t="s">
        <v>33</v>
      </c>
      <c r="J32" s="31" t="s">
        <v>35</v>
      </c>
      <c r="K32" s="27"/>
      <c r="L32" s="40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</row>
    <row r="33" spans="1:31" s="2" customFormat="1" ht="14.5" customHeight="1">
      <c r="A33" s="27"/>
      <c r="B33" s="28"/>
      <c r="C33" s="27"/>
      <c r="D33" s="100" t="s">
        <v>36</v>
      </c>
      <c r="E33" s="33" t="s">
        <v>37</v>
      </c>
      <c r="F33" s="101">
        <f>ROUND((SUM(BE119:BE134)),  2)</f>
        <v>0</v>
      </c>
      <c r="G33" s="102"/>
      <c r="H33" s="102"/>
      <c r="I33" s="103">
        <v>0.2</v>
      </c>
      <c r="J33" s="101">
        <f>ROUND(((SUM(BE119:BE134))*I33),  2)</f>
        <v>0</v>
      </c>
      <c r="K33" s="27"/>
      <c r="L33" s="40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</row>
    <row r="34" spans="1:31" s="2" customFormat="1" ht="14.5" customHeight="1">
      <c r="A34" s="27"/>
      <c r="B34" s="28"/>
      <c r="C34" s="27"/>
      <c r="D34" s="27"/>
      <c r="E34" s="33" t="s">
        <v>38</v>
      </c>
      <c r="F34" s="104">
        <f>ROUND((SUM(BF119:BF134)),  2)</f>
        <v>0</v>
      </c>
      <c r="G34" s="27"/>
      <c r="H34" s="27"/>
      <c r="I34" s="105">
        <v>0.2</v>
      </c>
      <c r="J34" s="104">
        <f>ROUND(((SUM(BF119:BF134))*I34),  2)</f>
        <v>0</v>
      </c>
      <c r="K34" s="27"/>
      <c r="L34" s="40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</row>
    <row r="35" spans="1:31" s="2" customFormat="1" ht="14.5" customHeight="1">
      <c r="A35" s="27"/>
      <c r="B35" s="28"/>
      <c r="C35" s="27"/>
      <c r="D35" s="27"/>
      <c r="E35" s="23" t="s">
        <v>39</v>
      </c>
      <c r="F35" s="104">
        <f>ROUND((SUM(BG119:BG134)),  2)</f>
        <v>0</v>
      </c>
      <c r="G35" s="27"/>
      <c r="H35" s="27"/>
      <c r="I35" s="105">
        <v>0.2</v>
      </c>
      <c r="J35" s="104">
        <f>0</f>
        <v>0</v>
      </c>
      <c r="K35" s="27"/>
      <c r="L35" s="40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</row>
    <row r="36" spans="1:31" s="2" customFormat="1" ht="14.5" customHeight="1">
      <c r="A36" s="27"/>
      <c r="B36" s="28"/>
      <c r="C36" s="27"/>
      <c r="D36" s="27"/>
      <c r="E36" s="23" t="s">
        <v>40</v>
      </c>
      <c r="F36" s="104">
        <f>ROUND((SUM(BH119:BH134)),  2)</f>
        <v>0</v>
      </c>
      <c r="G36" s="27"/>
      <c r="H36" s="27"/>
      <c r="I36" s="105">
        <v>0.2</v>
      </c>
      <c r="J36" s="104">
        <f>0</f>
        <v>0</v>
      </c>
      <c r="K36" s="27"/>
      <c r="L36" s="40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</row>
    <row r="37" spans="1:31" s="2" customFormat="1" ht="14.5" customHeight="1">
      <c r="A37" s="27"/>
      <c r="B37" s="28"/>
      <c r="C37" s="27"/>
      <c r="D37" s="27"/>
      <c r="E37" s="33" t="s">
        <v>41</v>
      </c>
      <c r="F37" s="101">
        <f>ROUND((SUM(BI119:BI134)),  2)</f>
        <v>0</v>
      </c>
      <c r="G37" s="102"/>
      <c r="H37" s="102"/>
      <c r="I37" s="103">
        <v>0</v>
      </c>
      <c r="J37" s="101">
        <f>0</f>
        <v>0</v>
      </c>
      <c r="K37" s="27"/>
      <c r="L37" s="40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</row>
    <row r="38" spans="1:31" s="2" customFormat="1" ht="7" customHeight="1">
      <c r="A38" s="27"/>
      <c r="B38" s="28"/>
      <c r="C38" s="27"/>
      <c r="D38" s="27"/>
      <c r="E38" s="27"/>
      <c r="F38" s="27"/>
      <c r="G38" s="27"/>
      <c r="H38" s="27"/>
      <c r="I38" s="27"/>
      <c r="J38" s="27"/>
      <c r="K38" s="27"/>
      <c r="L38" s="40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</row>
    <row r="39" spans="1:31" s="2" customFormat="1" ht="25.35" customHeight="1">
      <c r="A39" s="27"/>
      <c r="B39" s="28"/>
      <c r="C39" s="93"/>
      <c r="D39" s="106" t="s">
        <v>42</v>
      </c>
      <c r="E39" s="58"/>
      <c r="F39" s="58"/>
      <c r="G39" s="107" t="s">
        <v>43</v>
      </c>
      <c r="H39" s="108" t="s">
        <v>44</v>
      </c>
      <c r="I39" s="58"/>
      <c r="J39" s="109">
        <f>SUM(J30:J37)</f>
        <v>0</v>
      </c>
      <c r="K39" s="110"/>
      <c r="L39" s="40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</row>
    <row r="40" spans="1:31" s="2" customFormat="1" ht="14.5" customHeight="1">
      <c r="A40" s="27"/>
      <c r="B40" s="28"/>
      <c r="C40" s="27"/>
      <c r="D40" s="27"/>
      <c r="E40" s="27"/>
      <c r="F40" s="27"/>
      <c r="G40" s="27"/>
      <c r="H40" s="27"/>
      <c r="I40" s="27"/>
      <c r="J40" s="27"/>
      <c r="K40" s="27"/>
      <c r="L40" s="40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</row>
    <row r="41" spans="1:31" s="1" customFormat="1" ht="14.5" customHeight="1">
      <c r="B41" s="17"/>
      <c r="L41" s="17"/>
    </row>
    <row r="42" spans="1:31" s="1" customFormat="1" ht="14.5" customHeight="1">
      <c r="B42" s="17"/>
      <c r="L42" s="17"/>
    </row>
    <row r="43" spans="1:31" s="1" customFormat="1" ht="14.5" customHeight="1">
      <c r="B43" s="17"/>
      <c r="L43" s="17"/>
    </row>
    <row r="44" spans="1:31" s="1" customFormat="1" ht="14.5" customHeight="1">
      <c r="B44" s="17"/>
      <c r="L44" s="17"/>
    </row>
    <row r="45" spans="1:31" s="1" customFormat="1" ht="14.5" customHeight="1">
      <c r="B45" s="17"/>
      <c r="L45" s="17"/>
    </row>
    <row r="46" spans="1:31" s="1" customFormat="1" ht="14.5" customHeight="1">
      <c r="B46" s="17"/>
      <c r="L46" s="17"/>
    </row>
    <row r="47" spans="1:31" s="1" customFormat="1" ht="14.5" customHeight="1">
      <c r="B47" s="17"/>
      <c r="L47" s="17"/>
    </row>
    <row r="48" spans="1:31" s="1" customFormat="1" ht="14.5" customHeight="1">
      <c r="B48" s="17"/>
      <c r="L48" s="17"/>
    </row>
    <row r="49" spans="1:31" s="1" customFormat="1" ht="14.5" customHeight="1">
      <c r="B49" s="17"/>
      <c r="L49" s="17"/>
    </row>
    <row r="50" spans="1:31" s="2" customFormat="1" ht="14.5" customHeight="1">
      <c r="B50" s="40"/>
      <c r="D50" s="41" t="s">
        <v>3927</v>
      </c>
      <c r="E50" s="42"/>
      <c r="F50" s="42"/>
      <c r="G50" s="41" t="s">
        <v>3931</v>
      </c>
      <c r="H50" s="42"/>
      <c r="I50" s="42"/>
      <c r="J50" s="42"/>
      <c r="K50" s="42"/>
      <c r="L50" s="40"/>
    </row>
    <row r="51" spans="1:31" ht="12.3">
      <c r="B51" s="17"/>
      <c r="D51" s="1080"/>
      <c r="G51" s="1080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3">
      <c r="A61" s="27"/>
      <c r="B61" s="28"/>
      <c r="C61" s="27"/>
      <c r="D61" s="43" t="s">
        <v>45</v>
      </c>
      <c r="E61" s="30"/>
      <c r="F61" s="111" t="s">
        <v>46</v>
      </c>
      <c r="G61" s="43" t="s">
        <v>45</v>
      </c>
      <c r="H61" s="30"/>
      <c r="I61" s="30"/>
      <c r="J61" s="112" t="s">
        <v>46</v>
      </c>
      <c r="K61" s="30"/>
      <c r="L61" s="40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3">
      <c r="A65" s="27"/>
      <c r="B65" s="28"/>
      <c r="C65" s="27"/>
      <c r="D65" s="41" t="s">
        <v>47</v>
      </c>
      <c r="E65" s="44"/>
      <c r="F65" s="44"/>
      <c r="G65" s="41" t="s">
        <v>48</v>
      </c>
      <c r="H65" s="44"/>
      <c r="I65" s="44"/>
      <c r="J65" s="44"/>
      <c r="K65" s="44"/>
      <c r="L65" s="40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3">
      <c r="A76" s="27"/>
      <c r="B76" s="28"/>
      <c r="C76" s="27"/>
      <c r="D76" s="43" t="s">
        <v>45</v>
      </c>
      <c r="E76" s="30"/>
      <c r="F76" s="111" t="s">
        <v>46</v>
      </c>
      <c r="G76" s="43" t="s">
        <v>45</v>
      </c>
      <c r="H76" s="30"/>
      <c r="I76" s="30"/>
      <c r="J76" s="112" t="s">
        <v>46</v>
      </c>
      <c r="K76" s="30"/>
      <c r="L76" s="40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</row>
    <row r="77" spans="1:31" s="2" customFormat="1" ht="14.5" customHeight="1">
      <c r="A77" s="27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</row>
    <row r="81" spans="1:47" s="2" customFormat="1" ht="7" customHeight="1">
      <c r="A81" s="27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</row>
    <row r="82" spans="1:47" s="2" customFormat="1" ht="25" customHeight="1">
      <c r="A82" s="27"/>
      <c r="B82" s="28"/>
      <c r="C82" s="18" t="s">
        <v>124</v>
      </c>
      <c r="D82" s="27"/>
      <c r="E82" s="27"/>
      <c r="F82" s="27"/>
      <c r="G82" s="27"/>
      <c r="H82" s="27"/>
      <c r="I82" s="27"/>
      <c r="J82" s="27"/>
      <c r="K82" s="27"/>
      <c r="L82" s="40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</row>
    <row r="83" spans="1:47" s="2" customFormat="1" ht="7" customHeight="1">
      <c r="A83" s="27"/>
      <c r="B83" s="28"/>
      <c r="C83" s="27"/>
      <c r="D83" s="27"/>
      <c r="E83" s="27"/>
      <c r="F83" s="27"/>
      <c r="G83" s="27"/>
      <c r="H83" s="27"/>
      <c r="I83" s="27"/>
      <c r="J83" s="27"/>
      <c r="K83" s="27"/>
      <c r="L83" s="40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</row>
    <row r="84" spans="1:47" s="2" customFormat="1" ht="12" customHeight="1">
      <c r="A84" s="27"/>
      <c r="B84" s="28"/>
      <c r="C84" s="23" t="s">
        <v>13</v>
      </c>
      <c r="D84" s="27"/>
      <c r="E84" s="27"/>
      <c r="F84" s="27"/>
      <c r="G84" s="27"/>
      <c r="H84" s="27"/>
      <c r="I84" s="27"/>
      <c r="J84" s="27"/>
      <c r="K84" s="27"/>
      <c r="L84" s="40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</row>
    <row r="85" spans="1:47" s="2" customFormat="1" ht="16.5" customHeight="1">
      <c r="A85" s="27"/>
      <c r="B85" s="28"/>
      <c r="C85" s="27"/>
      <c r="D85" s="27"/>
      <c r="E85" s="1205" t="str">
        <f>E7</f>
        <v>ZŠ a MŠ Cádrova - rekonštrukcia, nadstavba /  prístavba objektu</v>
      </c>
      <c r="F85" s="1206"/>
      <c r="G85" s="1206"/>
      <c r="H85" s="1206"/>
      <c r="I85" s="27"/>
      <c r="J85" s="27"/>
      <c r="K85" s="27"/>
      <c r="L85" s="40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</row>
    <row r="86" spans="1:47" s="2" customFormat="1" ht="12" customHeight="1">
      <c r="A86" s="27"/>
      <c r="B86" s="28"/>
      <c r="C86" s="23" t="s">
        <v>122</v>
      </c>
      <c r="D86" s="27"/>
      <c r="E86" s="27"/>
      <c r="F86" s="27"/>
      <c r="G86" s="27"/>
      <c r="H86" s="27"/>
      <c r="I86" s="27"/>
      <c r="J86" s="27"/>
      <c r="K86" s="27"/>
      <c r="L86" s="40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</row>
    <row r="87" spans="1:47" s="2" customFormat="1" ht="16.5" customHeight="1">
      <c r="A87" s="27"/>
      <c r="B87" s="28"/>
      <c r="C87" s="27"/>
      <c r="D87" s="27"/>
      <c r="E87" s="1199" t="str">
        <f>E9</f>
        <v>SO01.2 - Elektroinštalácia</v>
      </c>
      <c r="F87" s="1209"/>
      <c r="G87" s="1209"/>
      <c r="H87" s="1209"/>
      <c r="I87" s="27"/>
      <c r="J87" s="27"/>
      <c r="K87" s="27"/>
      <c r="L87" s="40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</row>
    <row r="88" spans="1:47" s="2" customFormat="1" ht="7" customHeight="1">
      <c r="A88" s="27"/>
      <c r="B88" s="28"/>
      <c r="C88" s="27"/>
      <c r="D88" s="27"/>
      <c r="E88" s="27"/>
      <c r="F88" s="27"/>
      <c r="G88" s="27"/>
      <c r="H88" s="27"/>
      <c r="I88" s="27"/>
      <c r="J88" s="27"/>
      <c r="K88" s="27"/>
      <c r="L88" s="40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</row>
    <row r="89" spans="1:47" s="2" customFormat="1" ht="12" customHeight="1">
      <c r="A89" s="27"/>
      <c r="B89" s="28"/>
      <c r="C89" s="23" t="s">
        <v>17</v>
      </c>
      <c r="D89" s="27"/>
      <c r="E89" s="27"/>
      <c r="F89" s="21" t="str">
        <f>F12</f>
        <v>Cádrova 23, p.č. 6128/1; 6128/2,  Bratislava</v>
      </c>
      <c r="G89" s="27"/>
      <c r="H89" s="27"/>
      <c r="I89" s="23" t="s">
        <v>19</v>
      </c>
      <c r="J89" s="1123" t="str">
        <f>IF(J12="","",J12)</f>
        <v>10. 6. 2022</v>
      </c>
      <c r="K89" s="27"/>
      <c r="L89" s="40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</row>
    <row r="90" spans="1:47" s="2" customFormat="1" ht="7" customHeight="1">
      <c r="A90" s="27"/>
      <c r="B90" s="28"/>
      <c r="C90" s="27"/>
      <c r="D90" s="27"/>
      <c r="E90" s="27"/>
      <c r="F90" s="27"/>
      <c r="G90" s="27"/>
      <c r="H90" s="27"/>
      <c r="I90" s="27"/>
      <c r="J90" s="27"/>
      <c r="K90" s="27"/>
      <c r="L90" s="40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</row>
    <row r="91" spans="1:47" s="2" customFormat="1" ht="40.15" customHeight="1">
      <c r="A91" s="27"/>
      <c r="B91" s="28"/>
      <c r="C91" s="23" t="s">
        <v>21</v>
      </c>
      <c r="D91" s="27"/>
      <c r="E91" s="27"/>
      <c r="F91" s="21" t="str">
        <f>E15</f>
        <v>Mestská časť Bratislava,Junácka1,832 91 Bratislava</v>
      </c>
      <c r="G91" s="27"/>
      <c r="H91" s="27"/>
      <c r="I91" s="23" t="s">
        <v>3926</v>
      </c>
      <c r="J91" s="24" t="str">
        <f>E21</f>
        <v>INDEX spol.s r.o., Bystrické Sady 56, Bratislava</v>
      </c>
      <c r="K91" s="27"/>
      <c r="L91" s="40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</row>
    <row r="92" spans="1:47" s="2" customFormat="1" ht="15.25" customHeight="1">
      <c r="A92" s="27"/>
      <c r="B92" s="28"/>
      <c r="C92" s="23" t="s">
        <v>25</v>
      </c>
      <c r="D92" s="27"/>
      <c r="E92" s="27"/>
      <c r="F92" s="1120" t="str">
        <f>IF(E18="","",E18)</f>
        <v>Vyplň údaj</v>
      </c>
      <c r="G92" s="27"/>
      <c r="H92" s="27"/>
      <c r="I92" s="23" t="s">
        <v>3930</v>
      </c>
      <c r="J92" s="24" t="str">
        <f>E24</f>
        <v xml:space="preserve"> </v>
      </c>
      <c r="K92" s="27"/>
      <c r="L92" s="40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</row>
    <row r="93" spans="1:47" s="2" customFormat="1" ht="10.35" customHeight="1">
      <c r="A93" s="27"/>
      <c r="B93" s="28"/>
      <c r="C93" s="27"/>
      <c r="D93" s="27"/>
      <c r="E93" s="27"/>
      <c r="F93" s="27"/>
      <c r="G93" s="27"/>
      <c r="H93" s="27"/>
      <c r="I93" s="27"/>
      <c r="J93" s="27"/>
      <c r="K93" s="27"/>
      <c r="L93" s="40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</row>
    <row r="94" spans="1:47" s="2" customFormat="1" ht="29.25" customHeight="1">
      <c r="A94" s="27"/>
      <c r="B94" s="28"/>
      <c r="C94" s="113" t="s">
        <v>125</v>
      </c>
      <c r="D94" s="93"/>
      <c r="E94" s="93"/>
      <c r="F94" s="93"/>
      <c r="G94" s="93"/>
      <c r="H94" s="93"/>
      <c r="I94" s="93"/>
      <c r="J94" s="114" t="s">
        <v>126</v>
      </c>
      <c r="K94" s="93"/>
      <c r="L94" s="40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</row>
    <row r="95" spans="1:47" s="2" customFormat="1" ht="10.35" customHeight="1">
      <c r="A95" s="27"/>
      <c r="B95" s="28"/>
      <c r="C95" s="27"/>
      <c r="D95" s="27"/>
      <c r="E95" s="27"/>
      <c r="F95" s="27"/>
      <c r="G95" s="27"/>
      <c r="H95" s="27"/>
      <c r="I95" s="27"/>
      <c r="J95" s="27"/>
      <c r="K95" s="27"/>
      <c r="L95" s="40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</row>
    <row r="96" spans="1:47" s="2" customFormat="1" ht="22.9" customHeight="1">
      <c r="A96" s="27"/>
      <c r="B96" s="28"/>
      <c r="C96" s="115" t="s">
        <v>127</v>
      </c>
      <c r="D96" s="27"/>
      <c r="E96" s="27"/>
      <c r="F96" s="27"/>
      <c r="G96" s="27"/>
      <c r="H96" s="27"/>
      <c r="I96" s="27"/>
      <c r="J96" s="69">
        <f>J119</f>
        <v>0</v>
      </c>
      <c r="K96" s="27"/>
      <c r="L96" s="40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U96" s="14" t="s">
        <v>128</v>
      </c>
    </row>
    <row r="97" spans="1:31" s="9" customFormat="1" ht="25" customHeight="1">
      <c r="B97" s="116"/>
      <c r="D97" s="117" t="s">
        <v>1875</v>
      </c>
      <c r="E97" s="118"/>
      <c r="F97" s="118"/>
      <c r="G97" s="118"/>
      <c r="H97" s="118"/>
      <c r="I97" s="118"/>
      <c r="J97" s="119">
        <f>J120</f>
        <v>0</v>
      </c>
      <c r="L97" s="116"/>
    </row>
    <row r="98" spans="1:31" s="10" customFormat="1" ht="19.899999999999999" customHeight="1">
      <c r="B98" s="120"/>
      <c r="D98" s="121" t="s">
        <v>1876</v>
      </c>
      <c r="E98" s="122"/>
      <c r="F98" s="122"/>
      <c r="G98" s="122"/>
      <c r="H98" s="122"/>
      <c r="I98" s="122"/>
      <c r="J98" s="123">
        <f>J121</f>
        <v>0</v>
      </c>
      <c r="L98" s="120"/>
    </row>
    <row r="99" spans="1:31" s="9" customFormat="1" ht="25" customHeight="1">
      <c r="B99" s="116"/>
      <c r="D99" s="117" t="s">
        <v>154</v>
      </c>
      <c r="E99" s="118"/>
      <c r="F99" s="118"/>
      <c r="G99" s="118"/>
      <c r="H99" s="118"/>
      <c r="I99" s="118"/>
      <c r="J99" s="119">
        <f>J132</f>
        <v>0</v>
      </c>
      <c r="L99" s="116"/>
    </row>
    <row r="100" spans="1:31" s="2" customFormat="1" ht="21.75" customHeight="1">
      <c r="A100" s="27"/>
      <c r="B100" s="28"/>
      <c r="C100" s="27"/>
      <c r="D100" s="27"/>
      <c r="E100" s="27"/>
      <c r="F100" s="27"/>
      <c r="G100" s="27"/>
      <c r="H100" s="27"/>
      <c r="I100" s="27"/>
      <c r="J100" s="27"/>
      <c r="K100" s="27"/>
      <c r="L100" s="40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</row>
    <row r="101" spans="1:31" s="2" customFormat="1" ht="7" customHeight="1">
      <c r="A101" s="27"/>
      <c r="B101" s="45"/>
      <c r="C101" s="46"/>
      <c r="D101" s="46"/>
      <c r="E101" s="46"/>
      <c r="F101" s="46"/>
      <c r="G101" s="46"/>
      <c r="H101" s="46"/>
      <c r="I101" s="46"/>
      <c r="J101" s="46"/>
      <c r="K101" s="46"/>
      <c r="L101" s="40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</row>
    <row r="105" spans="1:31" s="2" customFormat="1" ht="7" customHeight="1">
      <c r="A105" s="27"/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40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</row>
    <row r="106" spans="1:31" s="2" customFormat="1" ht="25" customHeight="1">
      <c r="A106" s="27"/>
      <c r="B106" s="28"/>
      <c r="C106" s="18" t="s">
        <v>156</v>
      </c>
      <c r="D106" s="27"/>
      <c r="E106" s="27"/>
      <c r="F106" s="27"/>
      <c r="G106" s="27"/>
      <c r="H106" s="27"/>
      <c r="I106" s="27"/>
      <c r="J106" s="27"/>
      <c r="K106" s="27"/>
      <c r="L106" s="40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</row>
    <row r="107" spans="1:31" s="2" customFormat="1" ht="7" customHeight="1">
      <c r="A107" s="27"/>
      <c r="B107" s="28"/>
      <c r="C107" s="27"/>
      <c r="D107" s="27"/>
      <c r="E107" s="27"/>
      <c r="F107" s="27"/>
      <c r="G107" s="27"/>
      <c r="H107" s="27"/>
      <c r="I107" s="27"/>
      <c r="J107" s="27"/>
      <c r="K107" s="27"/>
      <c r="L107" s="40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</row>
    <row r="108" spans="1:31" s="2" customFormat="1" ht="12" hidden="1" customHeight="1">
      <c r="A108" s="27"/>
      <c r="B108" s="28"/>
      <c r="C108" s="23" t="s">
        <v>13</v>
      </c>
      <c r="D108" s="27"/>
      <c r="E108" s="27"/>
      <c r="F108" s="27"/>
      <c r="G108" s="27"/>
      <c r="H108" s="27"/>
      <c r="I108" s="27"/>
      <c r="J108" s="27"/>
      <c r="K108" s="27"/>
      <c r="L108" s="40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</row>
    <row r="109" spans="1:31" s="2" customFormat="1" ht="16.5" hidden="1" customHeight="1">
      <c r="A109" s="27"/>
      <c r="B109" s="28"/>
      <c r="C109" s="27"/>
      <c r="D109" s="27"/>
      <c r="E109" s="1205" t="str">
        <f>E7</f>
        <v>ZŠ a MŠ Cádrova - rekonštrukcia, nadstavba /  prístavba objektu</v>
      </c>
      <c r="F109" s="1206"/>
      <c r="G109" s="1206"/>
      <c r="H109" s="1206"/>
      <c r="I109" s="27"/>
      <c r="J109" s="27"/>
      <c r="K109" s="27"/>
      <c r="L109" s="40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</row>
    <row r="110" spans="1:31" s="2" customFormat="1" ht="12" customHeight="1">
      <c r="A110" s="27"/>
      <c r="B110" s="28"/>
      <c r="C110" s="23" t="s">
        <v>122</v>
      </c>
      <c r="D110" s="27"/>
      <c r="E110" s="27"/>
      <c r="F110" s="27"/>
      <c r="G110" s="27"/>
      <c r="H110" s="27"/>
      <c r="I110" s="27"/>
      <c r="J110" s="27"/>
      <c r="K110" s="27"/>
      <c r="L110" s="40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</row>
    <row r="111" spans="1:31" s="2" customFormat="1" ht="16.5" customHeight="1">
      <c r="A111" s="27"/>
      <c r="B111" s="28"/>
      <c r="C111" s="27"/>
      <c r="D111" s="27"/>
      <c r="E111" s="1199" t="str">
        <f>E9</f>
        <v>SO01.2 - Elektroinštalácia</v>
      </c>
      <c r="F111" s="1209"/>
      <c r="G111" s="1209"/>
      <c r="H111" s="1209"/>
      <c r="I111" s="27"/>
      <c r="J111" s="27"/>
      <c r="K111" s="27"/>
      <c r="L111" s="40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</row>
    <row r="112" spans="1:31" s="2" customFormat="1" ht="7" customHeight="1">
      <c r="A112" s="27"/>
      <c r="B112" s="28"/>
      <c r="C112" s="27"/>
      <c r="D112" s="27"/>
      <c r="E112" s="27"/>
      <c r="F112" s="27"/>
      <c r="G112" s="27"/>
      <c r="H112" s="27"/>
      <c r="I112" s="27"/>
      <c r="J112" s="27"/>
      <c r="K112" s="27"/>
      <c r="L112" s="40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</row>
    <row r="113" spans="1:65" s="2" customFormat="1" ht="12" hidden="1" customHeight="1">
      <c r="A113" s="27"/>
      <c r="B113" s="28"/>
      <c r="C113" s="23" t="s">
        <v>17</v>
      </c>
      <c r="D113" s="27"/>
      <c r="E113" s="27"/>
      <c r="F113" s="21" t="str">
        <f>F12</f>
        <v>Cádrova 23, p.č. 6128/1; 6128/2,  Bratislava</v>
      </c>
      <c r="G113" s="27"/>
      <c r="H113" s="27"/>
      <c r="I113" s="23" t="s">
        <v>19</v>
      </c>
      <c r="J113" s="53" t="str">
        <f>IF(J12="","",J12)</f>
        <v>10. 6. 2022</v>
      </c>
      <c r="K113" s="27"/>
      <c r="L113" s="40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</row>
    <row r="114" spans="1:65" s="2" customFormat="1" ht="7" hidden="1" customHeight="1">
      <c r="A114" s="27"/>
      <c r="B114" s="28"/>
      <c r="C114" s="27"/>
      <c r="D114" s="27"/>
      <c r="E114" s="27"/>
      <c r="F114" s="27"/>
      <c r="G114" s="27"/>
      <c r="H114" s="27"/>
      <c r="I114" s="27"/>
      <c r="J114" s="27"/>
      <c r="K114" s="27"/>
      <c r="L114" s="40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</row>
    <row r="115" spans="1:65" s="2" customFormat="1" ht="40.15" hidden="1" customHeight="1">
      <c r="A115" s="27"/>
      <c r="B115" s="28"/>
      <c r="C115" s="23" t="s">
        <v>21</v>
      </c>
      <c r="D115" s="27"/>
      <c r="E115" s="27"/>
      <c r="F115" s="21" t="str">
        <f>E15</f>
        <v>Mestská časť Bratislava,Junácka1,832 91 Bratislava</v>
      </c>
      <c r="G115" s="27"/>
      <c r="H115" s="27"/>
      <c r="I115" s="23" t="s">
        <v>3926</v>
      </c>
      <c r="J115" s="24" t="str">
        <f>E21</f>
        <v>INDEX spol.s r.o., Bystrické Sady 56, Bratislava</v>
      </c>
      <c r="K115" s="27"/>
      <c r="L115" s="40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</row>
    <row r="116" spans="1:65" s="2" customFormat="1" ht="15.25" hidden="1" customHeight="1">
      <c r="A116" s="27"/>
      <c r="B116" s="28"/>
      <c r="C116" s="23" t="s">
        <v>25</v>
      </c>
      <c r="D116" s="27"/>
      <c r="E116" s="27"/>
      <c r="F116" s="21" t="str">
        <f>IF(E18="","",E18)</f>
        <v>Vyplň údaj</v>
      </c>
      <c r="G116" s="27"/>
      <c r="H116" s="27"/>
      <c r="I116" s="23" t="s">
        <v>3930</v>
      </c>
      <c r="J116" s="24" t="str">
        <f>E24</f>
        <v xml:space="preserve"> </v>
      </c>
      <c r="K116" s="27"/>
      <c r="L116" s="40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</row>
    <row r="117" spans="1:65" s="2" customFormat="1" ht="10.35" customHeight="1">
      <c r="A117" s="27"/>
      <c r="B117" s="28"/>
      <c r="C117" s="27"/>
      <c r="D117" s="27"/>
      <c r="E117" s="27"/>
      <c r="F117" s="27"/>
      <c r="G117" s="27"/>
      <c r="H117" s="27"/>
      <c r="I117" s="27"/>
      <c r="J117" s="27"/>
      <c r="K117" s="27"/>
      <c r="L117" s="40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</row>
    <row r="118" spans="1:65" s="11" customFormat="1" ht="29.25" customHeight="1">
      <c r="A118" s="124"/>
      <c r="B118" s="125"/>
      <c r="C118" s="126" t="s">
        <v>157</v>
      </c>
      <c r="D118" s="127" t="s">
        <v>55</v>
      </c>
      <c r="E118" s="127" t="s">
        <v>51</v>
      </c>
      <c r="F118" s="127" t="s">
        <v>52</v>
      </c>
      <c r="G118" s="127" t="s">
        <v>158</v>
      </c>
      <c r="H118" s="127" t="s">
        <v>159</v>
      </c>
      <c r="I118" s="127" t="s">
        <v>160</v>
      </c>
      <c r="J118" s="128" t="s">
        <v>126</v>
      </c>
      <c r="K118" s="129" t="s">
        <v>161</v>
      </c>
      <c r="L118" s="130"/>
      <c r="M118" s="60" t="s">
        <v>1</v>
      </c>
      <c r="N118" s="61" t="s">
        <v>36</v>
      </c>
      <c r="O118" s="61" t="s">
        <v>162</v>
      </c>
      <c r="P118" s="61" t="s">
        <v>163</v>
      </c>
      <c r="Q118" s="61" t="s">
        <v>164</v>
      </c>
      <c r="R118" s="61" t="s">
        <v>165</v>
      </c>
      <c r="S118" s="61" t="s">
        <v>166</v>
      </c>
      <c r="T118" s="62" t="s">
        <v>167</v>
      </c>
      <c r="U118" s="124"/>
      <c r="V118" s="124"/>
      <c r="W118" s="124"/>
      <c r="X118" s="124"/>
      <c r="Y118" s="124"/>
      <c r="Z118" s="124"/>
      <c r="AA118" s="124"/>
      <c r="AB118" s="124"/>
      <c r="AC118" s="124"/>
      <c r="AD118" s="124"/>
      <c r="AE118" s="124"/>
    </row>
    <row r="119" spans="1:65" s="2" customFormat="1" ht="22.9" customHeight="1">
      <c r="A119" s="27"/>
      <c r="B119" s="28"/>
      <c r="C119" s="67" t="s">
        <v>127</v>
      </c>
      <c r="D119" s="27"/>
      <c r="E119" s="27"/>
      <c r="F119" s="27"/>
      <c r="G119" s="27"/>
      <c r="H119" s="27"/>
      <c r="I119" s="27"/>
      <c r="J119" s="131">
        <f>BK119</f>
        <v>0</v>
      </c>
      <c r="K119" s="27"/>
      <c r="L119" s="28"/>
      <c r="M119" s="63"/>
      <c r="N119" s="54"/>
      <c r="O119" s="64"/>
      <c r="P119" s="132">
        <f>P120+P132</f>
        <v>2.66</v>
      </c>
      <c r="Q119" s="64"/>
      <c r="R119" s="132">
        <f>R120+R132</f>
        <v>3.0000000000000001E-5</v>
      </c>
      <c r="S119" s="64"/>
      <c r="T119" s="133">
        <f>T120+T132</f>
        <v>0</v>
      </c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T119" s="14" t="s">
        <v>69</v>
      </c>
      <c r="AU119" s="14" t="s">
        <v>128</v>
      </c>
      <c r="BK119" s="134">
        <f>BK120+BK132</f>
        <v>0</v>
      </c>
    </row>
    <row r="120" spans="1:65" s="12" customFormat="1" ht="25.9" customHeight="1">
      <c r="B120" s="135"/>
      <c r="D120" s="136" t="s">
        <v>69</v>
      </c>
      <c r="E120" s="137" t="s">
        <v>391</v>
      </c>
      <c r="F120" s="137" t="s">
        <v>1877</v>
      </c>
      <c r="J120" s="138">
        <f>BK120</f>
        <v>0</v>
      </c>
      <c r="L120" s="135"/>
      <c r="M120" s="139"/>
      <c r="N120" s="140"/>
      <c r="O120" s="140"/>
      <c r="P120" s="141">
        <f>P121</f>
        <v>0.54</v>
      </c>
      <c r="Q120" s="140"/>
      <c r="R120" s="141">
        <f>R121</f>
        <v>3.0000000000000001E-5</v>
      </c>
      <c r="S120" s="140"/>
      <c r="T120" s="142">
        <f>T121</f>
        <v>0</v>
      </c>
      <c r="AR120" s="136" t="s">
        <v>182</v>
      </c>
      <c r="AT120" s="143" t="s">
        <v>69</v>
      </c>
      <c r="AU120" s="143" t="s">
        <v>70</v>
      </c>
      <c r="AY120" s="136" t="s">
        <v>170</v>
      </c>
      <c r="BK120" s="144">
        <f>BK121</f>
        <v>0</v>
      </c>
    </row>
    <row r="121" spans="1:65" s="12" customFormat="1" ht="22.9" customHeight="1">
      <c r="B121" s="135"/>
      <c r="D121" s="136" t="s">
        <v>69</v>
      </c>
      <c r="E121" s="145" t="s">
        <v>1878</v>
      </c>
      <c r="F121" s="145" t="s">
        <v>1879</v>
      </c>
      <c r="J121" s="146">
        <f>BK121</f>
        <v>0</v>
      </c>
      <c r="L121" s="135"/>
      <c r="M121" s="139"/>
      <c r="N121" s="140"/>
      <c r="O121" s="140"/>
      <c r="P121" s="141">
        <f>SUM(P122:P131)</f>
        <v>0.54</v>
      </c>
      <c r="Q121" s="140"/>
      <c r="R121" s="141">
        <f>SUM(R122:R131)</f>
        <v>3.0000000000000001E-5</v>
      </c>
      <c r="S121" s="140"/>
      <c r="T121" s="142">
        <f>SUM(T122:T131)</f>
        <v>0</v>
      </c>
      <c r="AR121" s="136" t="s">
        <v>182</v>
      </c>
      <c r="AT121" s="143" t="s">
        <v>69</v>
      </c>
      <c r="AU121" s="143" t="s">
        <v>78</v>
      </c>
      <c r="AY121" s="136" t="s">
        <v>170</v>
      </c>
      <c r="BK121" s="144">
        <f>SUM(BK122:BK131)</f>
        <v>0</v>
      </c>
    </row>
    <row r="122" spans="1:65" s="2" customFormat="1" ht="16.5" customHeight="1">
      <c r="A122" s="27"/>
      <c r="B122" s="147"/>
      <c r="C122" s="148" t="s">
        <v>78</v>
      </c>
      <c r="D122" s="148" t="s">
        <v>172</v>
      </c>
      <c r="E122" s="149" t="s">
        <v>1880</v>
      </c>
      <c r="F122" s="150" t="s">
        <v>1881</v>
      </c>
      <c r="G122" s="151" t="s">
        <v>339</v>
      </c>
      <c r="H122" s="152">
        <v>1</v>
      </c>
      <c r="I122" s="1091"/>
      <c r="J122" s="153">
        <f t="shared" ref="J122:J131" si="0">ROUND(I122*H122,2)</f>
        <v>0</v>
      </c>
      <c r="K122" s="154"/>
      <c r="L122" s="28"/>
      <c r="M122" s="155" t="s">
        <v>1</v>
      </c>
      <c r="N122" s="156" t="s">
        <v>38</v>
      </c>
      <c r="O122" s="157">
        <v>0.06</v>
      </c>
      <c r="P122" s="157">
        <f t="shared" ref="P122:P131" si="1">O122*H122</f>
        <v>0.06</v>
      </c>
      <c r="Q122" s="157">
        <v>0</v>
      </c>
      <c r="R122" s="157">
        <f t="shared" ref="R122:R131" si="2">Q122*H122</f>
        <v>0</v>
      </c>
      <c r="S122" s="157">
        <v>0</v>
      </c>
      <c r="T122" s="158">
        <f t="shared" ref="T122:T131" si="3">S122*H122</f>
        <v>0</v>
      </c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R122" s="159" t="s">
        <v>431</v>
      </c>
      <c r="AT122" s="159" t="s">
        <v>172</v>
      </c>
      <c r="AU122" s="159" t="s">
        <v>177</v>
      </c>
      <c r="AY122" s="14" t="s">
        <v>170</v>
      </c>
      <c r="BE122" s="160">
        <f t="shared" ref="BE122:BE131" si="4">IF(N122="základná",J122,0)</f>
        <v>0</v>
      </c>
      <c r="BF122" s="160">
        <f t="shared" ref="BF122:BF131" si="5">IF(N122="znížená",J122,0)</f>
        <v>0</v>
      </c>
      <c r="BG122" s="160">
        <f t="shared" ref="BG122:BG131" si="6">IF(N122="zákl. prenesená",J122,0)</f>
        <v>0</v>
      </c>
      <c r="BH122" s="160">
        <f t="shared" ref="BH122:BH131" si="7">IF(N122="zníž. prenesená",J122,0)</f>
        <v>0</v>
      </c>
      <c r="BI122" s="160">
        <f t="shared" ref="BI122:BI131" si="8">IF(N122="nulová",J122,0)</f>
        <v>0</v>
      </c>
      <c r="BJ122" s="14" t="s">
        <v>177</v>
      </c>
      <c r="BK122" s="160">
        <f t="shared" ref="BK122:BK131" si="9">ROUND(I122*H122,2)</f>
        <v>0</v>
      </c>
      <c r="BL122" s="14" t="s">
        <v>431</v>
      </c>
      <c r="BM122" s="159" t="s">
        <v>1882</v>
      </c>
    </row>
    <row r="123" spans="1:65" s="2" customFormat="1" ht="16.5" customHeight="1">
      <c r="A123" s="27"/>
      <c r="B123" s="147"/>
      <c r="C123" s="148" t="s">
        <v>177</v>
      </c>
      <c r="D123" s="148" t="s">
        <v>172</v>
      </c>
      <c r="E123" s="149" t="s">
        <v>1883</v>
      </c>
      <c r="F123" s="150" t="s">
        <v>1884</v>
      </c>
      <c r="G123" s="151" t="s">
        <v>339</v>
      </c>
      <c r="H123" s="152">
        <v>1</v>
      </c>
      <c r="I123" s="1091"/>
      <c r="J123" s="153">
        <f t="shared" si="0"/>
        <v>0</v>
      </c>
      <c r="K123" s="154"/>
      <c r="L123" s="28"/>
      <c r="M123" s="155" t="s">
        <v>1</v>
      </c>
      <c r="N123" s="156" t="s">
        <v>38</v>
      </c>
      <c r="O123" s="157">
        <v>0.06</v>
      </c>
      <c r="P123" s="157">
        <f t="shared" si="1"/>
        <v>0.06</v>
      </c>
      <c r="Q123" s="157">
        <v>0</v>
      </c>
      <c r="R123" s="157">
        <f t="shared" si="2"/>
        <v>0</v>
      </c>
      <c r="S123" s="157">
        <v>0</v>
      </c>
      <c r="T123" s="158">
        <f t="shared" si="3"/>
        <v>0</v>
      </c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R123" s="159" t="s">
        <v>431</v>
      </c>
      <c r="AT123" s="159" t="s">
        <v>172</v>
      </c>
      <c r="AU123" s="159" t="s">
        <v>177</v>
      </c>
      <c r="AY123" s="14" t="s">
        <v>170</v>
      </c>
      <c r="BE123" s="160">
        <f t="shared" si="4"/>
        <v>0</v>
      </c>
      <c r="BF123" s="160">
        <f t="shared" si="5"/>
        <v>0</v>
      </c>
      <c r="BG123" s="160">
        <f t="shared" si="6"/>
        <v>0</v>
      </c>
      <c r="BH123" s="160">
        <f t="shared" si="7"/>
        <v>0</v>
      </c>
      <c r="BI123" s="160">
        <f t="shared" si="8"/>
        <v>0</v>
      </c>
      <c r="BJ123" s="14" t="s">
        <v>177</v>
      </c>
      <c r="BK123" s="160">
        <f t="shared" si="9"/>
        <v>0</v>
      </c>
      <c r="BL123" s="14" t="s">
        <v>431</v>
      </c>
      <c r="BM123" s="159" t="s">
        <v>1885</v>
      </c>
    </row>
    <row r="124" spans="1:65" s="2" customFormat="1" ht="16.5" customHeight="1">
      <c r="A124" s="27"/>
      <c r="B124" s="147"/>
      <c r="C124" s="148" t="s">
        <v>182</v>
      </c>
      <c r="D124" s="148" t="s">
        <v>172</v>
      </c>
      <c r="E124" s="149" t="s">
        <v>1886</v>
      </c>
      <c r="F124" s="150" t="s">
        <v>1887</v>
      </c>
      <c r="G124" s="151" t="s">
        <v>339</v>
      </c>
      <c r="H124" s="152">
        <v>1</v>
      </c>
      <c r="I124" s="1091"/>
      <c r="J124" s="153">
        <f t="shared" si="0"/>
        <v>0</v>
      </c>
      <c r="K124" s="154"/>
      <c r="L124" s="28"/>
      <c r="M124" s="155" t="s">
        <v>1</v>
      </c>
      <c r="N124" s="156" t="s">
        <v>38</v>
      </c>
      <c r="O124" s="157">
        <v>0.06</v>
      </c>
      <c r="P124" s="157">
        <f t="shared" si="1"/>
        <v>0.06</v>
      </c>
      <c r="Q124" s="157">
        <v>0</v>
      </c>
      <c r="R124" s="157">
        <f t="shared" si="2"/>
        <v>0</v>
      </c>
      <c r="S124" s="157">
        <v>0</v>
      </c>
      <c r="T124" s="158">
        <f t="shared" si="3"/>
        <v>0</v>
      </c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R124" s="159" t="s">
        <v>431</v>
      </c>
      <c r="AT124" s="159" t="s">
        <v>172</v>
      </c>
      <c r="AU124" s="159" t="s">
        <v>177</v>
      </c>
      <c r="AY124" s="14" t="s">
        <v>170</v>
      </c>
      <c r="BE124" s="160">
        <f t="shared" si="4"/>
        <v>0</v>
      </c>
      <c r="BF124" s="160">
        <f t="shared" si="5"/>
        <v>0</v>
      </c>
      <c r="BG124" s="160">
        <f t="shared" si="6"/>
        <v>0</v>
      </c>
      <c r="BH124" s="160">
        <f t="shared" si="7"/>
        <v>0</v>
      </c>
      <c r="BI124" s="160">
        <f t="shared" si="8"/>
        <v>0</v>
      </c>
      <c r="BJ124" s="14" t="s">
        <v>177</v>
      </c>
      <c r="BK124" s="160">
        <f t="shared" si="9"/>
        <v>0</v>
      </c>
      <c r="BL124" s="14" t="s">
        <v>431</v>
      </c>
      <c r="BM124" s="159" t="s">
        <v>1888</v>
      </c>
    </row>
    <row r="125" spans="1:65" s="2" customFormat="1" ht="16.5" customHeight="1">
      <c r="A125" s="27"/>
      <c r="B125" s="147"/>
      <c r="C125" s="148" t="s">
        <v>176</v>
      </c>
      <c r="D125" s="148" t="s">
        <v>172</v>
      </c>
      <c r="E125" s="149" t="s">
        <v>1889</v>
      </c>
      <c r="F125" s="150" t="s">
        <v>1890</v>
      </c>
      <c r="G125" s="151" t="s">
        <v>339</v>
      </c>
      <c r="H125" s="152">
        <v>1</v>
      </c>
      <c r="I125" s="1091"/>
      <c r="J125" s="153">
        <f t="shared" si="0"/>
        <v>0</v>
      </c>
      <c r="K125" s="154"/>
      <c r="L125" s="28"/>
      <c r="M125" s="155" t="s">
        <v>1</v>
      </c>
      <c r="N125" s="156" t="s">
        <v>38</v>
      </c>
      <c r="O125" s="157">
        <v>0.06</v>
      </c>
      <c r="P125" s="157">
        <f t="shared" si="1"/>
        <v>0.06</v>
      </c>
      <c r="Q125" s="157">
        <v>0</v>
      </c>
      <c r="R125" s="157">
        <f t="shared" si="2"/>
        <v>0</v>
      </c>
      <c r="S125" s="157">
        <v>0</v>
      </c>
      <c r="T125" s="158">
        <f t="shared" si="3"/>
        <v>0</v>
      </c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R125" s="159" t="s">
        <v>431</v>
      </c>
      <c r="AT125" s="159" t="s">
        <v>172</v>
      </c>
      <c r="AU125" s="159" t="s">
        <v>177</v>
      </c>
      <c r="AY125" s="14" t="s">
        <v>170</v>
      </c>
      <c r="BE125" s="160">
        <f t="shared" si="4"/>
        <v>0</v>
      </c>
      <c r="BF125" s="160">
        <f t="shared" si="5"/>
        <v>0</v>
      </c>
      <c r="BG125" s="160">
        <f t="shared" si="6"/>
        <v>0</v>
      </c>
      <c r="BH125" s="160">
        <f t="shared" si="7"/>
        <v>0</v>
      </c>
      <c r="BI125" s="160">
        <f t="shared" si="8"/>
        <v>0</v>
      </c>
      <c r="BJ125" s="14" t="s">
        <v>177</v>
      </c>
      <c r="BK125" s="160">
        <f t="shared" si="9"/>
        <v>0</v>
      </c>
      <c r="BL125" s="14" t="s">
        <v>431</v>
      </c>
      <c r="BM125" s="159" t="s">
        <v>1891</v>
      </c>
    </row>
    <row r="126" spans="1:65" s="2" customFormat="1" ht="16.5" customHeight="1">
      <c r="A126" s="27"/>
      <c r="B126" s="147"/>
      <c r="C126" s="148" t="s">
        <v>189</v>
      </c>
      <c r="D126" s="148" t="s">
        <v>172</v>
      </c>
      <c r="E126" s="149" t="s">
        <v>1892</v>
      </c>
      <c r="F126" s="150" t="s">
        <v>1893</v>
      </c>
      <c r="G126" s="151" t="s">
        <v>339</v>
      </c>
      <c r="H126" s="152">
        <v>1</v>
      </c>
      <c r="I126" s="1091"/>
      <c r="J126" s="153">
        <f t="shared" si="0"/>
        <v>0</v>
      </c>
      <c r="K126" s="154"/>
      <c r="L126" s="28"/>
      <c r="M126" s="155" t="s">
        <v>1</v>
      </c>
      <c r="N126" s="156" t="s">
        <v>38</v>
      </c>
      <c r="O126" s="157">
        <v>0.06</v>
      </c>
      <c r="P126" s="157">
        <f t="shared" si="1"/>
        <v>0.06</v>
      </c>
      <c r="Q126" s="157">
        <v>0</v>
      </c>
      <c r="R126" s="157">
        <f t="shared" si="2"/>
        <v>0</v>
      </c>
      <c r="S126" s="157">
        <v>0</v>
      </c>
      <c r="T126" s="158">
        <f t="shared" si="3"/>
        <v>0</v>
      </c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R126" s="159" t="s">
        <v>431</v>
      </c>
      <c r="AT126" s="159" t="s">
        <v>172</v>
      </c>
      <c r="AU126" s="159" t="s">
        <v>177</v>
      </c>
      <c r="AY126" s="14" t="s">
        <v>170</v>
      </c>
      <c r="BE126" s="160">
        <f t="shared" si="4"/>
        <v>0</v>
      </c>
      <c r="BF126" s="160">
        <f t="shared" si="5"/>
        <v>0</v>
      </c>
      <c r="BG126" s="160">
        <f t="shared" si="6"/>
        <v>0</v>
      </c>
      <c r="BH126" s="160">
        <f t="shared" si="7"/>
        <v>0</v>
      </c>
      <c r="BI126" s="160">
        <f t="shared" si="8"/>
        <v>0</v>
      </c>
      <c r="BJ126" s="14" t="s">
        <v>177</v>
      </c>
      <c r="BK126" s="160">
        <f t="shared" si="9"/>
        <v>0</v>
      </c>
      <c r="BL126" s="14" t="s">
        <v>431</v>
      </c>
      <c r="BM126" s="159" t="s">
        <v>1894</v>
      </c>
    </row>
    <row r="127" spans="1:65" s="2" customFormat="1" ht="16.5" customHeight="1">
      <c r="A127" s="27"/>
      <c r="B127" s="147"/>
      <c r="C127" s="179" t="s">
        <v>194</v>
      </c>
      <c r="D127" s="179" t="s">
        <v>391</v>
      </c>
      <c r="E127" s="180" t="s">
        <v>1895</v>
      </c>
      <c r="F127" s="181" t="s">
        <v>1896</v>
      </c>
      <c r="G127" s="151" t="s">
        <v>339</v>
      </c>
      <c r="H127" s="182">
        <v>1</v>
      </c>
      <c r="I127" s="1091"/>
      <c r="J127" s="183">
        <f t="shared" si="0"/>
        <v>0</v>
      </c>
      <c r="K127" s="167"/>
      <c r="L127" s="168"/>
      <c r="M127" s="169" t="s">
        <v>1</v>
      </c>
      <c r="N127" s="170" t="s">
        <v>38</v>
      </c>
      <c r="O127" s="157">
        <v>0</v>
      </c>
      <c r="P127" s="157">
        <f t="shared" si="1"/>
        <v>0</v>
      </c>
      <c r="Q127" s="157">
        <v>3.0000000000000001E-5</v>
      </c>
      <c r="R127" s="157">
        <f t="shared" si="2"/>
        <v>3.0000000000000001E-5</v>
      </c>
      <c r="S127" s="157">
        <v>0</v>
      </c>
      <c r="T127" s="158">
        <f t="shared" si="3"/>
        <v>0</v>
      </c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R127" s="159" t="s">
        <v>690</v>
      </c>
      <c r="AT127" s="159" t="s">
        <v>391</v>
      </c>
      <c r="AU127" s="159" t="s">
        <v>177</v>
      </c>
      <c r="AY127" s="14" t="s">
        <v>170</v>
      </c>
      <c r="BE127" s="160">
        <f t="shared" si="4"/>
        <v>0</v>
      </c>
      <c r="BF127" s="160">
        <f t="shared" si="5"/>
        <v>0</v>
      </c>
      <c r="BG127" s="160">
        <f t="shared" si="6"/>
        <v>0</v>
      </c>
      <c r="BH127" s="160">
        <f t="shared" si="7"/>
        <v>0</v>
      </c>
      <c r="BI127" s="160">
        <f t="shared" si="8"/>
        <v>0</v>
      </c>
      <c r="BJ127" s="14" t="s">
        <v>177</v>
      </c>
      <c r="BK127" s="160">
        <f t="shared" si="9"/>
        <v>0</v>
      </c>
      <c r="BL127" s="14" t="s">
        <v>690</v>
      </c>
      <c r="BM127" s="159" t="s">
        <v>1897</v>
      </c>
    </row>
    <row r="128" spans="1:65" s="2" customFormat="1" ht="16.5" customHeight="1">
      <c r="A128" s="27"/>
      <c r="B128" s="147"/>
      <c r="C128" s="148" t="s">
        <v>198</v>
      </c>
      <c r="D128" s="148" t="s">
        <v>172</v>
      </c>
      <c r="E128" s="149" t="s">
        <v>1898</v>
      </c>
      <c r="F128" s="150" t="s">
        <v>1899</v>
      </c>
      <c r="G128" s="151" t="s">
        <v>339</v>
      </c>
      <c r="H128" s="152">
        <v>1</v>
      </c>
      <c r="I128" s="1091"/>
      <c r="J128" s="153">
        <f>ROUND(I128*H128,2)</f>
        <v>0</v>
      </c>
      <c r="K128" s="154"/>
      <c r="L128" s="28"/>
      <c r="M128" s="155" t="s">
        <v>1</v>
      </c>
      <c r="N128" s="156" t="s">
        <v>38</v>
      </c>
      <c r="O128" s="157">
        <v>0.06</v>
      </c>
      <c r="P128" s="157">
        <f t="shared" si="1"/>
        <v>0.06</v>
      </c>
      <c r="Q128" s="157">
        <v>0</v>
      </c>
      <c r="R128" s="157">
        <f t="shared" si="2"/>
        <v>0</v>
      </c>
      <c r="S128" s="157">
        <v>0</v>
      </c>
      <c r="T128" s="158">
        <f t="shared" si="3"/>
        <v>0</v>
      </c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R128" s="159" t="s">
        <v>431</v>
      </c>
      <c r="AT128" s="159" t="s">
        <v>172</v>
      </c>
      <c r="AU128" s="159" t="s">
        <v>177</v>
      </c>
      <c r="AY128" s="14" t="s">
        <v>170</v>
      </c>
      <c r="BE128" s="160">
        <f t="shared" si="4"/>
        <v>0</v>
      </c>
      <c r="BF128" s="160">
        <f t="shared" si="5"/>
        <v>0</v>
      </c>
      <c r="BG128" s="160">
        <f t="shared" si="6"/>
        <v>0</v>
      </c>
      <c r="BH128" s="160">
        <f t="shared" si="7"/>
        <v>0</v>
      </c>
      <c r="BI128" s="160">
        <f t="shared" si="8"/>
        <v>0</v>
      </c>
      <c r="BJ128" s="14" t="s">
        <v>177</v>
      </c>
      <c r="BK128" s="160">
        <f t="shared" si="9"/>
        <v>0</v>
      </c>
      <c r="BL128" s="14" t="s">
        <v>431</v>
      </c>
      <c r="BM128" s="159" t="s">
        <v>1900</v>
      </c>
    </row>
    <row r="129" spans="1:65" s="2" customFormat="1" ht="16.5" customHeight="1">
      <c r="A129" s="27"/>
      <c r="B129" s="147"/>
      <c r="C129" s="148" t="s">
        <v>202</v>
      </c>
      <c r="D129" s="148" t="s">
        <v>172</v>
      </c>
      <c r="E129" s="149" t="s">
        <v>1901</v>
      </c>
      <c r="F129" s="150" t="s">
        <v>1902</v>
      </c>
      <c r="G129" s="151" t="s">
        <v>339</v>
      </c>
      <c r="H129" s="152">
        <v>1</v>
      </c>
      <c r="I129" s="1091"/>
      <c r="J129" s="153">
        <f t="shared" si="0"/>
        <v>0</v>
      </c>
      <c r="K129" s="154"/>
      <c r="L129" s="28"/>
      <c r="M129" s="155" t="s">
        <v>1</v>
      </c>
      <c r="N129" s="156" t="s">
        <v>38</v>
      </c>
      <c r="O129" s="157">
        <v>0.06</v>
      </c>
      <c r="P129" s="157">
        <f t="shared" si="1"/>
        <v>0.06</v>
      </c>
      <c r="Q129" s="157">
        <v>0</v>
      </c>
      <c r="R129" s="157">
        <f t="shared" si="2"/>
        <v>0</v>
      </c>
      <c r="S129" s="157">
        <v>0</v>
      </c>
      <c r="T129" s="158">
        <f t="shared" si="3"/>
        <v>0</v>
      </c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R129" s="159" t="s">
        <v>431</v>
      </c>
      <c r="AT129" s="159" t="s">
        <v>172</v>
      </c>
      <c r="AU129" s="159" t="s">
        <v>177</v>
      </c>
      <c r="AY129" s="14" t="s">
        <v>170</v>
      </c>
      <c r="BE129" s="160">
        <f t="shared" si="4"/>
        <v>0</v>
      </c>
      <c r="BF129" s="160">
        <f t="shared" si="5"/>
        <v>0</v>
      </c>
      <c r="BG129" s="160">
        <f t="shared" si="6"/>
        <v>0</v>
      </c>
      <c r="BH129" s="160">
        <f t="shared" si="7"/>
        <v>0</v>
      </c>
      <c r="BI129" s="160">
        <f t="shared" si="8"/>
        <v>0</v>
      </c>
      <c r="BJ129" s="14" t="s">
        <v>177</v>
      </c>
      <c r="BK129" s="160">
        <f t="shared" si="9"/>
        <v>0</v>
      </c>
      <c r="BL129" s="14" t="s">
        <v>431</v>
      </c>
      <c r="BM129" s="159" t="s">
        <v>1903</v>
      </c>
    </row>
    <row r="130" spans="1:65" s="2" customFormat="1" ht="21.75" customHeight="1">
      <c r="A130" s="27"/>
      <c r="B130" s="147"/>
      <c r="C130" s="148" t="s">
        <v>206</v>
      </c>
      <c r="D130" s="148" t="s">
        <v>172</v>
      </c>
      <c r="E130" s="149" t="s">
        <v>1904</v>
      </c>
      <c r="F130" s="150" t="s">
        <v>1905</v>
      </c>
      <c r="G130" s="151" t="s">
        <v>339</v>
      </c>
      <c r="H130" s="152">
        <v>1</v>
      </c>
      <c r="I130" s="1091"/>
      <c r="J130" s="153">
        <f t="shared" si="0"/>
        <v>0</v>
      </c>
      <c r="K130" s="154"/>
      <c r="L130" s="28"/>
      <c r="M130" s="155" t="s">
        <v>1</v>
      </c>
      <c r="N130" s="156" t="s">
        <v>38</v>
      </c>
      <c r="O130" s="157">
        <v>0.06</v>
      </c>
      <c r="P130" s="157">
        <f t="shared" si="1"/>
        <v>0.06</v>
      </c>
      <c r="Q130" s="157">
        <v>0</v>
      </c>
      <c r="R130" s="157">
        <f t="shared" si="2"/>
        <v>0</v>
      </c>
      <c r="S130" s="157">
        <v>0</v>
      </c>
      <c r="T130" s="158">
        <f t="shared" si="3"/>
        <v>0</v>
      </c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R130" s="159" t="s">
        <v>431</v>
      </c>
      <c r="AT130" s="159" t="s">
        <v>172</v>
      </c>
      <c r="AU130" s="159" t="s">
        <v>177</v>
      </c>
      <c r="AY130" s="14" t="s">
        <v>170</v>
      </c>
      <c r="BE130" s="160">
        <f t="shared" si="4"/>
        <v>0</v>
      </c>
      <c r="BF130" s="160">
        <f t="shared" si="5"/>
        <v>0</v>
      </c>
      <c r="BG130" s="160">
        <f t="shared" si="6"/>
        <v>0</v>
      </c>
      <c r="BH130" s="160">
        <f t="shared" si="7"/>
        <v>0</v>
      </c>
      <c r="BI130" s="160">
        <f t="shared" si="8"/>
        <v>0</v>
      </c>
      <c r="BJ130" s="14" t="s">
        <v>177</v>
      </c>
      <c r="BK130" s="160">
        <f t="shared" si="9"/>
        <v>0</v>
      </c>
      <c r="BL130" s="14" t="s">
        <v>431</v>
      </c>
      <c r="BM130" s="159" t="s">
        <v>1906</v>
      </c>
    </row>
    <row r="131" spans="1:65" s="2" customFormat="1" ht="16.5" customHeight="1">
      <c r="A131" s="27"/>
      <c r="B131" s="147"/>
      <c r="C131" s="148" t="s">
        <v>210</v>
      </c>
      <c r="D131" s="148" t="s">
        <v>172</v>
      </c>
      <c r="E131" s="149" t="s">
        <v>1907</v>
      </c>
      <c r="F131" s="150" t="s">
        <v>1908</v>
      </c>
      <c r="G131" s="151" t="s">
        <v>364</v>
      </c>
      <c r="H131" s="152">
        <v>1</v>
      </c>
      <c r="I131" s="1091"/>
      <c r="J131" s="153">
        <f t="shared" si="0"/>
        <v>0</v>
      </c>
      <c r="K131" s="154"/>
      <c r="L131" s="28"/>
      <c r="M131" s="155" t="s">
        <v>1</v>
      </c>
      <c r="N131" s="156" t="s">
        <v>38</v>
      </c>
      <c r="O131" s="157">
        <v>0.06</v>
      </c>
      <c r="P131" s="157">
        <f t="shared" si="1"/>
        <v>0.06</v>
      </c>
      <c r="Q131" s="157">
        <v>0</v>
      </c>
      <c r="R131" s="157">
        <f t="shared" si="2"/>
        <v>0</v>
      </c>
      <c r="S131" s="157">
        <v>0</v>
      </c>
      <c r="T131" s="158">
        <f t="shared" si="3"/>
        <v>0</v>
      </c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R131" s="159" t="s">
        <v>431</v>
      </c>
      <c r="AT131" s="159" t="s">
        <v>172</v>
      </c>
      <c r="AU131" s="159" t="s">
        <v>177</v>
      </c>
      <c r="AY131" s="14" t="s">
        <v>170</v>
      </c>
      <c r="BE131" s="160">
        <f t="shared" si="4"/>
        <v>0</v>
      </c>
      <c r="BF131" s="160">
        <f t="shared" si="5"/>
        <v>0</v>
      </c>
      <c r="BG131" s="160">
        <f t="shared" si="6"/>
        <v>0</v>
      </c>
      <c r="BH131" s="160">
        <f t="shared" si="7"/>
        <v>0</v>
      </c>
      <c r="BI131" s="160">
        <f t="shared" si="8"/>
        <v>0</v>
      </c>
      <c r="BJ131" s="14" t="s">
        <v>177</v>
      </c>
      <c r="BK131" s="160">
        <f t="shared" si="9"/>
        <v>0</v>
      </c>
      <c r="BL131" s="14" t="s">
        <v>431</v>
      </c>
      <c r="BM131" s="159" t="s">
        <v>1909</v>
      </c>
    </row>
    <row r="132" spans="1:65" s="12" customFormat="1" ht="25.9" customHeight="1">
      <c r="B132" s="135"/>
      <c r="D132" s="136" t="s">
        <v>69</v>
      </c>
      <c r="E132" s="137" t="s">
        <v>1843</v>
      </c>
      <c r="F132" s="137" t="s">
        <v>1844</v>
      </c>
      <c r="J132" s="138">
        <f>BK132</f>
        <v>0</v>
      </c>
      <c r="L132" s="135"/>
      <c r="M132" s="139"/>
      <c r="N132" s="140"/>
      <c r="O132" s="140"/>
      <c r="P132" s="141">
        <f>SUM(P133:P134)</f>
        <v>2.12</v>
      </c>
      <c r="Q132" s="140"/>
      <c r="R132" s="141">
        <f>SUM(R133:R134)</f>
        <v>0</v>
      </c>
      <c r="S132" s="140"/>
      <c r="T132" s="142">
        <f>SUM(T133:T134)</f>
        <v>0</v>
      </c>
      <c r="AR132" s="136" t="s">
        <v>176</v>
      </c>
      <c r="AT132" s="143" t="s">
        <v>69</v>
      </c>
      <c r="AU132" s="143" t="s">
        <v>70</v>
      </c>
      <c r="AY132" s="136" t="s">
        <v>170</v>
      </c>
      <c r="BK132" s="144">
        <f>SUM(BK133:BK134)</f>
        <v>0</v>
      </c>
    </row>
    <row r="133" spans="1:65" s="2" customFormat="1" ht="16.5" customHeight="1">
      <c r="A133" s="27"/>
      <c r="B133" s="147"/>
      <c r="C133" s="148" t="s">
        <v>214</v>
      </c>
      <c r="D133" s="148" t="s">
        <v>172</v>
      </c>
      <c r="E133" s="149" t="s">
        <v>1910</v>
      </c>
      <c r="F133" s="150" t="s">
        <v>1911</v>
      </c>
      <c r="G133" s="151" t="s">
        <v>339</v>
      </c>
      <c r="H133" s="152">
        <v>1</v>
      </c>
      <c r="I133" s="1091"/>
      <c r="J133" s="153">
        <f>ROUND(I133*H133,2)</f>
        <v>0</v>
      </c>
      <c r="K133" s="154"/>
      <c r="L133" s="28"/>
      <c r="M133" s="155" t="s">
        <v>1</v>
      </c>
      <c r="N133" s="156" t="s">
        <v>38</v>
      </c>
      <c r="O133" s="157">
        <v>1.06</v>
      </c>
      <c r="P133" s="157">
        <f>O133*H133</f>
        <v>1.06</v>
      </c>
      <c r="Q133" s="157">
        <v>0</v>
      </c>
      <c r="R133" s="157">
        <f>Q133*H133</f>
        <v>0</v>
      </c>
      <c r="S133" s="157">
        <v>0</v>
      </c>
      <c r="T133" s="158">
        <f>S133*H133</f>
        <v>0</v>
      </c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R133" s="159" t="s">
        <v>1849</v>
      </c>
      <c r="AT133" s="159" t="s">
        <v>172</v>
      </c>
      <c r="AU133" s="159" t="s">
        <v>78</v>
      </c>
      <c r="AY133" s="14" t="s">
        <v>170</v>
      </c>
      <c r="BE133" s="160">
        <f>IF(N133="základná",J133,0)</f>
        <v>0</v>
      </c>
      <c r="BF133" s="160">
        <f>IF(N133="znížená",J133,0)</f>
        <v>0</v>
      </c>
      <c r="BG133" s="160">
        <f>IF(N133="zákl. prenesená",J133,0)</f>
        <v>0</v>
      </c>
      <c r="BH133" s="160">
        <f>IF(N133="zníž. prenesená",J133,0)</f>
        <v>0</v>
      </c>
      <c r="BI133" s="160">
        <f>IF(N133="nulová",J133,0)</f>
        <v>0</v>
      </c>
      <c r="BJ133" s="14" t="s">
        <v>177</v>
      </c>
      <c r="BK133" s="160">
        <f>ROUND(I133*H133,2)</f>
        <v>0</v>
      </c>
      <c r="BL133" s="14" t="s">
        <v>1849</v>
      </c>
      <c r="BM133" s="159" t="s">
        <v>1912</v>
      </c>
    </row>
    <row r="134" spans="1:65" s="2" customFormat="1" ht="16.5" customHeight="1">
      <c r="A134" s="27"/>
      <c r="B134" s="147"/>
      <c r="C134" s="148" t="s">
        <v>218</v>
      </c>
      <c r="D134" s="148" t="s">
        <v>172</v>
      </c>
      <c r="E134" s="149" t="s">
        <v>1913</v>
      </c>
      <c r="F134" s="150" t="s">
        <v>1843</v>
      </c>
      <c r="G134" s="151" t="s">
        <v>339</v>
      </c>
      <c r="H134" s="152">
        <v>1</v>
      </c>
      <c r="I134" s="1091"/>
      <c r="J134" s="153">
        <f>ROUND(I134*H134,2)</f>
        <v>0</v>
      </c>
      <c r="K134" s="154"/>
      <c r="L134" s="28"/>
      <c r="M134" s="171" t="s">
        <v>1</v>
      </c>
      <c r="N134" s="172" t="s">
        <v>38</v>
      </c>
      <c r="O134" s="173">
        <v>1.06</v>
      </c>
      <c r="P134" s="173">
        <f>O134*H134</f>
        <v>1.06</v>
      </c>
      <c r="Q134" s="173">
        <v>0</v>
      </c>
      <c r="R134" s="173">
        <f>Q134*H134</f>
        <v>0</v>
      </c>
      <c r="S134" s="173">
        <v>0</v>
      </c>
      <c r="T134" s="174">
        <f>S134*H134</f>
        <v>0</v>
      </c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R134" s="159" t="s">
        <v>1849</v>
      </c>
      <c r="AT134" s="159" t="s">
        <v>172</v>
      </c>
      <c r="AU134" s="159" t="s">
        <v>78</v>
      </c>
      <c r="AY134" s="14" t="s">
        <v>170</v>
      </c>
      <c r="BE134" s="160">
        <f>IF(N134="základná",J134,0)</f>
        <v>0</v>
      </c>
      <c r="BF134" s="160">
        <f>IF(N134="znížená",J134,0)</f>
        <v>0</v>
      </c>
      <c r="BG134" s="160">
        <f>IF(N134="zákl. prenesená",J134,0)</f>
        <v>0</v>
      </c>
      <c r="BH134" s="160">
        <f>IF(N134="zníž. prenesená",J134,0)</f>
        <v>0</v>
      </c>
      <c r="BI134" s="160">
        <f>IF(N134="nulová",J134,0)</f>
        <v>0</v>
      </c>
      <c r="BJ134" s="14" t="s">
        <v>177</v>
      </c>
      <c r="BK134" s="160">
        <f>ROUND(I134*H134,2)</f>
        <v>0</v>
      </c>
      <c r="BL134" s="14" t="s">
        <v>1849</v>
      </c>
      <c r="BM134" s="159" t="s">
        <v>1914</v>
      </c>
    </row>
    <row r="135" spans="1:65" s="2" customFormat="1" ht="7" customHeight="1">
      <c r="A135" s="27"/>
      <c r="B135" s="45"/>
      <c r="C135" s="46"/>
      <c r="D135" s="46"/>
      <c r="E135" s="46"/>
      <c r="F135" s="46"/>
      <c r="G135" s="46"/>
      <c r="H135" s="46"/>
      <c r="I135" s="46"/>
      <c r="J135" s="46"/>
      <c r="K135" s="46"/>
      <c r="L135" s="28"/>
      <c r="M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</row>
  </sheetData>
  <autoFilter ref="C118:K134" xr:uid="{00000000-0009-0000-0000-000002000000}"/>
  <mergeCells count="9">
    <mergeCell ref="E109:H109"/>
    <mergeCell ref="E111:H111"/>
    <mergeCell ref="L2:V2"/>
    <mergeCell ref="E7:H7"/>
    <mergeCell ref="E9:H9"/>
    <mergeCell ref="E27:H27"/>
    <mergeCell ref="E85:H85"/>
    <mergeCell ref="E87:H87"/>
    <mergeCell ref="E18:H18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24"/>
  <sheetViews>
    <sheetView view="pageBreakPreview" zoomScaleNormal="100" zoomScaleSheetLayoutView="100" workbookViewId="0">
      <selection activeCell="L44" sqref="L44"/>
    </sheetView>
  </sheetViews>
  <sheetFormatPr defaultColWidth="10.6640625" defaultRowHeight="13.8"/>
  <cols>
    <col min="1" max="1" width="7" style="184" customWidth="1"/>
    <col min="2" max="2" width="57.1328125" style="184" customWidth="1"/>
    <col min="3" max="3" width="14.6640625" style="185" customWidth="1"/>
    <col min="4" max="4" width="15.796875" style="185" customWidth="1"/>
    <col min="5" max="6" width="14.46484375" style="185" customWidth="1"/>
    <col min="7" max="7" width="9.796875" style="184" bestFit="1" customWidth="1"/>
    <col min="8" max="16384" width="10.6640625" style="184"/>
  </cols>
  <sheetData>
    <row r="2" spans="1:8" ht="14.1">
      <c r="B2" s="192" t="s">
        <v>2007</v>
      </c>
      <c r="C2" s="184"/>
    </row>
    <row r="3" spans="1:8" ht="14.1">
      <c r="B3" s="192" t="s">
        <v>2006</v>
      </c>
      <c r="C3" s="184"/>
    </row>
    <row r="4" spans="1:8" ht="14.1">
      <c r="B4" s="192"/>
      <c r="C4" s="184"/>
    </row>
    <row r="5" spans="1:8" ht="14.1">
      <c r="B5" s="192" t="s">
        <v>2005</v>
      </c>
    </row>
    <row r="6" spans="1:8" s="191" customFormat="1" ht="14.1">
      <c r="C6" s="952" t="s">
        <v>2004</v>
      </c>
      <c r="D6" s="952" t="s">
        <v>2003</v>
      </c>
      <c r="E6" s="952" t="s">
        <v>2002</v>
      </c>
      <c r="F6" s="952" t="s">
        <v>2001</v>
      </c>
    </row>
    <row r="7" spans="1:8" ht="14.1">
      <c r="C7" s="953" t="s">
        <v>2000</v>
      </c>
      <c r="D7" s="953" t="s">
        <v>2000</v>
      </c>
      <c r="E7" s="953" t="s">
        <v>2000</v>
      </c>
      <c r="F7" s="953" t="s">
        <v>2000</v>
      </c>
    </row>
    <row r="8" spans="1:8">
      <c r="B8" s="184" t="s">
        <v>1999</v>
      </c>
      <c r="H8" s="185"/>
    </row>
    <row r="9" spans="1:8">
      <c r="B9" s="184" t="s">
        <v>1998</v>
      </c>
      <c r="H9" s="185"/>
    </row>
    <row r="10" spans="1:8" ht="14.1">
      <c r="A10" s="188">
        <v>1</v>
      </c>
      <c r="B10" s="187" t="s">
        <v>1881</v>
      </c>
      <c r="F10" s="951">
        <f>'SO01.2_Rozpocet el. polozky'!H48</f>
        <v>0</v>
      </c>
      <c r="H10" s="185"/>
    </row>
    <row r="11" spans="1:8" ht="14.1">
      <c r="A11" s="188">
        <v>2</v>
      </c>
      <c r="B11" s="187" t="s">
        <v>1884</v>
      </c>
      <c r="E11" s="951">
        <f>'SO01.2_Rozpocet el. polozky'!G91</f>
        <v>0</v>
      </c>
      <c r="H11" s="185"/>
    </row>
    <row r="12" spans="1:8" ht="14.1">
      <c r="A12" s="188">
        <v>3</v>
      </c>
      <c r="B12" s="187" t="s">
        <v>1887</v>
      </c>
      <c r="F12" s="951">
        <f>'SO01.2_Rozpocet el. polozky'!H125</f>
        <v>0</v>
      </c>
      <c r="H12" s="185"/>
    </row>
    <row r="13" spans="1:8" ht="14.1">
      <c r="A13" s="188">
        <v>4</v>
      </c>
      <c r="B13" s="187" t="s">
        <v>1890</v>
      </c>
      <c r="E13" s="951">
        <f>'SO01.2_Rozpocet el. polozky'!G175</f>
        <v>0</v>
      </c>
      <c r="F13" s="189"/>
      <c r="H13" s="185"/>
    </row>
    <row r="14" spans="1:8" ht="14.1">
      <c r="A14" s="188">
        <v>5</v>
      </c>
      <c r="B14" s="187" t="s">
        <v>1896</v>
      </c>
      <c r="E14" s="951">
        <f>'SO01.2_Rozpocet el. polozky'!G189</f>
        <v>0</v>
      </c>
      <c r="F14" s="951">
        <f>'SO01.2_Rozpocet el. polozky'!H189</f>
        <v>0</v>
      </c>
      <c r="H14" s="185"/>
    </row>
    <row r="15" spans="1:8" ht="14.1">
      <c r="A15" s="188">
        <v>6</v>
      </c>
      <c r="B15" s="187" t="s">
        <v>1899</v>
      </c>
      <c r="F15" s="951">
        <f>'SO01.2_Rozpocet el. polozky'!H194</f>
        <v>0</v>
      </c>
      <c r="H15" s="185"/>
    </row>
    <row r="16" spans="1:8" ht="14.1">
      <c r="A16" s="188">
        <v>7</v>
      </c>
      <c r="B16" s="187" t="s">
        <v>1902</v>
      </c>
      <c r="F16" s="951">
        <f>'SO01.2_Rozpocet el. polozky'!H206</f>
        <v>0</v>
      </c>
      <c r="G16" s="929"/>
      <c r="H16" s="185"/>
    </row>
    <row r="17" spans="1:8" ht="14.1">
      <c r="A17" s="188">
        <v>8</v>
      </c>
      <c r="B17" s="187" t="s">
        <v>1905</v>
      </c>
      <c r="E17" s="951">
        <f>'SO01.2_Rozpocet el. polozky'!G230</f>
        <v>0</v>
      </c>
      <c r="F17" s="189"/>
      <c r="G17" s="929"/>
      <c r="H17" s="185"/>
    </row>
    <row r="18" spans="1:8" ht="14.1">
      <c r="A18" s="188">
        <v>9</v>
      </c>
      <c r="B18" s="187" t="s">
        <v>1908</v>
      </c>
      <c r="F18" s="951">
        <f>'SO01.2_Rozpocet el. polozky'!H235</f>
        <v>0</v>
      </c>
      <c r="H18" s="185"/>
    </row>
    <row r="19" spans="1:8" ht="14.1">
      <c r="A19" s="188">
        <v>10</v>
      </c>
      <c r="B19" s="187" t="s">
        <v>1911</v>
      </c>
      <c r="C19" s="925"/>
      <c r="D19" s="951">
        <f>'SO01.2_Rozpocet el. polozky'!H239</f>
        <v>0</v>
      </c>
      <c r="H19" s="185"/>
    </row>
    <row r="20" spans="1:8" ht="14.1">
      <c r="A20" s="188">
        <v>11</v>
      </c>
      <c r="B20" s="187" t="s">
        <v>1843</v>
      </c>
      <c r="C20" s="951">
        <f>'SO01.2_Rozpocet el. polozky'!H243</f>
        <v>0</v>
      </c>
      <c r="D20" s="186"/>
    </row>
    <row r="21" spans="1:8">
      <c r="A21" s="184" t="s">
        <v>1997</v>
      </c>
      <c r="B21" s="184" t="s">
        <v>1996</v>
      </c>
      <c r="C21" s="185" t="s">
        <v>1995</v>
      </c>
      <c r="D21" s="185" t="s">
        <v>1994</v>
      </c>
      <c r="E21" s="185" t="s">
        <v>1994</v>
      </c>
      <c r="F21" s="185" t="s">
        <v>1994</v>
      </c>
    </row>
    <row r="22" spans="1:8" ht="14.1">
      <c r="B22" s="184" t="s">
        <v>1993</v>
      </c>
      <c r="C22" s="925">
        <f t="shared" ref="C22:E22" si="0">SUM(C10:C21)</f>
        <v>0</v>
      </c>
      <c r="D22" s="925">
        <f t="shared" si="0"/>
        <v>0</v>
      </c>
      <c r="E22" s="925">
        <f t="shared" si="0"/>
        <v>0</v>
      </c>
      <c r="F22" s="925">
        <f>SUM(F10:F21)</f>
        <v>0</v>
      </c>
    </row>
    <row r="24" spans="1:8" ht="14.1">
      <c r="B24" s="184" t="s">
        <v>1992</v>
      </c>
      <c r="F24" s="947">
        <f>C22+D22+E22+F22</f>
        <v>0</v>
      </c>
    </row>
  </sheetData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44"/>
  <sheetViews>
    <sheetView view="pageBreakPreview" topLeftCell="A194" zoomScale="90" zoomScaleNormal="100" zoomScaleSheetLayoutView="90" workbookViewId="0">
      <selection activeCell="F229" sqref="F229"/>
    </sheetView>
  </sheetViews>
  <sheetFormatPr defaultColWidth="10.6640625" defaultRowHeight="14.1"/>
  <cols>
    <col min="1" max="1" width="4.6640625" style="188" customWidth="1"/>
    <col min="2" max="2" width="14.33203125" style="184" customWidth="1"/>
    <col min="3" max="3" width="79.46484375" style="184" customWidth="1"/>
    <col min="4" max="4" width="6.6640625" style="184" customWidth="1"/>
    <col min="5" max="5" width="12.6640625" style="185" customWidth="1"/>
    <col min="6" max="6" width="13" style="195" bestFit="1" customWidth="1"/>
    <col min="7" max="7" width="19.46484375" style="185" bestFit="1" customWidth="1"/>
    <col min="8" max="8" width="17.796875" style="185" bestFit="1" customWidth="1"/>
    <col min="9" max="9" width="3.796875" style="184" bestFit="1" customWidth="1"/>
    <col min="10" max="16384" width="10.6640625" style="184"/>
  </cols>
  <sheetData>
    <row r="1" spans="1:12" s="194" customFormat="1">
      <c r="A1" s="193"/>
      <c r="E1" s="195"/>
      <c r="F1" s="195"/>
      <c r="G1" s="195"/>
      <c r="H1" s="195"/>
    </row>
    <row r="2" spans="1:12" s="194" customFormat="1">
      <c r="A2" s="948" t="s">
        <v>2008</v>
      </c>
      <c r="B2" s="949" t="s">
        <v>2009</v>
      </c>
      <c r="C2" s="949" t="s">
        <v>2010</v>
      </c>
      <c r="D2" s="926" t="s">
        <v>2011</v>
      </c>
      <c r="E2" s="927" t="s">
        <v>159</v>
      </c>
      <c r="F2" s="927" t="s">
        <v>2012</v>
      </c>
      <c r="G2" s="927" t="s">
        <v>2013</v>
      </c>
      <c r="H2" s="927" t="s">
        <v>2001</v>
      </c>
    </row>
    <row r="3" spans="1:12" s="194" customFormat="1">
      <c r="A3" s="948"/>
      <c r="B3" s="949" t="s">
        <v>2014</v>
      </c>
      <c r="C3" s="198"/>
      <c r="D3" s="926"/>
      <c r="E3" s="927"/>
      <c r="F3" s="927" t="s">
        <v>2015</v>
      </c>
      <c r="G3" s="927" t="s">
        <v>2000</v>
      </c>
      <c r="H3" s="927" t="s">
        <v>2000</v>
      </c>
    </row>
    <row r="4" spans="1:12" s="194" customFormat="1">
      <c r="A4" s="193"/>
      <c r="C4" s="200" t="s">
        <v>2016</v>
      </c>
      <c r="E4" s="201"/>
      <c r="F4" s="190"/>
      <c r="G4" s="190"/>
      <c r="H4" s="190"/>
    </row>
    <row r="5" spans="1:12" s="194" customFormat="1">
      <c r="A5" s="193"/>
      <c r="E5" s="201"/>
      <c r="F5" s="195"/>
      <c r="G5" s="195"/>
      <c r="H5" s="195"/>
    </row>
    <row r="6" spans="1:12" s="208" customFormat="1">
      <c r="A6" s="202">
        <v>1</v>
      </c>
      <c r="B6" s="203" t="s">
        <v>2017</v>
      </c>
      <c r="C6" s="204" t="s">
        <v>2018</v>
      </c>
      <c r="D6" s="203" t="s">
        <v>364</v>
      </c>
      <c r="E6" s="205">
        <f xml:space="preserve"> ROUND(6400,3)</f>
        <v>6400</v>
      </c>
      <c r="F6" s="1091"/>
      <c r="G6" s="206"/>
      <c r="H6" s="207">
        <f>E6*F6</f>
        <v>0</v>
      </c>
      <c r="K6" s="209"/>
      <c r="L6" s="210"/>
    </row>
    <row r="7" spans="1:12" s="208" customFormat="1">
      <c r="A7" s="202">
        <v>2</v>
      </c>
      <c r="B7" s="203" t="s">
        <v>2019</v>
      </c>
      <c r="C7" s="204" t="s">
        <v>2020</v>
      </c>
      <c r="D7" s="203" t="s">
        <v>364</v>
      </c>
      <c r="E7" s="205">
        <v>270</v>
      </c>
      <c r="F7" s="1091"/>
      <c r="G7" s="206"/>
      <c r="H7" s="207">
        <f t="shared" ref="H7:H47" si="0">E7*F7</f>
        <v>0</v>
      </c>
      <c r="K7" s="209"/>
      <c r="L7" s="210"/>
    </row>
    <row r="8" spans="1:12" s="208" customFormat="1">
      <c r="A8" s="202">
        <v>3</v>
      </c>
      <c r="B8" s="203" t="s">
        <v>2021</v>
      </c>
      <c r="C8" s="204" t="s">
        <v>2022</v>
      </c>
      <c r="D8" s="203" t="s">
        <v>364</v>
      </c>
      <c r="E8" s="205">
        <v>510</v>
      </c>
      <c r="F8" s="1091"/>
      <c r="G8" s="206"/>
      <c r="H8" s="207">
        <f t="shared" si="0"/>
        <v>0</v>
      </c>
      <c r="K8" s="209"/>
      <c r="L8" s="210"/>
    </row>
    <row r="9" spans="1:12" s="208" customFormat="1">
      <c r="A9" s="202">
        <v>4</v>
      </c>
      <c r="B9" s="203" t="s">
        <v>2023</v>
      </c>
      <c r="C9" s="204" t="s">
        <v>2024</v>
      </c>
      <c r="D9" s="203" t="s">
        <v>364</v>
      </c>
      <c r="E9" s="205">
        <v>250</v>
      </c>
      <c r="F9" s="1091"/>
      <c r="G9" s="206"/>
      <c r="H9" s="207">
        <f t="shared" si="0"/>
        <v>0</v>
      </c>
      <c r="K9" s="209"/>
      <c r="L9" s="210"/>
    </row>
    <row r="10" spans="1:12" s="208" customFormat="1">
      <c r="A10" s="202">
        <v>5</v>
      </c>
      <c r="B10" s="203" t="s">
        <v>2025</v>
      </c>
      <c r="C10" s="204" t="s">
        <v>2026</v>
      </c>
      <c r="D10" s="203" t="s">
        <v>364</v>
      </c>
      <c r="E10" s="205">
        <v>30</v>
      </c>
      <c r="F10" s="1091"/>
      <c r="G10" s="206"/>
      <c r="H10" s="207">
        <f t="shared" si="0"/>
        <v>0</v>
      </c>
      <c r="K10" s="209"/>
      <c r="L10" s="210"/>
    </row>
    <row r="11" spans="1:12" s="208" customFormat="1">
      <c r="A11" s="202">
        <v>6</v>
      </c>
      <c r="B11" s="203" t="s">
        <v>2027</v>
      </c>
      <c r="C11" s="204" t="s">
        <v>2028</v>
      </c>
      <c r="D11" s="203" t="s">
        <v>364</v>
      </c>
      <c r="E11" s="205">
        <v>45</v>
      </c>
      <c r="F11" s="1091"/>
      <c r="G11" s="206"/>
      <c r="H11" s="207">
        <f t="shared" si="0"/>
        <v>0</v>
      </c>
      <c r="K11" s="209"/>
      <c r="L11" s="210"/>
    </row>
    <row r="12" spans="1:12" s="208" customFormat="1">
      <c r="A12" s="211">
        <v>7</v>
      </c>
      <c r="B12" s="212" t="s">
        <v>2029</v>
      </c>
      <c r="C12" s="213" t="s">
        <v>2030</v>
      </c>
      <c r="D12" s="214" t="s">
        <v>339</v>
      </c>
      <c r="E12" s="215">
        <v>450</v>
      </c>
      <c r="F12" s="1091"/>
      <c r="G12" s="216"/>
      <c r="H12" s="207">
        <f t="shared" si="0"/>
        <v>0</v>
      </c>
      <c r="K12" s="217"/>
      <c r="L12" s="210"/>
    </row>
    <row r="13" spans="1:12" s="208" customFormat="1">
      <c r="A13" s="218">
        <v>8</v>
      </c>
      <c r="B13" s="219" t="s">
        <v>2031</v>
      </c>
      <c r="C13" s="220" t="s">
        <v>2032</v>
      </c>
      <c r="D13" s="214" t="s">
        <v>339</v>
      </c>
      <c r="E13" s="215">
        <v>150</v>
      </c>
      <c r="F13" s="1091"/>
      <c r="G13" s="216"/>
      <c r="H13" s="207">
        <f t="shared" si="0"/>
        <v>0</v>
      </c>
      <c r="K13" s="217"/>
      <c r="L13" s="210"/>
    </row>
    <row r="14" spans="1:12" s="226" customFormat="1">
      <c r="A14" s="221">
        <v>9</v>
      </c>
      <c r="B14" s="222" t="s">
        <v>2033</v>
      </c>
      <c r="C14" s="223" t="s">
        <v>2034</v>
      </c>
      <c r="D14" s="222" t="s">
        <v>339</v>
      </c>
      <c r="E14" s="224">
        <v>185</v>
      </c>
      <c r="F14" s="1091"/>
      <c r="G14" s="225"/>
      <c r="H14" s="207">
        <f t="shared" si="0"/>
        <v>0</v>
      </c>
      <c r="K14" s="227"/>
      <c r="L14" s="228"/>
    </row>
    <row r="15" spans="1:12" s="231" customFormat="1">
      <c r="A15" s="229">
        <v>10</v>
      </c>
      <c r="B15" s="214" t="s">
        <v>2035</v>
      </c>
      <c r="C15" s="230" t="s">
        <v>2036</v>
      </c>
      <c r="D15" s="214" t="s">
        <v>339</v>
      </c>
      <c r="E15" s="215">
        <v>2</v>
      </c>
      <c r="F15" s="1091"/>
      <c r="G15" s="216"/>
      <c r="H15" s="207">
        <f t="shared" si="0"/>
        <v>0</v>
      </c>
      <c r="K15" s="232"/>
      <c r="L15" s="233"/>
    </row>
    <row r="16" spans="1:12" s="194" customFormat="1" ht="16.5" customHeight="1">
      <c r="A16" s="234" t="s">
        <v>2037</v>
      </c>
      <c r="B16" s="235" t="s">
        <v>2038</v>
      </c>
      <c r="C16" s="236" t="s">
        <v>2039</v>
      </c>
      <c r="D16" s="237" t="s">
        <v>364</v>
      </c>
      <c r="E16" s="238">
        <v>72</v>
      </c>
      <c r="F16" s="1091"/>
      <c r="G16" s="239"/>
      <c r="H16" s="240">
        <f t="shared" si="0"/>
        <v>0</v>
      </c>
      <c r="K16" s="241"/>
      <c r="L16" s="242"/>
    </row>
    <row r="17" spans="1:12" s="194" customFormat="1">
      <c r="A17" s="196" t="s">
        <v>2040</v>
      </c>
      <c r="B17" s="197" t="s">
        <v>2041</v>
      </c>
      <c r="C17" s="243" t="s">
        <v>2042</v>
      </c>
      <c r="D17" s="222" t="s">
        <v>364</v>
      </c>
      <c r="E17" s="224">
        <v>12</v>
      </c>
      <c r="F17" s="1091"/>
      <c r="G17" s="225"/>
      <c r="H17" s="207">
        <f t="shared" si="0"/>
        <v>0</v>
      </c>
      <c r="K17" s="195"/>
      <c r="L17" s="242"/>
    </row>
    <row r="18" spans="1:12" s="226" customFormat="1">
      <c r="A18" s="221">
        <v>12</v>
      </c>
      <c r="B18" s="222" t="s">
        <v>2043</v>
      </c>
      <c r="C18" s="223" t="s">
        <v>2044</v>
      </c>
      <c r="D18" s="222" t="s">
        <v>364</v>
      </c>
      <c r="E18" s="224">
        <v>490</v>
      </c>
      <c r="F18" s="1091"/>
      <c r="G18" s="225"/>
      <c r="H18" s="207">
        <f t="shared" si="0"/>
        <v>0</v>
      </c>
      <c r="K18" s="227"/>
      <c r="L18" s="228"/>
    </row>
    <row r="19" spans="1:12" s="226" customFormat="1">
      <c r="A19" s="221">
        <v>13</v>
      </c>
      <c r="B19" s="222" t="s">
        <v>2045</v>
      </c>
      <c r="C19" s="223" t="s">
        <v>2046</v>
      </c>
      <c r="D19" s="222" t="s">
        <v>364</v>
      </c>
      <c r="E19" s="224">
        <v>210</v>
      </c>
      <c r="F19" s="1091"/>
      <c r="G19" s="225"/>
      <c r="H19" s="207">
        <f t="shared" si="0"/>
        <v>0</v>
      </c>
      <c r="K19" s="227"/>
      <c r="L19" s="228"/>
    </row>
    <row r="20" spans="1:12" s="226" customFormat="1">
      <c r="A20" s="221">
        <v>14</v>
      </c>
      <c r="B20" s="222" t="s">
        <v>2043</v>
      </c>
      <c r="C20" s="223" t="s">
        <v>2047</v>
      </c>
      <c r="D20" s="222" t="s">
        <v>364</v>
      </c>
      <c r="E20" s="224">
        <v>3450</v>
      </c>
      <c r="F20" s="1091"/>
      <c r="G20" s="225"/>
      <c r="H20" s="207">
        <f t="shared" si="0"/>
        <v>0</v>
      </c>
      <c r="K20" s="227"/>
      <c r="L20" s="228"/>
    </row>
    <row r="21" spans="1:12" s="226" customFormat="1">
      <c r="A21" s="221">
        <v>15</v>
      </c>
      <c r="B21" s="222" t="s">
        <v>2048</v>
      </c>
      <c r="C21" s="223" t="s">
        <v>2049</v>
      </c>
      <c r="D21" s="222" t="s">
        <v>364</v>
      </c>
      <c r="E21" s="224">
        <v>4500</v>
      </c>
      <c r="F21" s="1091"/>
      <c r="G21" s="225"/>
      <c r="H21" s="207">
        <f t="shared" si="0"/>
        <v>0</v>
      </c>
      <c r="K21" s="227"/>
      <c r="L21" s="228"/>
    </row>
    <row r="22" spans="1:12" s="226" customFormat="1">
      <c r="A22" s="221">
        <v>16</v>
      </c>
      <c r="B22" s="222" t="s">
        <v>2048</v>
      </c>
      <c r="C22" s="223" t="s">
        <v>2050</v>
      </c>
      <c r="D22" s="222" t="s">
        <v>364</v>
      </c>
      <c r="E22" s="224">
        <v>240</v>
      </c>
      <c r="F22" s="1091"/>
      <c r="G22" s="225"/>
      <c r="H22" s="207">
        <f t="shared" si="0"/>
        <v>0</v>
      </c>
      <c r="K22" s="227"/>
      <c r="L22" s="228"/>
    </row>
    <row r="23" spans="1:12" s="226" customFormat="1">
      <c r="A23" s="221">
        <v>17</v>
      </c>
      <c r="B23" s="222" t="s">
        <v>2048</v>
      </c>
      <c r="C23" s="223" t="s">
        <v>2051</v>
      </c>
      <c r="D23" s="222" t="s">
        <v>364</v>
      </c>
      <c r="E23" s="224">
        <v>95</v>
      </c>
      <c r="F23" s="1091"/>
      <c r="G23" s="225"/>
      <c r="H23" s="207">
        <f t="shared" si="0"/>
        <v>0</v>
      </c>
      <c r="K23" s="227"/>
      <c r="L23" s="228"/>
    </row>
    <row r="24" spans="1:12" s="226" customFormat="1">
      <c r="A24" s="221">
        <v>18</v>
      </c>
      <c r="B24" s="222" t="s">
        <v>2052</v>
      </c>
      <c r="C24" s="223" t="s">
        <v>2053</v>
      </c>
      <c r="D24" s="222" t="s">
        <v>364</v>
      </c>
      <c r="E24" s="224">
        <v>122</v>
      </c>
      <c r="F24" s="1091"/>
      <c r="G24" s="225"/>
      <c r="H24" s="207">
        <f t="shared" si="0"/>
        <v>0</v>
      </c>
      <c r="K24" s="227"/>
      <c r="L24" s="228"/>
    </row>
    <row r="25" spans="1:12" s="226" customFormat="1">
      <c r="A25" s="221">
        <v>19</v>
      </c>
      <c r="B25" s="222" t="s">
        <v>2045</v>
      </c>
      <c r="C25" s="223" t="s">
        <v>2054</v>
      </c>
      <c r="D25" s="222" t="s">
        <v>364</v>
      </c>
      <c r="E25" s="224">
        <v>100</v>
      </c>
      <c r="F25" s="1091"/>
      <c r="G25" s="225"/>
      <c r="H25" s="207">
        <f t="shared" si="0"/>
        <v>0</v>
      </c>
      <c r="K25" s="227"/>
      <c r="L25" s="228"/>
    </row>
    <row r="26" spans="1:12" s="226" customFormat="1">
      <c r="A26" s="244">
        <v>20</v>
      </c>
      <c r="B26" s="245" t="s">
        <v>2055</v>
      </c>
      <c r="C26" s="246" t="s">
        <v>2056</v>
      </c>
      <c r="D26" s="203" t="s">
        <v>364</v>
      </c>
      <c r="E26" s="205">
        <v>86</v>
      </c>
      <c r="F26" s="1091"/>
      <c r="G26" s="206"/>
      <c r="H26" s="207">
        <f t="shared" si="0"/>
        <v>0</v>
      </c>
      <c r="I26" s="194"/>
      <c r="J26" s="194"/>
      <c r="K26" s="247"/>
      <c r="L26" s="228"/>
    </row>
    <row r="27" spans="1:12" s="226" customFormat="1">
      <c r="A27" s="244">
        <v>21</v>
      </c>
      <c r="B27" s="245" t="s">
        <v>2057</v>
      </c>
      <c r="C27" s="246" t="s">
        <v>2058</v>
      </c>
      <c r="D27" s="203" t="s">
        <v>364</v>
      </c>
      <c r="E27" s="205">
        <v>83</v>
      </c>
      <c r="F27" s="1091"/>
      <c r="G27" s="206"/>
      <c r="H27" s="207">
        <f t="shared" si="0"/>
        <v>0</v>
      </c>
      <c r="I27" s="194"/>
      <c r="J27" s="194"/>
      <c r="K27" s="247"/>
      <c r="L27" s="228"/>
    </row>
    <row r="28" spans="1:12" s="226" customFormat="1">
      <c r="A28" s="244">
        <v>22</v>
      </c>
      <c r="B28" s="245" t="s">
        <v>2059</v>
      </c>
      <c r="C28" s="246" t="s">
        <v>2060</v>
      </c>
      <c r="D28" s="203" t="s">
        <v>364</v>
      </c>
      <c r="E28" s="205">
        <v>100</v>
      </c>
      <c r="F28" s="1091"/>
      <c r="G28" s="206"/>
      <c r="H28" s="207">
        <f t="shared" si="0"/>
        <v>0</v>
      </c>
      <c r="I28" s="194"/>
      <c r="J28" s="194"/>
      <c r="K28" s="247"/>
      <c r="L28" s="228"/>
    </row>
    <row r="29" spans="1:12" s="226" customFormat="1" ht="15" customHeight="1">
      <c r="A29" s="244">
        <v>23</v>
      </c>
      <c r="B29" s="245" t="s">
        <v>2061</v>
      </c>
      <c r="C29" s="246" t="s">
        <v>2062</v>
      </c>
      <c r="D29" s="203" t="s">
        <v>364</v>
      </c>
      <c r="E29" s="205">
        <v>25</v>
      </c>
      <c r="F29" s="1091"/>
      <c r="G29" s="206"/>
      <c r="H29" s="207">
        <f t="shared" si="0"/>
        <v>0</v>
      </c>
      <c r="I29" s="194"/>
      <c r="J29" s="194"/>
      <c r="K29" s="247"/>
      <c r="L29" s="228"/>
    </row>
    <row r="30" spans="1:12" s="226" customFormat="1" ht="15" customHeight="1">
      <c r="A30" s="244">
        <v>24</v>
      </c>
      <c r="B30" s="245" t="s">
        <v>2063</v>
      </c>
      <c r="C30" s="246" t="s">
        <v>2064</v>
      </c>
      <c r="D30" s="203" t="s">
        <v>364</v>
      </c>
      <c r="E30" s="205">
        <v>30</v>
      </c>
      <c r="F30" s="1091"/>
      <c r="G30" s="206"/>
      <c r="H30" s="207">
        <f t="shared" si="0"/>
        <v>0</v>
      </c>
      <c r="I30" s="194"/>
      <c r="J30" s="194"/>
      <c r="K30" s="247"/>
      <c r="L30" s="228"/>
    </row>
    <row r="31" spans="1:12" s="208" customFormat="1">
      <c r="A31" s="248">
        <v>25</v>
      </c>
      <c r="B31" s="249" t="s">
        <v>2065</v>
      </c>
      <c r="C31" s="250" t="s">
        <v>2066</v>
      </c>
      <c r="D31" s="214" t="s">
        <v>364</v>
      </c>
      <c r="E31" s="215">
        <v>72</v>
      </c>
      <c r="F31" s="1091"/>
      <c r="G31" s="216"/>
      <c r="H31" s="207">
        <f t="shared" si="0"/>
        <v>0</v>
      </c>
      <c r="K31" s="217"/>
      <c r="L31" s="210"/>
    </row>
    <row r="32" spans="1:12" s="226" customFormat="1">
      <c r="A32" s="221">
        <v>26</v>
      </c>
      <c r="B32" s="222" t="s">
        <v>2067</v>
      </c>
      <c r="C32" s="223" t="s">
        <v>2068</v>
      </c>
      <c r="D32" s="222" t="s">
        <v>364</v>
      </c>
      <c r="E32" s="224">
        <v>180</v>
      </c>
      <c r="F32" s="1091"/>
      <c r="G32" s="225"/>
      <c r="H32" s="207">
        <f t="shared" si="0"/>
        <v>0</v>
      </c>
      <c r="K32" s="227"/>
      <c r="L32" s="228"/>
    </row>
    <row r="33" spans="1:12" s="226" customFormat="1">
      <c r="A33" s="221">
        <v>27</v>
      </c>
      <c r="B33" s="222" t="s">
        <v>2069</v>
      </c>
      <c r="C33" s="223" t="s">
        <v>2070</v>
      </c>
      <c r="D33" s="222" t="s">
        <v>364</v>
      </c>
      <c r="E33" s="224">
        <v>210</v>
      </c>
      <c r="F33" s="1091"/>
      <c r="G33" s="225"/>
      <c r="H33" s="207">
        <f t="shared" si="0"/>
        <v>0</v>
      </c>
      <c r="K33" s="227"/>
      <c r="L33" s="228"/>
    </row>
    <row r="34" spans="1:12" s="208" customFormat="1">
      <c r="A34" s="248">
        <v>28</v>
      </c>
      <c r="B34" s="251" t="s">
        <v>2071</v>
      </c>
      <c r="C34" s="250" t="s">
        <v>2072</v>
      </c>
      <c r="D34" s="214" t="s">
        <v>339</v>
      </c>
      <c r="E34" s="215">
        <v>250</v>
      </c>
      <c r="F34" s="1091"/>
      <c r="G34" s="216"/>
      <c r="H34" s="207">
        <f t="shared" si="0"/>
        <v>0</v>
      </c>
      <c r="K34" s="217"/>
      <c r="L34" s="210"/>
    </row>
    <row r="35" spans="1:12" s="226" customFormat="1">
      <c r="A35" s="221">
        <v>29</v>
      </c>
      <c r="B35" s="222" t="s">
        <v>2073</v>
      </c>
      <c r="C35" s="223" t="s">
        <v>2074</v>
      </c>
      <c r="D35" s="222" t="s">
        <v>364</v>
      </c>
      <c r="E35" s="224">
        <v>70</v>
      </c>
      <c r="F35" s="1091"/>
      <c r="G35" s="225"/>
      <c r="H35" s="207">
        <f t="shared" si="0"/>
        <v>0</v>
      </c>
      <c r="K35" s="227"/>
      <c r="L35" s="228"/>
    </row>
    <row r="36" spans="1:12" s="226" customFormat="1">
      <c r="A36" s="221">
        <v>30</v>
      </c>
      <c r="B36" s="222" t="s">
        <v>2075</v>
      </c>
      <c r="C36" s="223" t="s">
        <v>2076</v>
      </c>
      <c r="D36" s="222" t="s">
        <v>339</v>
      </c>
      <c r="E36" s="224">
        <v>120</v>
      </c>
      <c r="F36" s="1091"/>
      <c r="G36" s="225"/>
      <c r="H36" s="207">
        <f t="shared" si="0"/>
        <v>0</v>
      </c>
      <c r="K36" s="227"/>
      <c r="L36" s="228"/>
    </row>
    <row r="37" spans="1:12" s="226" customFormat="1">
      <c r="A37" s="221">
        <v>31</v>
      </c>
      <c r="B37" s="222" t="s">
        <v>2077</v>
      </c>
      <c r="C37" s="223" t="s">
        <v>2078</v>
      </c>
      <c r="D37" s="222" t="s">
        <v>339</v>
      </c>
      <c r="E37" s="224">
        <v>30</v>
      </c>
      <c r="F37" s="1091"/>
      <c r="G37" s="225"/>
      <c r="H37" s="207">
        <f t="shared" si="0"/>
        <v>0</v>
      </c>
      <c r="K37" s="227"/>
      <c r="L37" s="228"/>
    </row>
    <row r="38" spans="1:12" s="231" customFormat="1">
      <c r="A38" s="229">
        <v>32</v>
      </c>
      <c r="B38" s="214" t="s">
        <v>2079</v>
      </c>
      <c r="C38" s="230" t="s">
        <v>2080</v>
      </c>
      <c r="D38" s="214" t="s">
        <v>339</v>
      </c>
      <c r="E38" s="215">
        <v>150</v>
      </c>
      <c r="F38" s="1091"/>
      <c r="G38" s="216"/>
      <c r="H38" s="207">
        <f t="shared" si="0"/>
        <v>0</v>
      </c>
      <c r="K38" s="232"/>
      <c r="L38" s="233"/>
    </row>
    <row r="39" spans="1:12" s="208" customFormat="1">
      <c r="A39" s="248">
        <v>33</v>
      </c>
      <c r="B39" s="251" t="s">
        <v>2081</v>
      </c>
      <c r="C39" s="250" t="s">
        <v>2082</v>
      </c>
      <c r="D39" s="214" t="s">
        <v>339</v>
      </c>
      <c r="E39" s="215">
        <v>4</v>
      </c>
      <c r="F39" s="1091"/>
      <c r="G39" s="216"/>
      <c r="H39" s="207">
        <f t="shared" si="0"/>
        <v>0</v>
      </c>
      <c r="K39" s="217"/>
      <c r="L39" s="210"/>
    </row>
    <row r="40" spans="1:12" s="208" customFormat="1">
      <c r="A40" s="244">
        <v>34</v>
      </c>
      <c r="B40" s="245" t="s">
        <v>2083</v>
      </c>
      <c r="C40" s="246" t="s">
        <v>2084</v>
      </c>
      <c r="D40" s="203" t="s">
        <v>339</v>
      </c>
      <c r="E40" s="205">
        <v>10</v>
      </c>
      <c r="F40" s="1091"/>
      <c r="G40" s="206"/>
      <c r="H40" s="207">
        <f t="shared" si="0"/>
        <v>0</v>
      </c>
      <c r="K40" s="247"/>
      <c r="L40" s="210"/>
    </row>
    <row r="41" spans="1:12" s="208" customFormat="1">
      <c r="A41" s="248">
        <v>35</v>
      </c>
      <c r="B41" s="251" t="s">
        <v>2085</v>
      </c>
      <c r="C41" s="250" t="s">
        <v>2086</v>
      </c>
      <c r="D41" s="214" t="s">
        <v>339</v>
      </c>
      <c r="E41" s="215">
        <v>6</v>
      </c>
      <c r="F41" s="1091"/>
      <c r="G41" s="216"/>
      <c r="H41" s="207">
        <f t="shared" si="0"/>
        <v>0</v>
      </c>
      <c r="K41" s="217"/>
      <c r="L41" s="210"/>
    </row>
    <row r="42" spans="1:12" s="208" customFormat="1">
      <c r="A42" s="248">
        <v>40</v>
      </c>
      <c r="B42" s="251" t="s">
        <v>2087</v>
      </c>
      <c r="C42" s="250" t="s">
        <v>2088</v>
      </c>
      <c r="D42" s="214" t="s">
        <v>339</v>
      </c>
      <c r="E42" s="215">
        <v>30</v>
      </c>
      <c r="F42" s="1091"/>
      <c r="G42" s="216"/>
      <c r="H42" s="207">
        <f t="shared" si="0"/>
        <v>0</v>
      </c>
      <c r="K42" s="217"/>
      <c r="L42" s="210"/>
    </row>
    <row r="43" spans="1:12" s="208" customFormat="1" ht="15.6" customHeight="1">
      <c r="A43" s="248">
        <v>41</v>
      </c>
      <c r="B43" s="251" t="s">
        <v>2089</v>
      </c>
      <c r="C43" s="250" t="s">
        <v>2090</v>
      </c>
      <c r="D43" s="214" t="s">
        <v>339</v>
      </c>
      <c r="E43" s="215">
        <v>16</v>
      </c>
      <c r="F43" s="1091"/>
      <c r="G43" s="216"/>
      <c r="H43" s="207">
        <f t="shared" si="0"/>
        <v>0</v>
      </c>
      <c r="K43" s="217"/>
      <c r="L43" s="210"/>
    </row>
    <row r="44" spans="1:12" s="208" customFormat="1">
      <c r="A44" s="248">
        <v>42</v>
      </c>
      <c r="B44" s="251" t="s">
        <v>2091</v>
      </c>
      <c r="C44" s="250" t="s">
        <v>2092</v>
      </c>
      <c r="D44" s="214" t="s">
        <v>339</v>
      </c>
      <c r="E44" s="215">
        <v>75</v>
      </c>
      <c r="F44" s="1091"/>
      <c r="G44" s="216"/>
      <c r="H44" s="207">
        <f t="shared" si="0"/>
        <v>0</v>
      </c>
      <c r="K44" s="217"/>
      <c r="L44" s="210"/>
    </row>
    <row r="45" spans="1:12" s="208" customFormat="1">
      <c r="A45" s="248">
        <v>43</v>
      </c>
      <c r="B45" s="251" t="s">
        <v>2093</v>
      </c>
      <c r="C45" s="250" t="s">
        <v>2094</v>
      </c>
      <c r="D45" s="214" t="s">
        <v>339</v>
      </c>
      <c r="E45" s="215">
        <v>1</v>
      </c>
      <c r="F45" s="1091"/>
      <c r="G45" s="216"/>
      <c r="H45" s="207">
        <f>E45*F45</f>
        <v>0</v>
      </c>
      <c r="K45" s="217"/>
      <c r="L45" s="210"/>
    </row>
    <row r="46" spans="1:12" s="208" customFormat="1">
      <c r="A46" s="244">
        <v>44</v>
      </c>
      <c r="B46" s="245" t="s">
        <v>2095</v>
      </c>
      <c r="C46" s="246" t="s">
        <v>2096</v>
      </c>
      <c r="D46" s="203" t="s">
        <v>339</v>
      </c>
      <c r="E46" s="205">
        <v>31</v>
      </c>
      <c r="F46" s="1091"/>
      <c r="G46" s="206"/>
      <c r="H46" s="207">
        <f>E46*F46</f>
        <v>0</v>
      </c>
      <c r="K46" s="247"/>
      <c r="L46" s="210"/>
    </row>
    <row r="47" spans="1:12" s="194" customFormat="1">
      <c r="A47" s="248">
        <v>45.357142857142897</v>
      </c>
      <c r="B47" s="245" t="s">
        <v>2095</v>
      </c>
      <c r="C47" s="243" t="s">
        <v>2097</v>
      </c>
      <c r="D47" s="203" t="s">
        <v>339</v>
      </c>
      <c r="E47" s="224">
        <v>129</v>
      </c>
      <c r="F47" s="1091"/>
      <c r="G47" s="225"/>
      <c r="H47" s="207">
        <f t="shared" si="0"/>
        <v>0</v>
      </c>
      <c r="K47" s="195"/>
      <c r="L47" s="242"/>
    </row>
    <row r="48" spans="1:12" s="194" customFormat="1">
      <c r="A48" s="196"/>
      <c r="B48" s="197"/>
      <c r="C48" s="222" t="s">
        <v>2098</v>
      </c>
      <c r="D48" s="1215"/>
      <c r="E48" s="1216"/>
      <c r="F48" s="1216"/>
      <c r="G48" s="1217"/>
      <c r="H48" s="252">
        <f>ROUND(SUM(H6:H47),2)</f>
        <v>0</v>
      </c>
      <c r="K48" s="253"/>
      <c r="L48" s="242"/>
    </row>
    <row r="49" spans="1:12" s="254" customFormat="1" ht="12.6">
      <c r="F49" s="255"/>
      <c r="H49" s="256"/>
    </row>
    <row r="50" spans="1:12" s="194" customFormat="1">
      <c r="A50" s="193"/>
      <c r="C50" s="200" t="s">
        <v>2099</v>
      </c>
      <c r="E50" s="195"/>
      <c r="F50" s="242"/>
      <c r="G50" s="195"/>
      <c r="H50" s="195"/>
      <c r="K50" s="253"/>
      <c r="L50" s="242"/>
    </row>
    <row r="51" spans="1:12" s="194" customFormat="1">
      <c r="A51" s="948" t="s">
        <v>2008</v>
      </c>
      <c r="B51" s="949" t="s">
        <v>2009</v>
      </c>
      <c r="C51" s="198" t="s">
        <v>2010</v>
      </c>
      <c r="D51" s="926" t="s">
        <v>2011</v>
      </c>
      <c r="E51" s="927" t="s">
        <v>159</v>
      </c>
      <c r="F51" s="928" t="s">
        <v>2012</v>
      </c>
      <c r="G51" s="927" t="s">
        <v>2013</v>
      </c>
      <c r="H51" s="927" t="s">
        <v>2001</v>
      </c>
      <c r="K51" s="253"/>
      <c r="L51" s="242"/>
    </row>
    <row r="52" spans="1:12" s="194" customFormat="1">
      <c r="A52" s="948"/>
      <c r="B52" s="949" t="s">
        <v>2014</v>
      </c>
      <c r="C52" s="197"/>
      <c r="D52" s="926"/>
      <c r="E52" s="927"/>
      <c r="F52" s="928" t="s">
        <v>2015</v>
      </c>
      <c r="G52" s="927" t="s">
        <v>2000</v>
      </c>
      <c r="H52" s="927" t="s">
        <v>2000</v>
      </c>
      <c r="K52" s="253"/>
      <c r="L52" s="242"/>
    </row>
    <row r="53" spans="1:12" s="208" customFormat="1">
      <c r="A53" s="244">
        <v>1</v>
      </c>
      <c r="B53" s="245" t="s">
        <v>2095</v>
      </c>
      <c r="C53" s="245" t="s">
        <v>2018</v>
      </c>
      <c r="D53" s="245" t="s">
        <v>364</v>
      </c>
      <c r="E53" s="258">
        <v>6400</v>
      </c>
      <c r="F53" s="1091"/>
      <c r="G53" s="259">
        <f>E53*F53</f>
        <v>0</v>
      </c>
      <c r="H53" s="199"/>
      <c r="K53" s="209"/>
      <c r="L53" s="210"/>
    </row>
    <row r="54" spans="1:12" s="208" customFormat="1">
      <c r="A54" s="244">
        <v>2</v>
      </c>
      <c r="B54" s="245" t="s">
        <v>2095</v>
      </c>
      <c r="C54" s="245" t="s">
        <v>2020</v>
      </c>
      <c r="D54" s="245" t="s">
        <v>364</v>
      </c>
      <c r="E54" s="258">
        <v>270</v>
      </c>
      <c r="F54" s="1091"/>
      <c r="G54" s="259">
        <f t="shared" ref="G54:G90" si="1">E54*F54</f>
        <v>0</v>
      </c>
      <c r="H54" s="199"/>
      <c r="K54" s="209"/>
      <c r="L54" s="210"/>
    </row>
    <row r="55" spans="1:12" s="208" customFormat="1">
      <c r="A55" s="244">
        <v>3</v>
      </c>
      <c r="B55" s="245" t="s">
        <v>2095</v>
      </c>
      <c r="C55" s="245" t="s">
        <v>2022</v>
      </c>
      <c r="D55" s="245" t="s">
        <v>364</v>
      </c>
      <c r="E55" s="258">
        <v>510</v>
      </c>
      <c r="F55" s="1091"/>
      <c r="G55" s="259">
        <f t="shared" si="1"/>
        <v>0</v>
      </c>
      <c r="H55" s="199"/>
      <c r="K55" s="209"/>
      <c r="L55" s="210"/>
    </row>
    <row r="56" spans="1:12" s="208" customFormat="1">
      <c r="A56" s="244">
        <v>4</v>
      </c>
      <c r="B56" s="245" t="s">
        <v>2095</v>
      </c>
      <c r="C56" s="245" t="s">
        <v>2024</v>
      </c>
      <c r="D56" s="245" t="s">
        <v>364</v>
      </c>
      <c r="E56" s="258">
        <v>250</v>
      </c>
      <c r="F56" s="1091"/>
      <c r="G56" s="259">
        <f t="shared" si="1"/>
        <v>0</v>
      </c>
      <c r="H56" s="199"/>
      <c r="K56" s="209"/>
      <c r="L56" s="210"/>
    </row>
    <row r="57" spans="1:12" s="208" customFormat="1">
      <c r="A57" s="244">
        <v>5</v>
      </c>
      <c r="B57" s="245" t="s">
        <v>2095</v>
      </c>
      <c r="C57" s="245" t="s">
        <v>2026</v>
      </c>
      <c r="D57" s="245" t="s">
        <v>364</v>
      </c>
      <c r="E57" s="258">
        <v>30</v>
      </c>
      <c r="F57" s="1091"/>
      <c r="G57" s="259">
        <f t="shared" si="1"/>
        <v>0</v>
      </c>
      <c r="H57" s="199"/>
      <c r="K57" s="209"/>
      <c r="L57" s="210"/>
    </row>
    <row r="58" spans="1:12" s="208" customFormat="1">
      <c r="A58" s="244">
        <v>6</v>
      </c>
      <c r="B58" s="245" t="s">
        <v>2095</v>
      </c>
      <c r="C58" s="245" t="s">
        <v>2028</v>
      </c>
      <c r="D58" s="245" t="s">
        <v>364</v>
      </c>
      <c r="E58" s="258">
        <v>45</v>
      </c>
      <c r="F58" s="1091"/>
      <c r="G58" s="259">
        <f t="shared" si="1"/>
        <v>0</v>
      </c>
      <c r="H58" s="199"/>
      <c r="K58" s="209"/>
      <c r="L58" s="210"/>
    </row>
    <row r="59" spans="1:12" s="208" customFormat="1">
      <c r="A59" s="248">
        <v>7</v>
      </c>
      <c r="B59" s="251" t="s">
        <v>2095</v>
      </c>
      <c r="C59" s="251" t="s">
        <v>2030</v>
      </c>
      <c r="D59" s="251" t="s">
        <v>339</v>
      </c>
      <c r="E59" s="260">
        <v>450</v>
      </c>
      <c r="F59" s="1091"/>
      <c r="G59" s="259">
        <f t="shared" si="1"/>
        <v>0</v>
      </c>
      <c r="H59" s="199"/>
      <c r="K59" s="217"/>
      <c r="L59" s="210"/>
    </row>
    <row r="60" spans="1:12" s="208" customFormat="1">
      <c r="A60" s="248">
        <v>8</v>
      </c>
      <c r="B60" s="251" t="s">
        <v>2095</v>
      </c>
      <c r="C60" s="222" t="s">
        <v>2032</v>
      </c>
      <c r="D60" s="251" t="s">
        <v>339</v>
      </c>
      <c r="E60" s="260">
        <v>150</v>
      </c>
      <c r="F60" s="1091"/>
      <c r="G60" s="259">
        <f t="shared" si="1"/>
        <v>0</v>
      </c>
      <c r="H60" s="199"/>
      <c r="K60" s="217"/>
      <c r="L60" s="210"/>
    </row>
    <row r="61" spans="1:12" s="226" customFormat="1">
      <c r="A61" s="221">
        <v>9</v>
      </c>
      <c r="B61" s="222" t="s">
        <v>2095</v>
      </c>
      <c r="C61" s="222" t="s">
        <v>2034</v>
      </c>
      <c r="D61" s="222" t="s">
        <v>339</v>
      </c>
      <c r="E61" s="224">
        <v>185</v>
      </c>
      <c r="F61" s="1091"/>
      <c r="G61" s="259">
        <f t="shared" si="1"/>
        <v>0</v>
      </c>
      <c r="H61" s="199"/>
      <c r="K61" s="227"/>
      <c r="L61" s="228"/>
    </row>
    <row r="62" spans="1:12" s="194" customFormat="1">
      <c r="A62" s="234">
        <v>10</v>
      </c>
      <c r="B62" s="235" t="s">
        <v>2095</v>
      </c>
      <c r="C62" s="235" t="s">
        <v>2100</v>
      </c>
      <c r="D62" s="235" t="s">
        <v>339</v>
      </c>
      <c r="E62" s="261">
        <v>24</v>
      </c>
      <c r="F62" s="1091"/>
      <c r="G62" s="259">
        <f t="shared" si="1"/>
        <v>0</v>
      </c>
      <c r="H62" s="199"/>
      <c r="K62" s="241"/>
      <c r="L62" s="242"/>
    </row>
    <row r="63" spans="1:12" s="194" customFormat="1">
      <c r="A63" s="196">
        <v>11</v>
      </c>
      <c r="B63" s="197" t="s">
        <v>2095</v>
      </c>
      <c r="C63" s="197" t="s">
        <v>2101</v>
      </c>
      <c r="D63" s="197" t="s">
        <v>364</v>
      </c>
      <c r="E63" s="262">
        <v>4</v>
      </c>
      <c r="F63" s="1091"/>
      <c r="G63" s="259">
        <f t="shared" si="1"/>
        <v>0</v>
      </c>
      <c r="H63" s="199"/>
      <c r="K63" s="195"/>
      <c r="L63" s="242"/>
    </row>
    <row r="64" spans="1:12" s="208" customFormat="1">
      <c r="A64" s="248">
        <v>12</v>
      </c>
      <c r="B64" s="251" t="s">
        <v>2095</v>
      </c>
      <c r="C64" s="251" t="s">
        <v>2072</v>
      </c>
      <c r="D64" s="251" t="s">
        <v>339</v>
      </c>
      <c r="E64" s="260">
        <v>250</v>
      </c>
      <c r="F64" s="1091"/>
      <c r="G64" s="259">
        <f t="shared" si="1"/>
        <v>0</v>
      </c>
      <c r="H64" s="199"/>
      <c r="K64" s="217"/>
      <c r="L64" s="210"/>
    </row>
    <row r="65" spans="1:12" s="226" customFormat="1">
      <c r="A65" s="221">
        <v>13</v>
      </c>
      <c r="B65" s="222" t="s">
        <v>2095</v>
      </c>
      <c r="C65" s="222" t="s">
        <v>2044</v>
      </c>
      <c r="D65" s="222" t="s">
        <v>364</v>
      </c>
      <c r="E65" s="224">
        <v>490</v>
      </c>
      <c r="F65" s="1091"/>
      <c r="G65" s="259">
        <f t="shared" si="1"/>
        <v>0</v>
      </c>
      <c r="H65" s="225"/>
      <c r="K65" s="227"/>
      <c r="L65" s="228"/>
    </row>
    <row r="66" spans="1:12" s="226" customFormat="1">
      <c r="A66" s="221">
        <v>14</v>
      </c>
      <c r="B66" s="222" t="s">
        <v>2095</v>
      </c>
      <c r="C66" s="222" t="s">
        <v>2046</v>
      </c>
      <c r="D66" s="222" t="s">
        <v>364</v>
      </c>
      <c r="E66" s="224">
        <v>210</v>
      </c>
      <c r="F66" s="1091"/>
      <c r="G66" s="259">
        <f t="shared" si="1"/>
        <v>0</v>
      </c>
      <c r="H66" s="225"/>
      <c r="K66" s="227"/>
      <c r="L66" s="228"/>
    </row>
    <row r="67" spans="1:12" s="226" customFormat="1">
      <c r="A67" s="221">
        <v>15</v>
      </c>
      <c r="B67" s="222" t="s">
        <v>2095</v>
      </c>
      <c r="C67" s="222" t="s">
        <v>2047</v>
      </c>
      <c r="D67" s="222" t="s">
        <v>364</v>
      </c>
      <c r="E67" s="224">
        <v>3450</v>
      </c>
      <c r="F67" s="1091"/>
      <c r="G67" s="259">
        <f t="shared" si="1"/>
        <v>0</v>
      </c>
      <c r="H67" s="225"/>
      <c r="K67" s="227"/>
      <c r="L67" s="228"/>
    </row>
    <row r="68" spans="1:12" s="226" customFormat="1">
      <c r="A68" s="221">
        <v>16</v>
      </c>
      <c r="B68" s="222" t="s">
        <v>2095</v>
      </c>
      <c r="C68" s="222" t="s">
        <v>2049</v>
      </c>
      <c r="D68" s="222" t="s">
        <v>364</v>
      </c>
      <c r="E68" s="224">
        <v>4500</v>
      </c>
      <c r="F68" s="1091"/>
      <c r="G68" s="259">
        <f t="shared" si="1"/>
        <v>0</v>
      </c>
      <c r="H68" s="225"/>
      <c r="K68" s="227"/>
      <c r="L68" s="228"/>
    </row>
    <row r="69" spans="1:12" s="226" customFormat="1">
      <c r="A69" s="221">
        <v>17</v>
      </c>
      <c r="B69" s="222" t="s">
        <v>2095</v>
      </c>
      <c r="C69" s="222" t="s">
        <v>2050</v>
      </c>
      <c r="D69" s="222" t="s">
        <v>364</v>
      </c>
      <c r="E69" s="224">
        <v>240</v>
      </c>
      <c r="F69" s="1091"/>
      <c r="G69" s="259">
        <f t="shared" si="1"/>
        <v>0</v>
      </c>
      <c r="H69" s="225"/>
      <c r="K69" s="227"/>
      <c r="L69" s="228"/>
    </row>
    <row r="70" spans="1:12" s="226" customFormat="1">
      <c r="A70" s="221">
        <v>18</v>
      </c>
      <c r="B70" s="222" t="s">
        <v>2095</v>
      </c>
      <c r="C70" s="222" t="s">
        <v>2051</v>
      </c>
      <c r="D70" s="222" t="s">
        <v>364</v>
      </c>
      <c r="E70" s="224">
        <v>95</v>
      </c>
      <c r="F70" s="1091"/>
      <c r="G70" s="259">
        <f t="shared" si="1"/>
        <v>0</v>
      </c>
      <c r="H70" s="225"/>
      <c r="K70" s="227"/>
      <c r="L70" s="228"/>
    </row>
    <row r="71" spans="1:12" s="226" customFormat="1">
      <c r="A71" s="221">
        <v>19</v>
      </c>
      <c r="B71" s="222" t="s">
        <v>2095</v>
      </c>
      <c r="C71" s="222" t="s">
        <v>2053</v>
      </c>
      <c r="D71" s="222" t="s">
        <v>364</v>
      </c>
      <c r="E71" s="224">
        <v>122</v>
      </c>
      <c r="F71" s="1091"/>
      <c r="G71" s="259">
        <f t="shared" si="1"/>
        <v>0</v>
      </c>
      <c r="H71" s="225"/>
      <c r="K71" s="227"/>
      <c r="L71" s="228"/>
    </row>
    <row r="72" spans="1:12" s="226" customFormat="1">
      <c r="A72" s="221">
        <v>20</v>
      </c>
      <c r="B72" s="222" t="s">
        <v>2095</v>
      </c>
      <c r="C72" s="222" t="s">
        <v>2054</v>
      </c>
      <c r="D72" s="222" t="s">
        <v>364</v>
      </c>
      <c r="E72" s="224">
        <v>100</v>
      </c>
      <c r="F72" s="1091"/>
      <c r="G72" s="259">
        <f t="shared" si="1"/>
        <v>0</v>
      </c>
      <c r="H72" s="225"/>
      <c r="K72" s="227"/>
      <c r="L72" s="228"/>
    </row>
    <row r="73" spans="1:12" s="226" customFormat="1">
      <c r="A73" s="244">
        <v>21</v>
      </c>
      <c r="B73" s="245" t="s">
        <v>2095</v>
      </c>
      <c r="C73" s="245" t="s">
        <v>2056</v>
      </c>
      <c r="D73" s="245" t="s">
        <v>364</v>
      </c>
      <c r="E73" s="258">
        <v>86</v>
      </c>
      <c r="F73" s="1091"/>
      <c r="G73" s="259">
        <f t="shared" si="1"/>
        <v>0</v>
      </c>
      <c r="H73" s="225"/>
      <c r="I73" s="194"/>
      <c r="J73" s="194"/>
      <c r="K73" s="247"/>
      <c r="L73" s="228"/>
    </row>
    <row r="74" spans="1:12" s="226" customFormat="1">
      <c r="A74" s="244">
        <v>22</v>
      </c>
      <c r="B74" s="245" t="s">
        <v>2095</v>
      </c>
      <c r="C74" s="245" t="s">
        <v>2058</v>
      </c>
      <c r="D74" s="245" t="s">
        <v>364</v>
      </c>
      <c r="E74" s="258">
        <v>83</v>
      </c>
      <c r="F74" s="1091"/>
      <c r="G74" s="259">
        <f t="shared" si="1"/>
        <v>0</v>
      </c>
      <c r="H74" s="225"/>
      <c r="I74" s="194"/>
      <c r="J74" s="194"/>
      <c r="K74" s="247"/>
      <c r="L74" s="228"/>
    </row>
    <row r="75" spans="1:12" s="226" customFormat="1">
      <c r="A75" s="244">
        <v>23</v>
      </c>
      <c r="B75" s="245" t="s">
        <v>2095</v>
      </c>
      <c r="C75" s="245" t="s">
        <v>2060</v>
      </c>
      <c r="D75" s="245" t="s">
        <v>364</v>
      </c>
      <c r="E75" s="258">
        <v>100</v>
      </c>
      <c r="F75" s="1091"/>
      <c r="G75" s="259">
        <f t="shared" si="1"/>
        <v>0</v>
      </c>
      <c r="H75" s="225"/>
      <c r="I75" s="194"/>
      <c r="J75" s="194"/>
      <c r="K75" s="247"/>
      <c r="L75" s="228"/>
    </row>
    <row r="76" spans="1:12" s="226" customFormat="1">
      <c r="A76" s="244">
        <v>24</v>
      </c>
      <c r="B76" s="245" t="s">
        <v>2095</v>
      </c>
      <c r="C76" s="245" t="s">
        <v>2062</v>
      </c>
      <c r="D76" s="245" t="s">
        <v>364</v>
      </c>
      <c r="E76" s="258">
        <v>25</v>
      </c>
      <c r="F76" s="1091"/>
      <c r="G76" s="259">
        <f t="shared" si="1"/>
        <v>0</v>
      </c>
      <c r="H76" s="225"/>
      <c r="I76" s="194"/>
      <c r="J76" s="194"/>
      <c r="K76" s="247"/>
      <c r="L76" s="228"/>
    </row>
    <row r="77" spans="1:12" s="226" customFormat="1">
      <c r="A77" s="244">
        <v>25</v>
      </c>
      <c r="B77" s="245" t="s">
        <v>2095</v>
      </c>
      <c r="C77" s="245" t="s">
        <v>2064</v>
      </c>
      <c r="D77" s="245" t="s">
        <v>364</v>
      </c>
      <c r="E77" s="258">
        <v>30</v>
      </c>
      <c r="F77" s="1091"/>
      <c r="G77" s="259">
        <f t="shared" si="1"/>
        <v>0</v>
      </c>
      <c r="H77" s="225"/>
      <c r="I77" s="194"/>
      <c r="J77" s="194"/>
      <c r="K77" s="247"/>
      <c r="L77" s="228"/>
    </row>
    <row r="78" spans="1:12" s="208" customFormat="1">
      <c r="A78" s="248">
        <v>26</v>
      </c>
      <c r="B78" s="249" t="s">
        <v>2095</v>
      </c>
      <c r="C78" s="251" t="s">
        <v>2102</v>
      </c>
      <c r="D78" s="251" t="s">
        <v>364</v>
      </c>
      <c r="E78" s="260">
        <v>72</v>
      </c>
      <c r="F78" s="1091"/>
      <c r="G78" s="259">
        <f t="shared" si="1"/>
        <v>0</v>
      </c>
      <c r="H78" s="225"/>
      <c r="K78" s="217"/>
      <c r="L78" s="210"/>
    </row>
    <row r="79" spans="1:12" s="226" customFormat="1">
      <c r="A79" s="221">
        <v>27</v>
      </c>
      <c r="B79" s="222" t="s">
        <v>2095</v>
      </c>
      <c r="C79" s="222" t="s">
        <v>2103</v>
      </c>
      <c r="D79" s="222" t="s">
        <v>364</v>
      </c>
      <c r="E79" s="224">
        <v>210</v>
      </c>
      <c r="F79" s="1091"/>
      <c r="G79" s="259">
        <f t="shared" si="1"/>
        <v>0</v>
      </c>
      <c r="H79" s="225"/>
      <c r="K79" s="227"/>
      <c r="L79" s="228"/>
    </row>
    <row r="80" spans="1:12" s="226" customFormat="1" ht="13.15" customHeight="1">
      <c r="A80" s="196">
        <v>28</v>
      </c>
      <c r="B80" s="222" t="s">
        <v>2095</v>
      </c>
      <c r="C80" s="222" t="s">
        <v>2104</v>
      </c>
      <c r="D80" s="222" t="s">
        <v>364</v>
      </c>
      <c r="E80" s="224">
        <v>180</v>
      </c>
      <c r="F80" s="1091"/>
      <c r="G80" s="259">
        <f t="shared" si="1"/>
        <v>0</v>
      </c>
      <c r="H80" s="225"/>
      <c r="K80" s="227"/>
      <c r="L80" s="228"/>
    </row>
    <row r="81" spans="1:12" s="226" customFormat="1">
      <c r="A81" s="221">
        <v>29</v>
      </c>
      <c r="B81" s="222" t="s">
        <v>2095</v>
      </c>
      <c r="C81" s="222" t="s">
        <v>2105</v>
      </c>
      <c r="D81" s="222" t="s">
        <v>339</v>
      </c>
      <c r="E81" s="224">
        <v>120</v>
      </c>
      <c r="F81" s="1091"/>
      <c r="G81" s="259">
        <f t="shared" si="1"/>
        <v>0</v>
      </c>
      <c r="H81" s="225"/>
      <c r="K81" s="227"/>
      <c r="L81" s="228"/>
    </row>
    <row r="82" spans="1:12" s="226" customFormat="1">
      <c r="A82" s="196">
        <v>30</v>
      </c>
      <c r="B82" s="222" t="s">
        <v>2095</v>
      </c>
      <c r="C82" s="222" t="s">
        <v>2106</v>
      </c>
      <c r="D82" s="222" t="s">
        <v>339</v>
      </c>
      <c r="E82" s="224">
        <v>30</v>
      </c>
      <c r="F82" s="1091"/>
      <c r="G82" s="259">
        <f t="shared" si="1"/>
        <v>0</v>
      </c>
      <c r="H82" s="225"/>
      <c r="K82" s="227"/>
      <c r="L82" s="228"/>
    </row>
    <row r="83" spans="1:12" s="208" customFormat="1">
      <c r="A83" s="248">
        <v>31</v>
      </c>
      <c r="B83" s="251" t="s">
        <v>2095</v>
      </c>
      <c r="C83" s="251" t="s">
        <v>2090</v>
      </c>
      <c r="D83" s="251" t="s">
        <v>339</v>
      </c>
      <c r="E83" s="260">
        <v>16</v>
      </c>
      <c r="F83" s="1091"/>
      <c r="G83" s="259">
        <f t="shared" si="1"/>
        <v>0</v>
      </c>
      <c r="H83" s="199"/>
      <c r="K83" s="217"/>
      <c r="L83" s="210"/>
    </row>
    <row r="84" spans="1:12" s="208" customFormat="1">
      <c r="A84" s="248">
        <v>32</v>
      </c>
      <c r="B84" s="251" t="s">
        <v>2095</v>
      </c>
      <c r="C84" s="251" t="s">
        <v>2088</v>
      </c>
      <c r="D84" s="251" t="s">
        <v>339</v>
      </c>
      <c r="E84" s="260">
        <v>20</v>
      </c>
      <c r="F84" s="1091"/>
      <c r="G84" s="259">
        <f t="shared" si="1"/>
        <v>0</v>
      </c>
      <c r="H84" s="199"/>
      <c r="K84" s="217"/>
      <c r="L84" s="210"/>
    </row>
    <row r="85" spans="1:12" s="208" customFormat="1">
      <c r="A85" s="248">
        <v>33</v>
      </c>
      <c r="B85" s="251" t="s">
        <v>2095</v>
      </c>
      <c r="C85" s="251" t="s">
        <v>2107</v>
      </c>
      <c r="D85" s="251" t="s">
        <v>339</v>
      </c>
      <c r="E85" s="260">
        <v>1</v>
      </c>
      <c r="F85" s="1091"/>
      <c r="G85" s="259">
        <f t="shared" si="1"/>
        <v>0</v>
      </c>
      <c r="H85" s="199"/>
      <c r="K85" s="217"/>
      <c r="L85" s="210"/>
    </row>
    <row r="86" spans="1:12" s="208" customFormat="1" ht="13.15" customHeight="1">
      <c r="A86" s="196">
        <v>34</v>
      </c>
      <c r="B86" s="251" t="s">
        <v>2095</v>
      </c>
      <c r="C86" s="251" t="s">
        <v>2108</v>
      </c>
      <c r="D86" s="251" t="s">
        <v>339</v>
      </c>
      <c r="E86" s="260">
        <v>35</v>
      </c>
      <c r="F86" s="1091"/>
      <c r="G86" s="259">
        <f t="shared" si="1"/>
        <v>0</v>
      </c>
      <c r="H86" s="199"/>
      <c r="K86" s="217"/>
      <c r="L86" s="210"/>
    </row>
    <row r="87" spans="1:12" s="208" customFormat="1">
      <c r="A87" s="234">
        <v>35</v>
      </c>
      <c r="B87" s="235" t="s">
        <v>2095</v>
      </c>
      <c r="C87" s="235" t="s">
        <v>2109</v>
      </c>
      <c r="D87" s="235" t="s">
        <v>339</v>
      </c>
      <c r="E87" s="261">
        <v>15</v>
      </c>
      <c r="F87" s="1091"/>
      <c r="G87" s="259">
        <f t="shared" si="1"/>
        <v>0</v>
      </c>
      <c r="H87" s="199"/>
      <c r="K87" s="241"/>
      <c r="L87" s="210"/>
    </row>
    <row r="88" spans="1:12" s="208" customFormat="1">
      <c r="A88" s="234">
        <v>36</v>
      </c>
      <c r="B88" s="235" t="s">
        <v>2095</v>
      </c>
      <c r="C88" s="235" t="s">
        <v>2110</v>
      </c>
      <c r="D88" s="235" t="s">
        <v>339</v>
      </c>
      <c r="E88" s="261">
        <v>12</v>
      </c>
      <c r="F88" s="1091"/>
      <c r="G88" s="259">
        <f t="shared" si="1"/>
        <v>0</v>
      </c>
      <c r="H88" s="199"/>
      <c r="K88" s="241"/>
      <c r="L88" s="210"/>
    </row>
    <row r="89" spans="1:12" s="208" customFormat="1">
      <c r="A89" s="234">
        <v>37</v>
      </c>
      <c r="B89" s="235" t="s">
        <v>2095</v>
      </c>
      <c r="C89" s="235" t="s">
        <v>2111</v>
      </c>
      <c r="D89" s="235" t="s">
        <v>339</v>
      </c>
      <c r="E89" s="261">
        <v>4</v>
      </c>
      <c r="F89" s="1091"/>
      <c r="G89" s="259">
        <f t="shared" si="1"/>
        <v>0</v>
      </c>
      <c r="H89" s="199"/>
      <c r="K89" s="241"/>
      <c r="L89" s="210"/>
    </row>
    <row r="90" spans="1:12" s="194" customFormat="1">
      <c r="A90" s="234">
        <v>39</v>
      </c>
      <c r="B90" s="235" t="s">
        <v>2095</v>
      </c>
      <c r="C90" s="197" t="s">
        <v>2112</v>
      </c>
      <c r="D90" s="235" t="s">
        <v>339</v>
      </c>
      <c r="E90" s="224">
        <v>136</v>
      </c>
      <c r="F90" s="1091"/>
      <c r="G90" s="259">
        <f t="shared" si="1"/>
        <v>0</v>
      </c>
      <c r="H90" s="199"/>
      <c r="K90" s="195"/>
      <c r="L90" s="242"/>
    </row>
    <row r="91" spans="1:12" s="194" customFormat="1">
      <c r="A91" s="1218"/>
      <c r="B91" s="1219"/>
      <c r="C91" s="222" t="s">
        <v>2113</v>
      </c>
      <c r="D91" s="236"/>
      <c r="E91" s="263"/>
      <c r="F91" s="263"/>
      <c r="G91" s="264">
        <f>ROUND(SUM(G53:G90),2)</f>
        <v>0</v>
      </c>
      <c r="H91" s="252"/>
      <c r="K91" s="195"/>
      <c r="L91" s="242"/>
    </row>
    <row r="92" spans="1:12" s="194" customFormat="1">
      <c r="A92" s="193"/>
      <c r="E92" s="195"/>
      <c r="F92" s="242"/>
      <c r="G92" s="195"/>
      <c r="H92" s="195"/>
      <c r="K92" s="253"/>
      <c r="L92" s="242"/>
    </row>
    <row r="93" spans="1:12" s="194" customFormat="1">
      <c r="A93" s="193"/>
      <c r="B93" s="200" t="s">
        <v>2114</v>
      </c>
      <c r="C93" s="265" t="s">
        <v>2115</v>
      </c>
      <c r="E93" s="195"/>
      <c r="F93" s="242"/>
      <c r="G93" s="195"/>
      <c r="H93" s="195"/>
      <c r="K93" s="253"/>
      <c r="L93" s="242"/>
    </row>
    <row r="94" spans="1:12" s="194" customFormat="1">
      <c r="A94" s="193"/>
      <c r="B94" s="200"/>
      <c r="E94" s="195"/>
      <c r="F94" s="242"/>
      <c r="G94" s="195"/>
      <c r="H94" s="195"/>
      <c r="K94" s="253"/>
      <c r="L94" s="242"/>
    </row>
    <row r="95" spans="1:12" s="194" customFormat="1">
      <c r="A95" s="193"/>
      <c r="C95" s="200" t="s">
        <v>2116</v>
      </c>
      <c r="E95" s="195"/>
      <c r="F95" s="242"/>
      <c r="G95" s="195"/>
      <c r="H95" s="195"/>
      <c r="K95" s="195"/>
      <c r="L95" s="242"/>
    </row>
    <row r="96" spans="1:12" s="194" customFormat="1">
      <c r="A96" s="193"/>
      <c r="E96" s="195"/>
      <c r="F96" s="242"/>
      <c r="G96" s="195"/>
      <c r="H96" s="195"/>
      <c r="K96" s="195"/>
      <c r="L96" s="242"/>
    </row>
    <row r="97" spans="1:12" s="208" customFormat="1">
      <c r="A97" s="248">
        <v>1</v>
      </c>
      <c r="B97" s="251" t="s">
        <v>2117</v>
      </c>
      <c r="C97" s="251" t="s">
        <v>2118</v>
      </c>
      <c r="D97" s="251" t="s">
        <v>339</v>
      </c>
      <c r="E97" s="260">
        <v>37</v>
      </c>
      <c r="F97" s="1091"/>
      <c r="G97" s="266"/>
      <c r="H97" s="259">
        <f t="shared" ref="H97:H109" si="2">E97*F97</f>
        <v>0</v>
      </c>
      <c r="K97" s="217"/>
      <c r="L97" s="210"/>
    </row>
    <row r="98" spans="1:12" s="208" customFormat="1">
      <c r="A98" s="248">
        <v>2</v>
      </c>
      <c r="B98" s="251" t="s">
        <v>2119</v>
      </c>
      <c r="C98" s="251" t="s">
        <v>2120</v>
      </c>
      <c r="D98" s="251" t="s">
        <v>339</v>
      </c>
      <c r="E98" s="260">
        <v>19</v>
      </c>
      <c r="F98" s="1091"/>
      <c r="G98" s="266"/>
      <c r="H98" s="259">
        <f t="shared" si="2"/>
        <v>0</v>
      </c>
      <c r="K98" s="217"/>
      <c r="L98" s="210"/>
    </row>
    <row r="99" spans="1:12" s="208" customFormat="1">
      <c r="A99" s="248">
        <v>3</v>
      </c>
      <c r="B99" s="251" t="s">
        <v>2121</v>
      </c>
      <c r="C99" s="251" t="s">
        <v>2122</v>
      </c>
      <c r="D99" s="251" t="s">
        <v>339</v>
      </c>
      <c r="E99" s="260">
        <v>8</v>
      </c>
      <c r="F99" s="1091"/>
      <c r="G99" s="266"/>
      <c r="H99" s="259">
        <f t="shared" si="2"/>
        <v>0</v>
      </c>
      <c r="K99" s="217"/>
      <c r="L99" s="210"/>
    </row>
    <row r="100" spans="1:12" s="208" customFormat="1">
      <c r="A100" s="248">
        <v>4</v>
      </c>
      <c r="B100" s="251" t="s">
        <v>2123</v>
      </c>
      <c r="C100" s="251" t="s">
        <v>2124</v>
      </c>
      <c r="D100" s="251" t="s">
        <v>339</v>
      </c>
      <c r="E100" s="260">
        <v>26</v>
      </c>
      <c r="F100" s="1091"/>
      <c r="G100" s="266"/>
      <c r="H100" s="259">
        <f t="shared" si="2"/>
        <v>0</v>
      </c>
      <c r="K100" s="217"/>
      <c r="L100" s="210"/>
    </row>
    <row r="101" spans="1:12" s="208" customFormat="1">
      <c r="A101" s="248">
        <v>5</v>
      </c>
      <c r="B101" s="251" t="s">
        <v>2125</v>
      </c>
      <c r="C101" s="251" t="s">
        <v>2126</v>
      </c>
      <c r="D101" s="251" t="s">
        <v>339</v>
      </c>
      <c r="E101" s="260">
        <v>6</v>
      </c>
      <c r="F101" s="1091"/>
      <c r="G101" s="266"/>
      <c r="H101" s="259">
        <f t="shared" si="2"/>
        <v>0</v>
      </c>
      <c r="K101" s="217"/>
      <c r="L101" s="210"/>
    </row>
    <row r="102" spans="1:12" s="208" customFormat="1">
      <c r="A102" s="248">
        <v>6</v>
      </c>
      <c r="B102" s="251" t="s">
        <v>2127</v>
      </c>
      <c r="C102" s="251" t="s">
        <v>2128</v>
      </c>
      <c r="D102" s="251" t="s">
        <v>339</v>
      </c>
      <c r="E102" s="260">
        <v>13</v>
      </c>
      <c r="F102" s="1091"/>
      <c r="G102" s="266"/>
      <c r="H102" s="259">
        <f t="shared" si="2"/>
        <v>0</v>
      </c>
      <c r="K102" s="217"/>
      <c r="L102" s="210"/>
    </row>
    <row r="103" spans="1:12" s="194" customFormat="1" ht="16.5" customHeight="1">
      <c r="A103" s="244">
        <v>7</v>
      </c>
      <c r="B103" s="245" t="s">
        <v>2129</v>
      </c>
      <c r="C103" s="245" t="s">
        <v>2130</v>
      </c>
      <c r="D103" s="245" t="s">
        <v>339</v>
      </c>
      <c r="E103" s="258">
        <v>6</v>
      </c>
      <c r="F103" s="1091"/>
      <c r="G103" s="266"/>
      <c r="H103" s="259">
        <f t="shared" si="2"/>
        <v>0</v>
      </c>
      <c r="K103" s="247"/>
      <c r="L103" s="242"/>
    </row>
    <row r="104" spans="1:12" s="194" customFormat="1" ht="16.5" customHeight="1">
      <c r="A104" s="244">
        <v>8</v>
      </c>
      <c r="B104" s="245" t="s">
        <v>2131</v>
      </c>
      <c r="C104" s="245" t="s">
        <v>2132</v>
      </c>
      <c r="D104" s="245" t="s">
        <v>339</v>
      </c>
      <c r="E104" s="258">
        <v>3</v>
      </c>
      <c r="F104" s="1091"/>
      <c r="G104" s="266"/>
      <c r="H104" s="259">
        <f t="shared" si="2"/>
        <v>0</v>
      </c>
      <c r="K104" s="247"/>
      <c r="L104" s="242"/>
    </row>
    <row r="105" spans="1:12" s="194" customFormat="1" ht="16.5" customHeight="1">
      <c r="A105" s="244">
        <v>9</v>
      </c>
      <c r="B105" s="245" t="s">
        <v>2131</v>
      </c>
      <c r="C105" s="245" t="s">
        <v>2133</v>
      </c>
      <c r="D105" s="245" t="s">
        <v>339</v>
      </c>
      <c r="E105" s="258">
        <v>2</v>
      </c>
      <c r="F105" s="1091"/>
      <c r="G105" s="266"/>
      <c r="H105" s="259">
        <f t="shared" si="2"/>
        <v>0</v>
      </c>
      <c r="K105" s="247"/>
      <c r="L105" s="242"/>
    </row>
    <row r="106" spans="1:12" s="194" customFormat="1" ht="16.5" customHeight="1">
      <c r="A106" s="244">
        <v>10</v>
      </c>
      <c r="B106" s="245" t="s">
        <v>2131</v>
      </c>
      <c r="C106" s="245" t="s">
        <v>2134</v>
      </c>
      <c r="D106" s="245" t="s">
        <v>339</v>
      </c>
      <c r="E106" s="258">
        <v>3</v>
      </c>
      <c r="F106" s="1091"/>
      <c r="G106" s="266"/>
      <c r="H106" s="259">
        <f t="shared" si="2"/>
        <v>0</v>
      </c>
      <c r="K106" s="247"/>
      <c r="L106" s="242"/>
    </row>
    <row r="107" spans="1:12" s="194" customFormat="1" ht="16.5" customHeight="1">
      <c r="A107" s="244">
        <v>11</v>
      </c>
      <c r="B107" s="245" t="s">
        <v>2135</v>
      </c>
      <c r="C107" s="245" t="s">
        <v>2136</v>
      </c>
      <c r="D107" s="245" t="s">
        <v>339</v>
      </c>
      <c r="E107" s="258">
        <v>1</v>
      </c>
      <c r="F107" s="1091"/>
      <c r="G107" s="266"/>
      <c r="H107" s="259">
        <f t="shared" si="2"/>
        <v>0</v>
      </c>
      <c r="K107" s="247"/>
      <c r="L107" s="242"/>
    </row>
    <row r="108" spans="1:12" s="194" customFormat="1" ht="16.5" customHeight="1">
      <c r="A108" s="244">
        <v>12</v>
      </c>
      <c r="B108" s="245" t="s">
        <v>2137</v>
      </c>
      <c r="C108" s="245" t="s">
        <v>2138</v>
      </c>
      <c r="D108" s="245" t="s">
        <v>339</v>
      </c>
      <c r="E108" s="258">
        <v>1</v>
      </c>
      <c r="F108" s="1091"/>
      <c r="G108" s="266"/>
      <c r="H108" s="259">
        <f t="shared" si="2"/>
        <v>0</v>
      </c>
      <c r="K108" s="247"/>
      <c r="L108" s="242"/>
    </row>
    <row r="109" spans="1:12" s="194" customFormat="1" ht="16.5" customHeight="1">
      <c r="A109" s="244">
        <v>13</v>
      </c>
      <c r="B109" s="245" t="s">
        <v>2137</v>
      </c>
      <c r="C109" s="245" t="s">
        <v>2139</v>
      </c>
      <c r="D109" s="245" t="s">
        <v>339</v>
      </c>
      <c r="E109" s="258">
        <v>4</v>
      </c>
      <c r="F109" s="1091"/>
      <c r="G109" s="266"/>
      <c r="H109" s="259">
        <f t="shared" si="2"/>
        <v>0</v>
      </c>
      <c r="K109" s="247"/>
      <c r="L109" s="242"/>
    </row>
    <row r="110" spans="1:12" s="194" customFormat="1" ht="12.75" hidden="1" customHeight="1">
      <c r="A110" s="267"/>
      <c r="C110" s="268" t="s">
        <v>2140</v>
      </c>
      <c r="E110" s="201"/>
      <c r="F110" s="1091"/>
      <c r="G110" s="266"/>
      <c r="H110" s="269"/>
      <c r="K110" s="195"/>
      <c r="L110" s="242"/>
    </row>
    <row r="111" spans="1:12" s="208" customFormat="1">
      <c r="A111" s="244">
        <v>14</v>
      </c>
      <c r="B111" s="245" t="s">
        <v>2141</v>
      </c>
      <c r="C111" s="245" t="s">
        <v>2142</v>
      </c>
      <c r="D111" s="245" t="s">
        <v>339</v>
      </c>
      <c r="E111" s="258">
        <v>378</v>
      </c>
      <c r="F111" s="1091"/>
      <c r="G111" s="266"/>
      <c r="H111" s="259">
        <f t="shared" ref="H111:H118" si="3">E111*F111</f>
        <v>0</v>
      </c>
      <c r="K111" s="247"/>
      <c r="L111" s="210"/>
    </row>
    <row r="112" spans="1:12" s="208" customFormat="1">
      <c r="A112" s="244">
        <v>15</v>
      </c>
      <c r="B112" s="245" t="s">
        <v>2143</v>
      </c>
      <c r="C112" s="245" t="s">
        <v>2144</v>
      </c>
      <c r="D112" s="245" t="s">
        <v>339</v>
      </c>
      <c r="E112" s="258">
        <v>48</v>
      </c>
      <c r="F112" s="1091"/>
      <c r="G112" s="266"/>
      <c r="H112" s="259">
        <f t="shared" si="3"/>
        <v>0</v>
      </c>
      <c r="K112" s="247"/>
      <c r="L112" s="210"/>
    </row>
    <row r="113" spans="1:12" s="208" customFormat="1">
      <c r="A113" s="244">
        <v>16</v>
      </c>
      <c r="B113" s="245" t="s">
        <v>2145</v>
      </c>
      <c r="C113" s="245" t="s">
        <v>2146</v>
      </c>
      <c r="D113" s="245" t="s">
        <v>339</v>
      </c>
      <c r="E113" s="258">
        <v>2</v>
      </c>
      <c r="F113" s="1091"/>
      <c r="G113" s="266"/>
      <c r="H113" s="259">
        <f t="shared" si="3"/>
        <v>0</v>
      </c>
      <c r="K113" s="247"/>
      <c r="L113" s="210"/>
    </row>
    <row r="114" spans="1:12" s="194" customFormat="1">
      <c r="A114" s="196">
        <v>17</v>
      </c>
      <c r="B114" s="197" t="s">
        <v>2095</v>
      </c>
      <c r="C114" s="197" t="s">
        <v>2147</v>
      </c>
      <c r="D114" s="197" t="s">
        <v>339</v>
      </c>
      <c r="E114" s="262">
        <v>14</v>
      </c>
      <c r="F114" s="1091"/>
      <c r="G114" s="266"/>
      <c r="H114" s="259">
        <f t="shared" si="3"/>
        <v>0</v>
      </c>
      <c r="K114" s="195"/>
      <c r="L114" s="242"/>
    </row>
    <row r="115" spans="1:12" s="194" customFormat="1">
      <c r="A115" s="196">
        <v>18</v>
      </c>
      <c r="B115" s="197" t="s">
        <v>2148</v>
      </c>
      <c r="C115" s="197" t="s">
        <v>2149</v>
      </c>
      <c r="D115" s="197" t="s">
        <v>339</v>
      </c>
      <c r="E115" s="262">
        <v>56</v>
      </c>
      <c r="F115" s="1091"/>
      <c r="G115" s="266"/>
      <c r="H115" s="259">
        <f t="shared" si="3"/>
        <v>0</v>
      </c>
      <c r="K115" s="195"/>
      <c r="L115" s="242"/>
    </row>
    <row r="116" spans="1:12" s="194" customFormat="1">
      <c r="A116" s="244">
        <v>19</v>
      </c>
      <c r="B116" s="245" t="s">
        <v>2150</v>
      </c>
      <c r="C116" s="245" t="s">
        <v>2151</v>
      </c>
      <c r="D116" s="245" t="s">
        <v>339</v>
      </c>
      <c r="E116" s="258">
        <v>4</v>
      </c>
      <c r="F116" s="1091"/>
      <c r="G116" s="266"/>
      <c r="H116" s="259">
        <f t="shared" si="3"/>
        <v>0</v>
      </c>
      <c r="K116" s="247"/>
      <c r="L116" s="242"/>
    </row>
    <row r="117" spans="1:12" s="194" customFormat="1">
      <c r="A117" s="244">
        <v>20</v>
      </c>
      <c r="B117" s="245" t="s">
        <v>2152</v>
      </c>
      <c r="C117" s="245" t="s">
        <v>2153</v>
      </c>
      <c r="D117" s="245" t="s">
        <v>339</v>
      </c>
      <c r="E117" s="258">
        <v>1</v>
      </c>
      <c r="F117" s="1091"/>
      <c r="G117" s="266"/>
      <c r="H117" s="259">
        <f t="shared" si="3"/>
        <v>0</v>
      </c>
      <c r="K117" s="247"/>
      <c r="L117" s="242"/>
    </row>
    <row r="118" spans="1:12" s="194" customFormat="1">
      <c r="A118" s="244">
        <v>21</v>
      </c>
      <c r="B118" s="245" t="s">
        <v>2152</v>
      </c>
      <c r="C118" s="245" t="s">
        <v>2154</v>
      </c>
      <c r="D118" s="245" t="s">
        <v>339</v>
      </c>
      <c r="E118" s="258">
        <v>2</v>
      </c>
      <c r="F118" s="1091"/>
      <c r="G118" s="266"/>
      <c r="H118" s="259">
        <f t="shared" si="3"/>
        <v>0</v>
      </c>
      <c r="K118" s="247"/>
      <c r="L118" s="242"/>
    </row>
    <row r="119" spans="1:12" s="194" customFormat="1" hidden="1">
      <c r="A119" s="267"/>
      <c r="C119" s="268" t="s">
        <v>2155</v>
      </c>
      <c r="E119" s="201"/>
      <c r="F119" s="1091"/>
      <c r="G119" s="266"/>
      <c r="H119" s="269"/>
      <c r="K119" s="195"/>
      <c r="L119" s="242"/>
    </row>
    <row r="120" spans="1:12" s="208" customFormat="1">
      <c r="A120" s="248">
        <v>22</v>
      </c>
      <c r="B120" s="251" t="s">
        <v>2156</v>
      </c>
      <c r="C120" s="251" t="s">
        <v>2157</v>
      </c>
      <c r="D120" s="251" t="s">
        <v>339</v>
      </c>
      <c r="E120" s="260">
        <v>80</v>
      </c>
      <c r="F120" s="1091"/>
      <c r="G120" s="266"/>
      <c r="H120" s="259">
        <f>E120*F120</f>
        <v>0</v>
      </c>
      <c r="K120" s="217"/>
      <c r="L120" s="210"/>
    </row>
    <row r="121" spans="1:12" s="208" customFormat="1">
      <c r="A121" s="248">
        <v>23</v>
      </c>
      <c r="B121" s="251" t="s">
        <v>2158</v>
      </c>
      <c r="C121" s="251" t="s">
        <v>2159</v>
      </c>
      <c r="D121" s="251" t="s">
        <v>339</v>
      </c>
      <c r="E121" s="260">
        <v>179</v>
      </c>
      <c r="F121" s="1091"/>
      <c r="G121" s="266"/>
      <c r="H121" s="259">
        <f>E121*F121</f>
        <v>0</v>
      </c>
      <c r="K121" s="217"/>
      <c r="L121" s="210"/>
    </row>
    <row r="122" spans="1:12" s="208" customFormat="1">
      <c r="A122" s="248">
        <v>24</v>
      </c>
      <c r="B122" s="251" t="s">
        <v>2158</v>
      </c>
      <c r="C122" s="251" t="s">
        <v>2160</v>
      </c>
      <c r="D122" s="251" t="s">
        <v>339</v>
      </c>
      <c r="E122" s="260">
        <v>143</v>
      </c>
      <c r="F122" s="1091"/>
      <c r="G122" s="266"/>
      <c r="H122" s="259">
        <f>E122*F122</f>
        <v>0</v>
      </c>
      <c r="K122" s="217"/>
      <c r="L122" s="210"/>
    </row>
    <row r="123" spans="1:12" s="208" customFormat="1">
      <c r="A123" s="248">
        <v>25</v>
      </c>
      <c r="B123" s="251" t="s">
        <v>2158</v>
      </c>
      <c r="C123" s="251" t="s">
        <v>2161</v>
      </c>
      <c r="D123" s="251" t="s">
        <v>339</v>
      </c>
      <c r="E123" s="260">
        <v>39</v>
      </c>
      <c r="F123" s="1091"/>
      <c r="G123" s="266"/>
      <c r="H123" s="259">
        <f>E123*F123</f>
        <v>0</v>
      </c>
      <c r="K123" s="217"/>
      <c r="L123" s="210"/>
    </row>
    <row r="124" spans="1:12" s="194" customFormat="1">
      <c r="A124" s="248">
        <v>26</v>
      </c>
      <c r="B124" s="197" t="s">
        <v>2095</v>
      </c>
      <c r="C124" s="197" t="s">
        <v>2162</v>
      </c>
      <c r="D124" s="251" t="s">
        <v>339</v>
      </c>
      <c r="E124" s="262">
        <v>48</v>
      </c>
      <c r="F124" s="1091"/>
      <c r="G124" s="199"/>
      <c r="H124" s="259">
        <f>E124*F124</f>
        <v>0</v>
      </c>
      <c r="K124" s="195"/>
      <c r="L124" s="242"/>
    </row>
    <row r="125" spans="1:12" s="194" customFormat="1">
      <c r="A125" s="270"/>
      <c r="B125" s="271"/>
      <c r="C125" s="222" t="s">
        <v>2163</v>
      </c>
      <c r="D125" s="197"/>
      <c r="E125" s="262"/>
      <c r="F125" s="257"/>
      <c r="G125" s="199"/>
      <c r="H125" s="252">
        <f>ROUND(SUM(H97:H124),2)</f>
        <v>0</v>
      </c>
      <c r="K125" s="195"/>
      <c r="L125" s="242"/>
    </row>
    <row r="126" spans="1:12" s="194" customFormat="1">
      <c r="A126" s="193"/>
      <c r="B126" s="200"/>
      <c r="E126" s="201"/>
      <c r="F126" s="242"/>
      <c r="G126" s="195"/>
      <c r="H126" s="195"/>
      <c r="K126" s="253"/>
      <c r="L126" s="242"/>
    </row>
    <row r="127" spans="1:12" s="194" customFormat="1">
      <c r="A127" s="193"/>
      <c r="C127" s="200" t="s">
        <v>2164</v>
      </c>
      <c r="E127" s="201"/>
      <c r="F127" s="242"/>
      <c r="G127" s="195"/>
      <c r="H127" s="195"/>
      <c r="K127" s="195"/>
      <c r="L127" s="242"/>
    </row>
    <row r="128" spans="1:12" s="194" customFormat="1">
      <c r="A128" s="948" t="s">
        <v>2008</v>
      </c>
      <c r="B128" s="949" t="s">
        <v>2009</v>
      </c>
      <c r="C128" s="198" t="s">
        <v>2010</v>
      </c>
      <c r="D128" s="926" t="s">
        <v>2011</v>
      </c>
      <c r="E128" s="927" t="s">
        <v>159</v>
      </c>
      <c r="F128" s="928" t="s">
        <v>2012</v>
      </c>
      <c r="G128" s="927" t="s">
        <v>2013</v>
      </c>
      <c r="H128" s="927" t="s">
        <v>2001</v>
      </c>
      <c r="K128" s="195"/>
      <c r="L128" s="242"/>
    </row>
    <row r="129" spans="1:12" s="194" customFormat="1">
      <c r="A129" s="196"/>
      <c r="B129" s="197" t="s">
        <v>2014</v>
      </c>
      <c r="C129" s="197"/>
      <c r="D129" s="926"/>
      <c r="E129" s="927"/>
      <c r="F129" s="928" t="s">
        <v>2015</v>
      </c>
      <c r="G129" s="927" t="s">
        <v>2000</v>
      </c>
      <c r="H129" s="927" t="s">
        <v>2000</v>
      </c>
      <c r="K129" s="195"/>
      <c r="L129" s="242"/>
    </row>
    <row r="130" spans="1:12" s="208" customFormat="1">
      <c r="A130" s="248">
        <v>1</v>
      </c>
      <c r="B130" s="251" t="s">
        <v>2095</v>
      </c>
      <c r="C130" s="251" t="s">
        <v>2165</v>
      </c>
      <c r="D130" s="251" t="s">
        <v>339</v>
      </c>
      <c r="E130" s="260">
        <v>36</v>
      </c>
      <c r="F130" s="1091"/>
      <c r="G130" s="259">
        <f>E130*F130</f>
        <v>0</v>
      </c>
      <c r="H130" s="199"/>
      <c r="K130" s="217"/>
      <c r="L130" s="210"/>
    </row>
    <row r="131" spans="1:12" s="208" customFormat="1">
      <c r="A131" s="248">
        <v>2</v>
      </c>
      <c r="B131" s="251" t="s">
        <v>2095</v>
      </c>
      <c r="C131" s="251" t="s">
        <v>2166</v>
      </c>
      <c r="D131" s="251" t="s">
        <v>339</v>
      </c>
      <c r="E131" s="260">
        <v>17</v>
      </c>
      <c r="F131" s="1091"/>
      <c r="G131" s="259">
        <f t="shared" ref="G131:G174" si="4">E131*F131</f>
        <v>0</v>
      </c>
      <c r="H131" s="199"/>
      <c r="K131" s="217"/>
      <c r="L131" s="210"/>
    </row>
    <row r="132" spans="1:12" s="208" customFormat="1">
      <c r="A132" s="248">
        <v>3</v>
      </c>
      <c r="B132" s="251" t="s">
        <v>2095</v>
      </c>
      <c r="C132" s="251" t="s">
        <v>2167</v>
      </c>
      <c r="D132" s="251" t="s">
        <v>339</v>
      </c>
      <c r="E132" s="260">
        <v>26</v>
      </c>
      <c r="F132" s="1091"/>
      <c r="G132" s="259">
        <f t="shared" si="4"/>
        <v>0</v>
      </c>
      <c r="H132" s="199"/>
      <c r="K132" s="217"/>
      <c r="L132" s="210"/>
    </row>
    <row r="133" spans="1:12" s="208" customFormat="1">
      <c r="A133" s="248">
        <v>4</v>
      </c>
      <c r="B133" s="251" t="s">
        <v>2095</v>
      </c>
      <c r="C133" s="251" t="s">
        <v>2168</v>
      </c>
      <c r="D133" s="251" t="s">
        <v>339</v>
      </c>
      <c r="E133" s="260">
        <v>8</v>
      </c>
      <c r="F133" s="1091"/>
      <c r="G133" s="259">
        <f t="shared" si="4"/>
        <v>0</v>
      </c>
      <c r="H133" s="199"/>
      <c r="K133" s="217"/>
      <c r="L133" s="210"/>
    </row>
    <row r="134" spans="1:12" s="208" customFormat="1">
      <c r="A134" s="248">
        <v>5</v>
      </c>
      <c r="B134" s="251" t="s">
        <v>2095</v>
      </c>
      <c r="C134" s="251" t="s">
        <v>2169</v>
      </c>
      <c r="D134" s="251" t="s">
        <v>339</v>
      </c>
      <c r="E134" s="260">
        <v>6</v>
      </c>
      <c r="F134" s="1091"/>
      <c r="G134" s="259">
        <f t="shared" si="4"/>
        <v>0</v>
      </c>
      <c r="H134" s="199"/>
      <c r="K134" s="217"/>
      <c r="L134" s="210"/>
    </row>
    <row r="135" spans="1:12" s="208" customFormat="1">
      <c r="A135" s="248">
        <v>6</v>
      </c>
      <c r="B135" s="251" t="s">
        <v>2095</v>
      </c>
      <c r="C135" s="251" t="s">
        <v>2170</v>
      </c>
      <c r="D135" s="251" t="s">
        <v>339</v>
      </c>
      <c r="E135" s="260">
        <v>1</v>
      </c>
      <c r="F135" s="1091"/>
      <c r="G135" s="259">
        <f t="shared" si="4"/>
        <v>0</v>
      </c>
      <c r="H135" s="199"/>
      <c r="K135" s="217"/>
      <c r="L135" s="210"/>
    </row>
    <row r="136" spans="1:12" s="208" customFormat="1">
      <c r="A136" s="248">
        <v>7</v>
      </c>
      <c r="B136" s="251" t="s">
        <v>2095</v>
      </c>
      <c r="C136" s="251" t="s">
        <v>2171</v>
      </c>
      <c r="D136" s="251" t="s">
        <v>339</v>
      </c>
      <c r="E136" s="260">
        <v>2</v>
      </c>
      <c r="F136" s="1091"/>
      <c r="G136" s="259">
        <f t="shared" si="4"/>
        <v>0</v>
      </c>
      <c r="H136" s="199"/>
      <c r="K136" s="217"/>
      <c r="L136" s="210"/>
    </row>
    <row r="137" spans="1:12" s="208" customFormat="1">
      <c r="A137" s="248">
        <v>8</v>
      </c>
      <c r="B137" s="251" t="s">
        <v>2095</v>
      </c>
      <c r="C137" s="251" t="s">
        <v>2172</v>
      </c>
      <c r="D137" s="251" t="s">
        <v>339</v>
      </c>
      <c r="E137" s="260">
        <v>13</v>
      </c>
      <c r="F137" s="1091"/>
      <c r="G137" s="259">
        <f t="shared" si="4"/>
        <v>0</v>
      </c>
      <c r="H137" s="199"/>
      <c r="K137" s="217"/>
      <c r="L137" s="210"/>
    </row>
    <row r="138" spans="1:12" s="194" customFormat="1">
      <c r="A138" s="196">
        <v>9</v>
      </c>
      <c r="B138" s="197" t="s">
        <v>2095</v>
      </c>
      <c r="C138" s="197" t="s">
        <v>2173</v>
      </c>
      <c r="D138" s="197" t="s">
        <v>339</v>
      </c>
      <c r="E138" s="262">
        <v>295</v>
      </c>
      <c r="F138" s="1091"/>
      <c r="G138" s="259">
        <f t="shared" si="4"/>
        <v>0</v>
      </c>
      <c r="H138" s="199"/>
      <c r="K138" s="195"/>
      <c r="L138" s="242"/>
    </row>
    <row r="139" spans="1:12" s="194" customFormat="1">
      <c r="A139" s="196">
        <v>10</v>
      </c>
      <c r="B139" s="197" t="s">
        <v>2095</v>
      </c>
      <c r="C139" s="197" t="s">
        <v>2174</v>
      </c>
      <c r="D139" s="197" t="s">
        <v>339</v>
      </c>
      <c r="E139" s="262">
        <v>84</v>
      </c>
      <c r="F139" s="1091"/>
      <c r="G139" s="259">
        <f t="shared" si="4"/>
        <v>0</v>
      </c>
      <c r="H139" s="199"/>
      <c r="K139" s="195"/>
      <c r="L139" s="242"/>
    </row>
    <row r="140" spans="1:12" s="194" customFormat="1">
      <c r="A140" s="196">
        <v>11</v>
      </c>
      <c r="B140" s="197" t="s">
        <v>2095</v>
      </c>
      <c r="C140" s="197" t="s">
        <v>2175</v>
      </c>
      <c r="D140" s="197" t="s">
        <v>339</v>
      </c>
      <c r="E140" s="262">
        <v>14</v>
      </c>
      <c r="F140" s="1091"/>
      <c r="G140" s="259">
        <f t="shared" si="4"/>
        <v>0</v>
      </c>
      <c r="H140" s="199"/>
      <c r="K140" s="195"/>
      <c r="L140" s="242"/>
    </row>
    <row r="141" spans="1:12" s="208" customFormat="1">
      <c r="A141" s="244">
        <v>12</v>
      </c>
      <c r="B141" s="245" t="s">
        <v>2095</v>
      </c>
      <c r="C141" s="245" t="s">
        <v>2176</v>
      </c>
      <c r="D141" s="245" t="s">
        <v>339</v>
      </c>
      <c r="E141" s="258">
        <v>48</v>
      </c>
      <c r="F141" s="1091"/>
      <c r="G141" s="259">
        <f t="shared" si="4"/>
        <v>0</v>
      </c>
      <c r="H141" s="199"/>
      <c r="K141" s="247"/>
      <c r="L141" s="210"/>
    </row>
    <row r="142" spans="1:12" s="208" customFormat="1">
      <c r="A142" s="244">
        <v>13</v>
      </c>
      <c r="B142" s="245" t="s">
        <v>2095</v>
      </c>
      <c r="C142" s="245" t="s">
        <v>2146</v>
      </c>
      <c r="D142" s="245" t="s">
        <v>339</v>
      </c>
      <c r="E142" s="258">
        <v>2</v>
      </c>
      <c r="F142" s="1091"/>
      <c r="G142" s="259">
        <f t="shared" si="4"/>
        <v>0</v>
      </c>
      <c r="H142" s="199"/>
      <c r="K142" s="247"/>
      <c r="L142" s="210"/>
    </row>
    <row r="143" spans="1:12" s="208" customFormat="1">
      <c r="A143" s="248">
        <v>14</v>
      </c>
      <c r="B143" s="251" t="s">
        <v>2095</v>
      </c>
      <c r="C143" s="251" t="s">
        <v>2177</v>
      </c>
      <c r="D143" s="251" t="s">
        <v>339</v>
      </c>
      <c r="E143" s="260">
        <v>94</v>
      </c>
      <c r="F143" s="1091"/>
      <c r="G143" s="259">
        <f t="shared" si="4"/>
        <v>0</v>
      </c>
      <c r="H143" s="199"/>
      <c r="K143" s="217"/>
      <c r="L143" s="210"/>
    </row>
    <row r="144" spans="1:12" s="208" customFormat="1">
      <c r="A144" s="248">
        <v>15</v>
      </c>
      <c r="B144" s="251" t="s">
        <v>2095</v>
      </c>
      <c r="C144" s="251" t="s">
        <v>2178</v>
      </c>
      <c r="D144" s="251" t="s">
        <v>339</v>
      </c>
      <c r="E144" s="260">
        <v>91</v>
      </c>
      <c r="F144" s="1091"/>
      <c r="G144" s="259">
        <f t="shared" si="4"/>
        <v>0</v>
      </c>
      <c r="H144" s="199"/>
      <c r="K144" s="217"/>
      <c r="L144" s="210"/>
    </row>
    <row r="145" spans="1:12" s="208" customFormat="1">
      <c r="A145" s="248">
        <v>16</v>
      </c>
      <c r="B145" s="251" t="s">
        <v>2095</v>
      </c>
      <c r="C145" s="251" t="s">
        <v>2179</v>
      </c>
      <c r="D145" s="251" t="s">
        <v>339</v>
      </c>
      <c r="E145" s="260">
        <v>13</v>
      </c>
      <c r="F145" s="1091"/>
      <c r="G145" s="259">
        <f t="shared" si="4"/>
        <v>0</v>
      </c>
      <c r="H145" s="199"/>
      <c r="K145" s="217"/>
      <c r="L145" s="210"/>
    </row>
    <row r="146" spans="1:12" s="208" customFormat="1">
      <c r="A146" s="248">
        <v>17</v>
      </c>
      <c r="B146" s="251" t="s">
        <v>2095</v>
      </c>
      <c r="C146" s="251" t="s">
        <v>2180</v>
      </c>
      <c r="D146" s="251" t="s">
        <v>339</v>
      </c>
      <c r="E146" s="260">
        <v>28</v>
      </c>
      <c r="F146" s="1091"/>
      <c r="G146" s="259">
        <f t="shared" si="4"/>
        <v>0</v>
      </c>
      <c r="H146" s="199"/>
      <c r="K146" s="217"/>
      <c r="L146" s="210"/>
    </row>
    <row r="147" spans="1:12" s="208" customFormat="1">
      <c r="A147" s="196">
        <v>18</v>
      </c>
      <c r="B147" s="251" t="s">
        <v>2095</v>
      </c>
      <c r="C147" s="251" t="s">
        <v>2181</v>
      </c>
      <c r="D147" s="251" t="s">
        <v>339</v>
      </c>
      <c r="E147" s="260">
        <v>3</v>
      </c>
      <c r="F147" s="1091"/>
      <c r="G147" s="259">
        <f t="shared" si="4"/>
        <v>0</v>
      </c>
      <c r="H147" s="199"/>
      <c r="K147" s="217"/>
      <c r="L147" s="210"/>
    </row>
    <row r="148" spans="1:12" s="194" customFormat="1" ht="16.5" hidden="1" customHeight="1">
      <c r="A148" s="272"/>
      <c r="C148" s="273" t="s">
        <v>2182</v>
      </c>
      <c r="E148" s="201"/>
      <c r="F148" s="1091"/>
      <c r="G148" s="259">
        <f t="shared" si="4"/>
        <v>0</v>
      </c>
      <c r="H148" s="195"/>
      <c r="K148" s="195"/>
      <c r="L148" s="242"/>
    </row>
    <row r="149" spans="1:12" s="194" customFormat="1">
      <c r="A149" s="244">
        <v>19</v>
      </c>
      <c r="B149" s="245" t="s">
        <v>2095</v>
      </c>
      <c r="C149" s="245" t="s">
        <v>2130</v>
      </c>
      <c r="D149" s="245" t="s">
        <v>339</v>
      </c>
      <c r="E149" s="258">
        <v>6</v>
      </c>
      <c r="F149" s="1091"/>
      <c r="G149" s="259">
        <f t="shared" si="4"/>
        <v>0</v>
      </c>
      <c r="H149" s="199"/>
      <c r="K149" s="247"/>
      <c r="L149" s="242"/>
    </row>
    <row r="150" spans="1:12" s="194" customFormat="1">
      <c r="A150" s="244">
        <v>20</v>
      </c>
      <c r="B150" s="245" t="s">
        <v>2095</v>
      </c>
      <c r="C150" s="245" t="s">
        <v>2132</v>
      </c>
      <c r="D150" s="245" t="s">
        <v>339</v>
      </c>
      <c r="E150" s="258">
        <v>2</v>
      </c>
      <c r="F150" s="1091"/>
      <c r="G150" s="259">
        <f t="shared" si="4"/>
        <v>0</v>
      </c>
      <c r="H150" s="199"/>
      <c r="K150" s="247"/>
      <c r="L150" s="242"/>
    </row>
    <row r="151" spans="1:12" s="194" customFormat="1">
      <c r="A151" s="244">
        <v>21</v>
      </c>
      <c r="B151" s="245" t="s">
        <v>2095</v>
      </c>
      <c r="C151" s="245" t="s">
        <v>2183</v>
      </c>
      <c r="D151" s="245" t="s">
        <v>339</v>
      </c>
      <c r="E151" s="258">
        <v>2</v>
      </c>
      <c r="F151" s="1091"/>
      <c r="G151" s="259">
        <f t="shared" si="4"/>
        <v>0</v>
      </c>
      <c r="H151" s="199"/>
      <c r="K151" s="247"/>
      <c r="L151" s="242"/>
    </row>
    <row r="152" spans="1:12" s="194" customFormat="1">
      <c r="A152" s="244">
        <v>22</v>
      </c>
      <c r="B152" s="245" t="s">
        <v>2095</v>
      </c>
      <c r="C152" s="245" t="s">
        <v>2136</v>
      </c>
      <c r="D152" s="245" t="s">
        <v>339</v>
      </c>
      <c r="E152" s="258">
        <v>1</v>
      </c>
      <c r="F152" s="1091"/>
      <c r="G152" s="259">
        <f t="shared" si="4"/>
        <v>0</v>
      </c>
      <c r="H152" s="199"/>
      <c r="K152" s="247"/>
      <c r="L152" s="242"/>
    </row>
    <row r="153" spans="1:12" s="194" customFormat="1">
      <c r="A153" s="244">
        <v>23</v>
      </c>
      <c r="B153" s="245" t="s">
        <v>2095</v>
      </c>
      <c r="C153" s="245" t="s">
        <v>2184</v>
      </c>
      <c r="D153" s="245" t="s">
        <v>339</v>
      </c>
      <c r="E153" s="258">
        <v>1</v>
      </c>
      <c r="F153" s="1091"/>
      <c r="G153" s="259">
        <f t="shared" si="4"/>
        <v>0</v>
      </c>
      <c r="H153" s="199"/>
      <c r="K153" s="247"/>
      <c r="L153" s="242"/>
    </row>
    <row r="154" spans="1:12" s="194" customFormat="1">
      <c r="A154" s="244">
        <v>24</v>
      </c>
      <c r="B154" s="245" t="s">
        <v>2095</v>
      </c>
      <c r="C154" s="245" t="s">
        <v>2185</v>
      </c>
      <c r="D154" s="245" t="s">
        <v>339</v>
      </c>
      <c r="E154" s="258">
        <v>4</v>
      </c>
      <c r="F154" s="1091"/>
      <c r="G154" s="259">
        <f t="shared" si="4"/>
        <v>0</v>
      </c>
      <c r="H154" s="199"/>
      <c r="K154" s="247"/>
      <c r="L154" s="242"/>
    </row>
    <row r="155" spans="1:12" s="208" customFormat="1" ht="14.4">
      <c r="A155" s="248">
        <v>25</v>
      </c>
      <c r="B155" s="251" t="s">
        <v>2095</v>
      </c>
      <c r="C155" s="251" t="s">
        <v>2186</v>
      </c>
      <c r="D155" s="251" t="s">
        <v>339</v>
      </c>
      <c r="E155" s="260">
        <v>14</v>
      </c>
      <c r="F155" s="1091"/>
      <c r="G155" s="259">
        <f t="shared" si="4"/>
        <v>0</v>
      </c>
      <c r="H155" s="199"/>
      <c r="K155" s="217"/>
      <c r="L155" s="210"/>
    </row>
    <row r="156" spans="1:12" s="208" customFormat="1" ht="14.4">
      <c r="A156" s="248">
        <v>26</v>
      </c>
      <c r="B156" s="251" t="s">
        <v>2095</v>
      </c>
      <c r="C156" s="251" t="s">
        <v>2187</v>
      </c>
      <c r="D156" s="251" t="s">
        <v>339</v>
      </c>
      <c r="E156" s="260">
        <v>12</v>
      </c>
      <c r="F156" s="1091"/>
      <c r="G156" s="259">
        <f t="shared" si="4"/>
        <v>0</v>
      </c>
      <c r="H156" s="199"/>
      <c r="K156" s="217"/>
      <c r="L156" s="210"/>
    </row>
    <row r="157" spans="1:12" s="208" customFormat="1" ht="14.4">
      <c r="A157" s="248">
        <v>27</v>
      </c>
      <c r="B157" s="251" t="s">
        <v>2095</v>
      </c>
      <c r="C157" s="251" t="s">
        <v>2188</v>
      </c>
      <c r="D157" s="251" t="s">
        <v>339</v>
      </c>
      <c r="E157" s="260">
        <v>159</v>
      </c>
      <c r="F157" s="1091"/>
      <c r="G157" s="259">
        <f t="shared" si="4"/>
        <v>0</v>
      </c>
      <c r="H157" s="199"/>
      <c r="K157" s="217"/>
      <c r="L157" s="210"/>
    </row>
    <row r="158" spans="1:12" s="208" customFormat="1" ht="14.4">
      <c r="A158" s="248">
        <v>28</v>
      </c>
      <c r="B158" s="251" t="s">
        <v>2095</v>
      </c>
      <c r="C158" s="251" t="s">
        <v>2189</v>
      </c>
      <c r="D158" s="251" t="s">
        <v>339</v>
      </c>
      <c r="E158" s="260">
        <v>39</v>
      </c>
      <c r="F158" s="1091"/>
      <c r="G158" s="259">
        <f t="shared" si="4"/>
        <v>0</v>
      </c>
      <c r="H158" s="199"/>
      <c r="K158" s="217"/>
      <c r="L158" s="210"/>
    </row>
    <row r="159" spans="1:12" s="208" customFormat="1">
      <c r="A159" s="248">
        <v>29</v>
      </c>
      <c r="B159" s="251" t="s">
        <v>2095</v>
      </c>
      <c r="C159" s="251" t="s">
        <v>2190</v>
      </c>
      <c r="D159" s="251" t="s">
        <v>339</v>
      </c>
      <c r="E159" s="260">
        <v>66</v>
      </c>
      <c r="F159" s="1091"/>
      <c r="G159" s="259">
        <f t="shared" si="4"/>
        <v>0</v>
      </c>
      <c r="H159" s="199"/>
      <c r="K159" s="217"/>
      <c r="L159" s="210"/>
    </row>
    <row r="160" spans="1:12" s="208" customFormat="1">
      <c r="A160" s="248">
        <v>30</v>
      </c>
      <c r="B160" s="251" t="s">
        <v>2095</v>
      </c>
      <c r="C160" s="251" t="s">
        <v>2191</v>
      </c>
      <c r="D160" s="251" t="s">
        <v>339</v>
      </c>
      <c r="E160" s="260">
        <v>20</v>
      </c>
      <c r="F160" s="1091"/>
      <c r="G160" s="259">
        <f t="shared" si="4"/>
        <v>0</v>
      </c>
      <c r="H160" s="199"/>
      <c r="K160" s="217"/>
      <c r="L160" s="210"/>
    </row>
    <row r="161" spans="1:12" s="208" customFormat="1" ht="28.2">
      <c r="A161" s="244">
        <v>31</v>
      </c>
      <c r="B161" s="245" t="s">
        <v>2095</v>
      </c>
      <c r="C161" s="245" t="s">
        <v>2192</v>
      </c>
      <c r="D161" s="245" t="s">
        <v>339</v>
      </c>
      <c r="E161" s="258">
        <v>4</v>
      </c>
      <c r="F161" s="1091"/>
      <c r="G161" s="275">
        <f>E161*F161</f>
        <v>0</v>
      </c>
      <c r="H161" s="276"/>
      <c r="K161" s="247"/>
      <c r="L161" s="210"/>
    </row>
    <row r="162" spans="1:12" s="208" customFormat="1" ht="28.2">
      <c r="A162" s="244">
        <v>32</v>
      </c>
      <c r="B162" s="245" t="s">
        <v>2095</v>
      </c>
      <c r="C162" s="245" t="s">
        <v>2193</v>
      </c>
      <c r="D162" s="245" t="s">
        <v>339</v>
      </c>
      <c r="E162" s="258">
        <v>17</v>
      </c>
      <c r="F162" s="1091"/>
      <c r="G162" s="275">
        <f t="shared" si="4"/>
        <v>0</v>
      </c>
      <c r="H162" s="276"/>
      <c r="K162" s="247"/>
      <c r="L162" s="210"/>
    </row>
    <row r="163" spans="1:12" s="208" customFormat="1">
      <c r="A163" s="248">
        <v>33</v>
      </c>
      <c r="B163" s="251" t="s">
        <v>2095</v>
      </c>
      <c r="C163" s="251" t="s">
        <v>2194</v>
      </c>
      <c r="D163" s="251" t="s">
        <v>339</v>
      </c>
      <c r="E163" s="260">
        <v>1</v>
      </c>
      <c r="F163" s="1091"/>
      <c r="G163" s="259">
        <f t="shared" si="4"/>
        <v>0</v>
      </c>
      <c r="H163" s="199"/>
      <c r="K163" s="217"/>
      <c r="L163" s="210"/>
    </row>
    <row r="164" spans="1:12" s="208" customFormat="1">
      <c r="A164" s="248">
        <v>34</v>
      </c>
      <c r="B164" s="251" t="s">
        <v>2095</v>
      </c>
      <c r="C164" s="251" t="s">
        <v>2195</v>
      </c>
      <c r="D164" s="251" t="s">
        <v>339</v>
      </c>
      <c r="E164" s="260">
        <v>4</v>
      </c>
      <c r="F164" s="1091"/>
      <c r="G164" s="259">
        <f t="shared" si="4"/>
        <v>0</v>
      </c>
      <c r="H164" s="199"/>
      <c r="K164" s="217"/>
      <c r="L164" s="210"/>
    </row>
    <row r="165" spans="1:12" s="208" customFormat="1">
      <c r="A165" s="248">
        <v>35</v>
      </c>
      <c r="B165" s="251" t="s">
        <v>2095</v>
      </c>
      <c r="C165" s="251" t="s">
        <v>2196</v>
      </c>
      <c r="D165" s="251" t="s">
        <v>339</v>
      </c>
      <c r="E165" s="260">
        <v>3</v>
      </c>
      <c r="F165" s="1091"/>
      <c r="G165" s="259">
        <f t="shared" si="4"/>
        <v>0</v>
      </c>
      <c r="H165" s="199"/>
      <c r="K165" s="217"/>
      <c r="L165" s="210"/>
    </row>
    <row r="166" spans="1:12" s="208" customFormat="1">
      <c r="A166" s="248">
        <v>36</v>
      </c>
      <c r="B166" s="251" t="s">
        <v>2095</v>
      </c>
      <c r="C166" s="251" t="s">
        <v>2197</v>
      </c>
      <c r="D166" s="251" t="s">
        <v>339</v>
      </c>
      <c r="E166" s="260">
        <v>2</v>
      </c>
      <c r="F166" s="1091"/>
      <c r="G166" s="259">
        <f t="shared" si="4"/>
        <v>0</v>
      </c>
      <c r="H166" s="199"/>
      <c r="K166" s="217"/>
      <c r="L166" s="210"/>
    </row>
    <row r="167" spans="1:12" s="208" customFormat="1">
      <c r="A167" s="248">
        <v>37</v>
      </c>
      <c r="B167" s="251" t="s">
        <v>2095</v>
      </c>
      <c r="C167" s="251" t="s">
        <v>2198</v>
      </c>
      <c r="D167" s="251" t="s">
        <v>339</v>
      </c>
      <c r="E167" s="260">
        <v>6</v>
      </c>
      <c r="F167" s="1091"/>
      <c r="G167" s="259">
        <f t="shared" si="4"/>
        <v>0</v>
      </c>
      <c r="H167" s="199"/>
      <c r="K167" s="217"/>
      <c r="L167" s="210"/>
    </row>
    <row r="168" spans="1:12" s="208" customFormat="1">
      <c r="A168" s="248">
        <v>38</v>
      </c>
      <c r="B168" s="251" t="s">
        <v>2095</v>
      </c>
      <c r="C168" s="251" t="s">
        <v>2199</v>
      </c>
      <c r="D168" s="251" t="s">
        <v>339</v>
      </c>
      <c r="E168" s="260">
        <v>2</v>
      </c>
      <c r="F168" s="1091"/>
      <c r="G168" s="259">
        <f t="shared" si="4"/>
        <v>0</v>
      </c>
      <c r="H168" s="199"/>
      <c r="K168" s="217"/>
      <c r="L168" s="210"/>
    </row>
    <row r="169" spans="1:12" s="208" customFormat="1">
      <c r="A169" s="248">
        <v>39</v>
      </c>
      <c r="B169" s="251" t="s">
        <v>2095</v>
      </c>
      <c r="C169" s="251" t="s">
        <v>2200</v>
      </c>
      <c r="D169" s="251" t="s">
        <v>339</v>
      </c>
      <c r="E169" s="260">
        <v>4</v>
      </c>
      <c r="F169" s="1091"/>
      <c r="G169" s="259">
        <f t="shared" si="4"/>
        <v>0</v>
      </c>
      <c r="H169" s="199"/>
      <c r="K169" s="217"/>
      <c r="L169" s="210"/>
    </row>
    <row r="170" spans="1:12" s="208" customFormat="1" ht="28.2">
      <c r="A170" s="244">
        <v>40</v>
      </c>
      <c r="B170" s="245" t="s">
        <v>2095</v>
      </c>
      <c r="C170" s="245" t="s">
        <v>2201</v>
      </c>
      <c r="D170" s="245" t="s">
        <v>339</v>
      </c>
      <c r="E170" s="258">
        <v>40</v>
      </c>
      <c r="F170" s="1091"/>
      <c r="G170" s="259">
        <f t="shared" si="4"/>
        <v>0</v>
      </c>
      <c r="H170" s="276"/>
      <c r="K170" s="247"/>
      <c r="L170" s="210"/>
    </row>
    <row r="171" spans="1:12" s="208" customFormat="1" ht="28.2">
      <c r="A171" s="244">
        <v>41</v>
      </c>
      <c r="B171" s="245" t="s">
        <v>2095</v>
      </c>
      <c r="C171" s="245" t="s">
        <v>2202</v>
      </c>
      <c r="D171" s="245" t="s">
        <v>339</v>
      </c>
      <c r="E171" s="258">
        <v>31</v>
      </c>
      <c r="F171" s="1091"/>
      <c r="G171" s="259">
        <f t="shared" si="4"/>
        <v>0</v>
      </c>
      <c r="H171" s="276"/>
      <c r="K171" s="247"/>
      <c r="L171" s="210"/>
    </row>
    <row r="172" spans="1:12" s="208" customFormat="1" ht="28.2">
      <c r="A172" s="244">
        <v>42</v>
      </c>
      <c r="B172" s="245" t="s">
        <v>2095</v>
      </c>
      <c r="C172" s="245" t="s">
        <v>2203</v>
      </c>
      <c r="D172" s="245" t="s">
        <v>339</v>
      </c>
      <c r="E172" s="258">
        <v>8</v>
      </c>
      <c r="F172" s="1091"/>
      <c r="G172" s="259">
        <f t="shared" si="4"/>
        <v>0</v>
      </c>
      <c r="H172" s="276"/>
      <c r="K172" s="247"/>
      <c r="L172" s="210"/>
    </row>
    <row r="173" spans="1:12" s="208" customFormat="1" ht="28.2">
      <c r="A173" s="244">
        <v>43</v>
      </c>
      <c r="B173" s="245" t="s">
        <v>2095</v>
      </c>
      <c r="C173" s="245" t="s">
        <v>2204</v>
      </c>
      <c r="D173" s="245" t="s">
        <v>339</v>
      </c>
      <c r="E173" s="258">
        <v>1</v>
      </c>
      <c r="F173" s="1091"/>
      <c r="G173" s="259">
        <f t="shared" si="4"/>
        <v>0</v>
      </c>
      <c r="H173" s="276"/>
      <c r="K173" s="247"/>
      <c r="L173" s="210"/>
    </row>
    <row r="174" spans="1:12" s="194" customFormat="1">
      <c r="A174" s="244">
        <v>44</v>
      </c>
      <c r="B174" s="245" t="s">
        <v>2095</v>
      </c>
      <c r="C174" s="197" t="s">
        <v>2205</v>
      </c>
      <c r="D174" s="245" t="s">
        <v>339</v>
      </c>
      <c r="E174" s="262">
        <v>100</v>
      </c>
      <c r="F174" s="1091"/>
      <c r="G174" s="259">
        <f t="shared" si="4"/>
        <v>0</v>
      </c>
      <c r="H174" s="199"/>
      <c r="K174" s="195"/>
      <c r="L174" s="242"/>
    </row>
    <row r="175" spans="1:12" s="194" customFormat="1">
      <c r="A175" s="270"/>
      <c r="B175" s="271"/>
      <c r="C175" s="222" t="s">
        <v>2206</v>
      </c>
      <c r="D175" s="246"/>
      <c r="E175" s="277"/>
      <c r="F175" s="277"/>
      <c r="G175" s="252">
        <f>ROUND(SUM(G130:G174),2)</f>
        <v>0</v>
      </c>
      <c r="H175" s="252"/>
      <c r="K175" s="253"/>
      <c r="L175" s="242"/>
    </row>
    <row r="176" spans="1:12" s="194" customFormat="1">
      <c r="A176" s="193"/>
      <c r="E176" s="195"/>
      <c r="F176" s="242"/>
      <c r="G176" s="195"/>
      <c r="H176" s="195"/>
      <c r="K176" s="253"/>
      <c r="L176" s="242"/>
    </row>
    <row r="177" spans="1:12" s="194" customFormat="1">
      <c r="A177" s="193"/>
      <c r="C177" s="200" t="s">
        <v>2207</v>
      </c>
      <c r="E177" s="195"/>
      <c r="F177" s="242"/>
      <c r="G177" s="195"/>
      <c r="H177" s="195"/>
      <c r="K177" s="195"/>
      <c r="L177" s="242"/>
    </row>
    <row r="178" spans="1:12" s="194" customFormat="1">
      <c r="A178" s="196" t="s">
        <v>2008</v>
      </c>
      <c r="B178" s="197" t="s">
        <v>2009</v>
      </c>
      <c r="C178" s="197" t="s">
        <v>2010</v>
      </c>
      <c r="D178" s="926" t="s">
        <v>2011</v>
      </c>
      <c r="E178" s="927" t="s">
        <v>159</v>
      </c>
      <c r="F178" s="927" t="s">
        <v>2012</v>
      </c>
      <c r="G178" s="927" t="s">
        <v>2013</v>
      </c>
      <c r="H178" s="927" t="s">
        <v>2208</v>
      </c>
      <c r="K178" s="195"/>
      <c r="L178" s="242"/>
    </row>
    <row r="179" spans="1:12" s="194" customFormat="1">
      <c r="A179" s="196"/>
      <c r="B179" s="197" t="s">
        <v>2014</v>
      </c>
      <c r="C179" s="198"/>
      <c r="D179" s="926"/>
      <c r="E179" s="927"/>
      <c r="F179" s="927" t="s">
        <v>2015</v>
      </c>
      <c r="G179" s="927" t="s">
        <v>2000</v>
      </c>
      <c r="H179" s="927" t="s">
        <v>2000</v>
      </c>
      <c r="K179" s="195"/>
      <c r="L179" s="242"/>
    </row>
    <row r="180" spans="1:12" s="208" customFormat="1">
      <c r="A180" s="248">
        <v>1</v>
      </c>
      <c r="B180" s="251" t="s">
        <v>2095</v>
      </c>
      <c r="C180" s="251" t="s">
        <v>2209</v>
      </c>
      <c r="D180" s="251" t="s">
        <v>339</v>
      </c>
      <c r="E180" s="278">
        <v>1</v>
      </c>
      <c r="F180" s="1091"/>
      <c r="G180" s="259">
        <f t="shared" ref="G180:G187" si="5">E180*F180</f>
        <v>0</v>
      </c>
      <c r="H180" s="274"/>
      <c r="J180" s="217"/>
      <c r="K180" s="217"/>
      <c r="L180" s="210"/>
    </row>
    <row r="181" spans="1:12" s="208" customFormat="1">
      <c r="A181" s="248">
        <v>2</v>
      </c>
      <c r="B181" s="251" t="s">
        <v>2095</v>
      </c>
      <c r="C181" s="251" t="s">
        <v>2210</v>
      </c>
      <c r="D181" s="251" t="s">
        <v>339</v>
      </c>
      <c r="E181" s="278">
        <v>1</v>
      </c>
      <c r="F181" s="1091"/>
      <c r="G181" s="259">
        <f t="shared" si="5"/>
        <v>0</v>
      </c>
      <c r="H181" s="274"/>
      <c r="J181" s="217"/>
      <c r="K181" s="217"/>
      <c r="L181" s="210"/>
    </row>
    <row r="182" spans="1:12" s="208" customFormat="1">
      <c r="A182" s="248">
        <v>3</v>
      </c>
      <c r="B182" s="251" t="s">
        <v>2095</v>
      </c>
      <c r="C182" s="251" t="s">
        <v>2211</v>
      </c>
      <c r="D182" s="251" t="s">
        <v>339</v>
      </c>
      <c r="E182" s="278">
        <v>1</v>
      </c>
      <c r="F182" s="1091"/>
      <c r="G182" s="259">
        <f t="shared" si="5"/>
        <v>0</v>
      </c>
      <c r="H182" s="279"/>
      <c r="J182" s="217"/>
      <c r="K182" s="217"/>
      <c r="L182" s="210"/>
    </row>
    <row r="183" spans="1:12" s="208" customFormat="1">
      <c r="A183" s="248">
        <v>4</v>
      </c>
      <c r="B183" s="251" t="s">
        <v>2095</v>
      </c>
      <c r="C183" s="251" t="s">
        <v>2212</v>
      </c>
      <c r="D183" s="251" t="s">
        <v>339</v>
      </c>
      <c r="E183" s="278">
        <v>1</v>
      </c>
      <c r="F183" s="1091"/>
      <c r="G183" s="259">
        <f t="shared" si="5"/>
        <v>0</v>
      </c>
      <c r="H183" s="279"/>
      <c r="J183" s="217"/>
      <c r="K183" s="217"/>
      <c r="L183" s="210"/>
    </row>
    <row r="184" spans="1:12" s="208" customFormat="1">
      <c r="A184" s="248">
        <v>5</v>
      </c>
      <c r="B184" s="251" t="s">
        <v>2095</v>
      </c>
      <c r="C184" s="251" t="s">
        <v>2213</v>
      </c>
      <c r="D184" s="251" t="s">
        <v>339</v>
      </c>
      <c r="E184" s="278">
        <v>1</v>
      </c>
      <c r="F184" s="1091"/>
      <c r="G184" s="259">
        <f t="shared" si="5"/>
        <v>0</v>
      </c>
      <c r="H184" s="279"/>
      <c r="J184" s="217"/>
      <c r="K184" s="217"/>
      <c r="L184" s="210"/>
    </row>
    <row r="185" spans="1:12" s="208" customFormat="1">
      <c r="A185" s="248">
        <v>6</v>
      </c>
      <c r="B185" s="251" t="s">
        <v>2095</v>
      </c>
      <c r="C185" s="251" t="s">
        <v>2214</v>
      </c>
      <c r="D185" s="251" t="s">
        <v>339</v>
      </c>
      <c r="E185" s="278">
        <v>1</v>
      </c>
      <c r="F185" s="1091"/>
      <c r="G185" s="259">
        <f t="shared" si="5"/>
        <v>0</v>
      </c>
      <c r="H185" s="279"/>
      <c r="J185" s="217"/>
      <c r="K185" s="217"/>
      <c r="L185" s="210"/>
    </row>
    <row r="186" spans="1:12" s="208" customFormat="1">
      <c r="A186" s="248">
        <v>7</v>
      </c>
      <c r="B186" s="251" t="s">
        <v>2095</v>
      </c>
      <c r="C186" s="251" t="s">
        <v>2215</v>
      </c>
      <c r="D186" s="251" t="s">
        <v>339</v>
      </c>
      <c r="E186" s="278">
        <v>1</v>
      </c>
      <c r="F186" s="1091"/>
      <c r="G186" s="259">
        <f t="shared" si="5"/>
        <v>0</v>
      </c>
      <c r="H186" s="279"/>
      <c r="J186" s="217"/>
      <c r="K186" s="217"/>
      <c r="L186" s="210"/>
    </row>
    <row r="187" spans="1:12" s="194" customFormat="1">
      <c r="A187" s="196">
        <v>8</v>
      </c>
      <c r="B187" s="251" t="s">
        <v>2095</v>
      </c>
      <c r="C187" s="197" t="s">
        <v>2216</v>
      </c>
      <c r="D187" s="251" t="s">
        <v>339</v>
      </c>
      <c r="E187" s="280">
        <v>7</v>
      </c>
      <c r="F187" s="1091"/>
      <c r="G187" s="269">
        <f t="shared" si="5"/>
        <v>0</v>
      </c>
      <c r="H187" s="281"/>
      <c r="K187" s="195"/>
      <c r="L187" s="242"/>
    </row>
    <row r="188" spans="1:12" s="194" customFormat="1">
      <c r="A188" s="196">
        <v>9</v>
      </c>
      <c r="B188" s="251" t="s">
        <v>2095</v>
      </c>
      <c r="C188" s="197" t="s">
        <v>2217</v>
      </c>
      <c r="D188" s="251" t="s">
        <v>339</v>
      </c>
      <c r="E188" s="280">
        <v>7</v>
      </c>
      <c r="F188" s="1091"/>
      <c r="G188" s="199"/>
      <c r="H188" s="282">
        <f>E188*F188</f>
        <v>0</v>
      </c>
      <c r="K188" s="195"/>
      <c r="L188" s="242"/>
    </row>
    <row r="189" spans="1:12" s="194" customFormat="1">
      <c r="A189" s="1218"/>
      <c r="B189" s="1219"/>
      <c r="C189" s="222" t="s">
        <v>2218</v>
      </c>
      <c r="D189" s="1218"/>
      <c r="E189" s="1220"/>
      <c r="F189" s="1219"/>
      <c r="G189" s="252">
        <f>ROUND(SUM(G180:G188),2)</f>
        <v>0</v>
      </c>
      <c r="H189" s="252">
        <f>ROUND(SUM(H180:H188),2)</f>
        <v>0</v>
      </c>
      <c r="K189" s="195"/>
      <c r="L189" s="242"/>
    </row>
    <row r="190" spans="1:12" s="194" customFormat="1" ht="15">
      <c r="A190" s="283"/>
      <c r="B190" s="284"/>
      <c r="C190" s="284"/>
      <c r="D190" s="284"/>
      <c r="E190" s="285"/>
      <c r="F190" s="286"/>
      <c r="G190" s="195"/>
      <c r="H190" s="287"/>
      <c r="K190" s="195"/>
      <c r="L190" s="242"/>
    </row>
    <row r="191" spans="1:12" s="194" customFormat="1" ht="15">
      <c r="A191" s="283"/>
      <c r="B191" s="284"/>
      <c r="C191" s="288" t="s">
        <v>2219</v>
      </c>
      <c r="D191" s="284"/>
      <c r="E191" s="285"/>
      <c r="F191" s="286"/>
      <c r="G191" s="289"/>
      <c r="H191" s="289"/>
      <c r="K191" s="195"/>
      <c r="L191" s="242"/>
    </row>
    <row r="192" spans="1:12" s="226" customFormat="1">
      <c r="A192" s="221">
        <v>1</v>
      </c>
      <c r="B192" s="221">
        <v>974082212</v>
      </c>
      <c r="C192" s="222" t="s">
        <v>2220</v>
      </c>
      <c r="D192" s="222" t="s">
        <v>364</v>
      </c>
      <c r="E192" s="290">
        <v>1950</v>
      </c>
      <c r="F192" s="1091"/>
      <c r="G192" s="225"/>
      <c r="H192" s="207">
        <f>E192*F192</f>
        <v>0</v>
      </c>
      <c r="K192" s="227"/>
      <c r="L192" s="228"/>
    </row>
    <row r="193" spans="1:12" s="208" customFormat="1">
      <c r="A193" s="221">
        <v>2</v>
      </c>
      <c r="B193" s="229">
        <v>973031616</v>
      </c>
      <c r="C193" s="214" t="s">
        <v>2221</v>
      </c>
      <c r="D193" s="214" t="s">
        <v>339</v>
      </c>
      <c r="E193" s="291">
        <v>988</v>
      </c>
      <c r="F193" s="1091"/>
      <c r="G193" s="225"/>
      <c r="H193" s="207">
        <f>E193*F193</f>
        <v>0</v>
      </c>
      <c r="K193" s="217"/>
      <c r="L193" s="210"/>
    </row>
    <row r="194" spans="1:12" s="194" customFormat="1">
      <c r="A194" s="1221"/>
      <c r="B194" s="1222"/>
      <c r="C194" s="222" t="s">
        <v>2222</v>
      </c>
      <c r="D194" s="1221"/>
      <c r="E194" s="1223"/>
      <c r="F194" s="1223"/>
      <c r="G194" s="1222"/>
      <c r="H194" s="252">
        <f>ROUND(SUM(H192:H193),2)</f>
        <v>0</v>
      </c>
      <c r="K194" s="195"/>
      <c r="L194" s="242"/>
    </row>
    <row r="195" spans="1:12" s="194" customFormat="1" ht="14.5" customHeight="1">
      <c r="A195" s="283"/>
      <c r="B195" s="284"/>
      <c r="C195" s="284"/>
      <c r="D195" s="284"/>
      <c r="E195" s="285"/>
      <c r="F195" s="286"/>
      <c r="G195" s="292"/>
      <c r="H195" s="289"/>
      <c r="K195" s="195"/>
      <c r="L195" s="242"/>
    </row>
    <row r="196" spans="1:12" s="294" customFormat="1" ht="15">
      <c r="A196" s="283"/>
      <c r="B196" s="284"/>
      <c r="C196" s="288" t="s">
        <v>2223</v>
      </c>
      <c r="D196" s="284"/>
      <c r="E196" s="293"/>
      <c r="F196" s="286"/>
      <c r="G196" s="292"/>
      <c r="H196" s="292"/>
      <c r="K196" s="295"/>
      <c r="L196" s="296"/>
    </row>
    <row r="197" spans="1:12" s="294" customFormat="1" ht="15">
      <c r="A197" s="297">
        <v>1</v>
      </c>
      <c r="B197" s="298" t="s">
        <v>2224</v>
      </c>
      <c r="C197" s="298" t="s">
        <v>2225</v>
      </c>
      <c r="D197" s="298" t="s">
        <v>364</v>
      </c>
      <c r="E197" s="299">
        <v>370</v>
      </c>
      <c r="F197" s="1091"/>
      <c r="G197" s="300"/>
      <c r="H197" s="301">
        <f>E197*F197</f>
        <v>0</v>
      </c>
      <c r="K197" s="295"/>
      <c r="L197" s="296"/>
    </row>
    <row r="198" spans="1:12" s="255" customFormat="1" ht="15">
      <c r="A198" s="297">
        <v>2</v>
      </c>
      <c r="B198" s="298" t="s">
        <v>2226</v>
      </c>
      <c r="C198" s="298" t="s">
        <v>2227</v>
      </c>
      <c r="D198" s="298" t="s">
        <v>364</v>
      </c>
      <c r="E198" s="302">
        <v>160</v>
      </c>
      <c r="F198" s="1091"/>
      <c r="G198" s="300"/>
      <c r="H198" s="303">
        <f t="shared" ref="H198:H203" si="6">E198*F198</f>
        <v>0</v>
      </c>
      <c r="K198" s="304"/>
      <c r="L198" s="305"/>
    </row>
    <row r="199" spans="1:12" s="255" customFormat="1" ht="15">
      <c r="A199" s="297">
        <v>3</v>
      </c>
      <c r="B199" s="298" t="s">
        <v>2228</v>
      </c>
      <c r="C199" s="298" t="s">
        <v>2229</v>
      </c>
      <c r="D199" s="298" t="s">
        <v>364</v>
      </c>
      <c r="E199" s="302">
        <v>50</v>
      </c>
      <c r="F199" s="1091"/>
      <c r="G199" s="306"/>
      <c r="H199" s="303">
        <f t="shared" si="6"/>
        <v>0</v>
      </c>
      <c r="K199" s="304"/>
      <c r="L199" s="305"/>
    </row>
    <row r="200" spans="1:12" s="255" customFormat="1" ht="15">
      <c r="A200" s="297">
        <v>4</v>
      </c>
      <c r="B200" s="298" t="s">
        <v>2230</v>
      </c>
      <c r="C200" s="298" t="s">
        <v>2231</v>
      </c>
      <c r="D200" s="298" t="s">
        <v>339</v>
      </c>
      <c r="E200" s="299">
        <v>5</v>
      </c>
      <c r="F200" s="1091"/>
      <c r="G200" s="306"/>
      <c r="H200" s="303">
        <f t="shared" si="6"/>
        <v>0</v>
      </c>
      <c r="K200" s="295"/>
      <c r="L200" s="305"/>
    </row>
    <row r="201" spans="1:12" s="294" customFormat="1" ht="15">
      <c r="A201" s="297">
        <v>5</v>
      </c>
      <c r="B201" s="298" t="s">
        <v>2232</v>
      </c>
      <c r="C201" s="298" t="s">
        <v>2233</v>
      </c>
      <c r="D201" s="298" t="s">
        <v>339</v>
      </c>
      <c r="E201" s="299">
        <v>44</v>
      </c>
      <c r="F201" s="1091"/>
      <c r="G201" s="306"/>
      <c r="H201" s="301">
        <f t="shared" si="6"/>
        <v>0</v>
      </c>
      <c r="K201" s="295"/>
      <c r="L201" s="296"/>
    </row>
    <row r="202" spans="1:12" s="294" customFormat="1" ht="15">
      <c r="A202" s="297">
        <v>6</v>
      </c>
      <c r="B202" s="298" t="s">
        <v>2234</v>
      </c>
      <c r="C202" s="298" t="s">
        <v>2235</v>
      </c>
      <c r="D202" s="298" t="s">
        <v>339</v>
      </c>
      <c r="E202" s="299">
        <v>17</v>
      </c>
      <c r="F202" s="1091"/>
      <c r="G202" s="306"/>
      <c r="H202" s="301">
        <f t="shared" si="6"/>
        <v>0</v>
      </c>
      <c r="K202" s="295"/>
      <c r="L202" s="296"/>
    </row>
    <row r="203" spans="1:12" s="294" customFormat="1" ht="15">
      <c r="A203" s="297">
        <v>7</v>
      </c>
      <c r="B203" s="298" t="s">
        <v>2236</v>
      </c>
      <c r="C203" s="298" t="s">
        <v>2237</v>
      </c>
      <c r="D203" s="298" t="s">
        <v>339</v>
      </c>
      <c r="E203" s="299">
        <v>10</v>
      </c>
      <c r="F203" s="1091"/>
      <c r="G203" s="306"/>
      <c r="H203" s="301">
        <f t="shared" si="6"/>
        <v>0</v>
      </c>
      <c r="K203" s="295"/>
      <c r="L203" s="296"/>
    </row>
    <row r="204" spans="1:12" s="294" customFormat="1" ht="15">
      <c r="A204" s="297">
        <v>8</v>
      </c>
      <c r="B204" s="298" t="s">
        <v>2238</v>
      </c>
      <c r="C204" s="298" t="s">
        <v>2239</v>
      </c>
      <c r="D204" s="298" t="s">
        <v>2240</v>
      </c>
      <c r="E204" s="299">
        <v>25</v>
      </c>
      <c r="F204" s="1091"/>
      <c r="G204" s="306"/>
      <c r="H204" s="303">
        <f>E204*F204</f>
        <v>0</v>
      </c>
      <c r="K204" s="295"/>
      <c r="L204" s="296"/>
    </row>
    <row r="205" spans="1:12" s="294" customFormat="1" ht="15">
      <c r="A205" s="297">
        <v>9</v>
      </c>
      <c r="B205" s="298" t="s">
        <v>2095</v>
      </c>
      <c r="C205" s="298" t="s">
        <v>2241</v>
      </c>
      <c r="D205" s="298" t="s">
        <v>2240</v>
      </c>
      <c r="E205" s="299">
        <v>10</v>
      </c>
      <c r="F205" s="1091"/>
      <c r="G205" s="306"/>
      <c r="H205" s="303">
        <f>E205*F205</f>
        <v>0</v>
      </c>
      <c r="K205" s="295"/>
      <c r="L205" s="296"/>
    </row>
    <row r="206" spans="1:12" s="294" customFormat="1" ht="15">
      <c r="A206" s="1210"/>
      <c r="B206" s="1211"/>
      <c r="C206" s="307" t="s">
        <v>2242</v>
      </c>
      <c r="D206" s="1210"/>
      <c r="E206" s="1212"/>
      <c r="F206" s="1212"/>
      <c r="G206" s="1211"/>
      <c r="H206" s="1081">
        <f>ROUND(SUM(H197:H205),2)</f>
        <v>0</v>
      </c>
      <c r="K206" s="295"/>
      <c r="L206" s="296"/>
    </row>
    <row r="207" spans="1:12" s="294" customFormat="1" ht="15">
      <c r="A207" s="283"/>
      <c r="B207" s="284"/>
      <c r="C207" s="284"/>
      <c r="D207" s="284"/>
      <c r="E207" s="293"/>
      <c r="F207" s="286"/>
      <c r="G207" s="292"/>
      <c r="H207" s="292"/>
      <c r="K207" s="295"/>
      <c r="L207" s="296"/>
    </row>
    <row r="208" spans="1:12" s="294" customFormat="1" ht="15">
      <c r="A208" s="283"/>
      <c r="B208" s="284"/>
      <c r="C208" s="288" t="s">
        <v>2243</v>
      </c>
      <c r="D208" s="284"/>
      <c r="E208" s="293"/>
      <c r="F208" s="286"/>
      <c r="G208" s="292"/>
      <c r="H208" s="292"/>
      <c r="K208" s="295"/>
      <c r="L208" s="296"/>
    </row>
    <row r="209" spans="1:12" s="294" customFormat="1">
      <c r="A209" s="948" t="s">
        <v>2008</v>
      </c>
      <c r="B209" s="949" t="s">
        <v>2009</v>
      </c>
      <c r="C209" s="197" t="s">
        <v>2010</v>
      </c>
      <c r="D209" s="926" t="s">
        <v>2011</v>
      </c>
      <c r="E209" s="927" t="s">
        <v>159</v>
      </c>
      <c r="F209" s="927" t="s">
        <v>2012</v>
      </c>
      <c r="G209" s="927" t="s">
        <v>2013</v>
      </c>
      <c r="H209" s="927" t="s">
        <v>2208</v>
      </c>
      <c r="K209" s="295"/>
      <c r="L209" s="296"/>
    </row>
    <row r="210" spans="1:12" s="294" customFormat="1">
      <c r="A210" s="948"/>
      <c r="B210" s="949" t="s">
        <v>2014</v>
      </c>
      <c r="C210" s="198"/>
      <c r="D210" s="926"/>
      <c r="E210" s="927"/>
      <c r="F210" s="927" t="s">
        <v>2015</v>
      </c>
      <c r="G210" s="927" t="s">
        <v>2000</v>
      </c>
      <c r="H210" s="927" t="s">
        <v>2000</v>
      </c>
      <c r="K210" s="295"/>
      <c r="L210" s="296"/>
    </row>
    <row r="211" spans="1:12" s="255" customFormat="1" ht="15">
      <c r="A211" s="297">
        <v>1</v>
      </c>
      <c r="B211" s="298" t="s">
        <v>2095</v>
      </c>
      <c r="C211" s="298" t="s">
        <v>2244</v>
      </c>
      <c r="D211" s="298" t="s">
        <v>2245</v>
      </c>
      <c r="E211" s="299">
        <v>52</v>
      </c>
      <c r="F211" s="1091"/>
      <c r="G211" s="301">
        <f>E211*F211</f>
        <v>0</v>
      </c>
      <c r="H211" s="306"/>
      <c r="K211" s="295"/>
      <c r="L211" s="305"/>
    </row>
    <row r="212" spans="1:12" s="255" customFormat="1" ht="15">
      <c r="A212" s="297">
        <v>2</v>
      </c>
      <c r="B212" s="298" t="s">
        <v>2095</v>
      </c>
      <c r="C212" s="298" t="s">
        <v>2246</v>
      </c>
      <c r="D212" s="298" t="s">
        <v>2245</v>
      </c>
      <c r="E212" s="299">
        <v>31</v>
      </c>
      <c r="F212" s="1091"/>
      <c r="G212" s="301">
        <f t="shared" ref="G212:G229" si="7">E212*F212</f>
        <v>0</v>
      </c>
      <c r="H212" s="306"/>
      <c r="K212" s="295"/>
      <c r="L212" s="305"/>
    </row>
    <row r="213" spans="1:12" s="255" customFormat="1" ht="15">
      <c r="A213" s="297">
        <v>3</v>
      </c>
      <c r="B213" s="298" t="s">
        <v>2095</v>
      </c>
      <c r="C213" s="298" t="s">
        <v>2247</v>
      </c>
      <c r="D213" s="298" t="s">
        <v>2245</v>
      </c>
      <c r="E213" s="302">
        <v>151</v>
      </c>
      <c r="F213" s="1091"/>
      <c r="G213" s="301">
        <f t="shared" si="7"/>
        <v>0</v>
      </c>
      <c r="H213" s="300"/>
      <c r="K213" s="304"/>
      <c r="L213" s="305"/>
    </row>
    <row r="214" spans="1:12" s="255" customFormat="1" ht="15">
      <c r="A214" s="297">
        <v>4</v>
      </c>
      <c r="B214" s="298" t="s">
        <v>2095</v>
      </c>
      <c r="C214" s="298" t="s">
        <v>2248</v>
      </c>
      <c r="D214" s="298" t="s">
        <v>339</v>
      </c>
      <c r="E214" s="302">
        <v>10</v>
      </c>
      <c r="F214" s="1091"/>
      <c r="G214" s="301">
        <f t="shared" si="7"/>
        <v>0</v>
      </c>
      <c r="H214" s="300"/>
      <c r="K214" s="304"/>
      <c r="L214" s="305"/>
    </row>
    <row r="215" spans="1:12" s="294" customFormat="1" ht="15">
      <c r="A215" s="297">
        <v>5</v>
      </c>
      <c r="B215" s="298" t="s">
        <v>2095</v>
      </c>
      <c r="C215" s="298" t="s">
        <v>2249</v>
      </c>
      <c r="D215" s="298" t="s">
        <v>339</v>
      </c>
      <c r="E215" s="299">
        <v>2</v>
      </c>
      <c r="F215" s="1091"/>
      <c r="G215" s="301">
        <f t="shared" si="7"/>
        <v>0</v>
      </c>
      <c r="H215" s="306"/>
      <c r="K215" s="295"/>
      <c r="L215" s="296"/>
    </row>
    <row r="216" spans="1:12" s="294" customFormat="1" ht="15">
      <c r="A216" s="297">
        <v>8</v>
      </c>
      <c r="B216" s="298" t="s">
        <v>2095</v>
      </c>
      <c r="C216" s="298" t="s">
        <v>2250</v>
      </c>
      <c r="D216" s="298" t="s">
        <v>339</v>
      </c>
      <c r="E216" s="299">
        <v>5</v>
      </c>
      <c r="F216" s="1091"/>
      <c r="G216" s="301">
        <f t="shared" si="7"/>
        <v>0</v>
      </c>
      <c r="H216" s="306"/>
      <c r="K216" s="295"/>
      <c r="L216" s="296"/>
    </row>
    <row r="217" spans="1:12" s="294" customFormat="1" ht="16.149999999999999" customHeight="1">
      <c r="A217" s="297">
        <v>9</v>
      </c>
      <c r="B217" s="298" t="s">
        <v>2095</v>
      </c>
      <c r="C217" s="298" t="s">
        <v>2251</v>
      </c>
      <c r="D217" s="298" t="s">
        <v>339</v>
      </c>
      <c r="E217" s="299">
        <v>14</v>
      </c>
      <c r="F217" s="1091"/>
      <c r="G217" s="301">
        <f t="shared" si="7"/>
        <v>0</v>
      </c>
      <c r="H217" s="306"/>
      <c r="K217" s="295"/>
      <c r="L217" s="296"/>
    </row>
    <row r="218" spans="1:12" s="294" customFormat="1" ht="15">
      <c r="A218" s="297">
        <v>10</v>
      </c>
      <c r="B218" s="298" t="s">
        <v>2095</v>
      </c>
      <c r="C218" s="298" t="s">
        <v>2252</v>
      </c>
      <c r="D218" s="298" t="s">
        <v>339</v>
      </c>
      <c r="E218" s="299">
        <v>30</v>
      </c>
      <c r="F218" s="1091"/>
      <c r="G218" s="301">
        <f t="shared" si="7"/>
        <v>0</v>
      </c>
      <c r="H218" s="306"/>
      <c r="K218" s="295"/>
      <c r="L218" s="296"/>
    </row>
    <row r="219" spans="1:12" s="294" customFormat="1" ht="15">
      <c r="A219" s="297">
        <v>11</v>
      </c>
      <c r="B219" s="298" t="s">
        <v>2095</v>
      </c>
      <c r="C219" s="298" t="s">
        <v>2253</v>
      </c>
      <c r="D219" s="298" t="s">
        <v>339</v>
      </c>
      <c r="E219" s="299">
        <v>5</v>
      </c>
      <c r="F219" s="1091"/>
      <c r="G219" s="301">
        <f t="shared" si="7"/>
        <v>0</v>
      </c>
      <c r="H219" s="306"/>
      <c r="K219" s="295"/>
      <c r="L219" s="296"/>
    </row>
    <row r="220" spans="1:12" s="294" customFormat="1" ht="15">
      <c r="A220" s="297">
        <v>12</v>
      </c>
      <c r="B220" s="298" t="s">
        <v>2095</v>
      </c>
      <c r="C220" s="298" t="s">
        <v>2254</v>
      </c>
      <c r="D220" s="298" t="s">
        <v>339</v>
      </c>
      <c r="E220" s="299">
        <v>3</v>
      </c>
      <c r="F220" s="1091"/>
      <c r="G220" s="301">
        <f t="shared" si="7"/>
        <v>0</v>
      </c>
      <c r="H220" s="306"/>
      <c r="K220" s="295"/>
      <c r="L220" s="296"/>
    </row>
    <row r="221" spans="1:12" s="255" customFormat="1" ht="15">
      <c r="A221" s="297">
        <v>13</v>
      </c>
      <c r="B221" s="298" t="s">
        <v>2095</v>
      </c>
      <c r="C221" s="298" t="s">
        <v>2255</v>
      </c>
      <c r="D221" s="298" t="s">
        <v>339</v>
      </c>
      <c r="E221" s="302">
        <v>5</v>
      </c>
      <c r="F221" s="1091"/>
      <c r="G221" s="301">
        <f t="shared" si="7"/>
        <v>0</v>
      </c>
      <c r="H221" s="300"/>
      <c r="K221" s="304"/>
      <c r="L221" s="305"/>
    </row>
    <row r="222" spans="1:12" s="255" customFormat="1" ht="15">
      <c r="A222" s="297">
        <v>15</v>
      </c>
      <c r="B222" s="298" t="s">
        <v>2095</v>
      </c>
      <c r="C222" s="298" t="s">
        <v>2256</v>
      </c>
      <c r="D222" s="298" t="s">
        <v>339</v>
      </c>
      <c r="E222" s="299">
        <v>5</v>
      </c>
      <c r="F222" s="1091"/>
      <c r="G222" s="301">
        <f t="shared" si="7"/>
        <v>0</v>
      </c>
      <c r="H222" s="306"/>
      <c r="K222" s="295"/>
      <c r="L222" s="305"/>
    </row>
    <row r="223" spans="1:12" s="255" customFormat="1" ht="15">
      <c r="A223" s="297">
        <v>16</v>
      </c>
      <c r="B223" s="298" t="s">
        <v>2095</v>
      </c>
      <c r="C223" s="298" t="s">
        <v>2257</v>
      </c>
      <c r="D223" s="298" t="s">
        <v>339</v>
      </c>
      <c r="E223" s="299">
        <v>10</v>
      </c>
      <c r="F223" s="1091"/>
      <c r="G223" s="301">
        <f t="shared" si="7"/>
        <v>0</v>
      </c>
      <c r="H223" s="306"/>
      <c r="K223" s="295"/>
      <c r="L223" s="305"/>
    </row>
    <row r="224" spans="1:12" s="255" customFormat="1" ht="15">
      <c r="A224" s="297">
        <v>17</v>
      </c>
      <c r="B224" s="298" t="s">
        <v>2095</v>
      </c>
      <c r="C224" s="298" t="s">
        <v>2258</v>
      </c>
      <c r="D224" s="298" t="s">
        <v>339</v>
      </c>
      <c r="E224" s="299">
        <v>40</v>
      </c>
      <c r="F224" s="1091"/>
      <c r="G224" s="301">
        <f t="shared" si="7"/>
        <v>0</v>
      </c>
      <c r="H224" s="306"/>
      <c r="K224" s="295"/>
      <c r="L224" s="305"/>
    </row>
    <row r="225" spans="1:12" s="294" customFormat="1" ht="15">
      <c r="A225" s="297">
        <v>18</v>
      </c>
      <c r="B225" s="298" t="s">
        <v>2095</v>
      </c>
      <c r="C225" s="298" t="s">
        <v>2259</v>
      </c>
      <c r="D225" s="298" t="s">
        <v>339</v>
      </c>
      <c r="E225" s="299">
        <v>10</v>
      </c>
      <c r="F225" s="1091"/>
      <c r="G225" s="301">
        <f t="shared" si="7"/>
        <v>0</v>
      </c>
      <c r="H225" s="306"/>
      <c r="K225" s="295"/>
      <c r="L225" s="296"/>
    </row>
    <row r="226" spans="1:12" s="255" customFormat="1" ht="15">
      <c r="A226" s="297">
        <v>19</v>
      </c>
      <c r="B226" s="298" t="s">
        <v>2095</v>
      </c>
      <c r="C226" s="298" t="s">
        <v>2260</v>
      </c>
      <c r="D226" s="298" t="s">
        <v>339</v>
      </c>
      <c r="E226" s="302">
        <v>180</v>
      </c>
      <c r="F226" s="1091"/>
      <c r="G226" s="301">
        <f t="shared" si="7"/>
        <v>0</v>
      </c>
      <c r="H226" s="300"/>
      <c r="K226" s="304"/>
      <c r="L226" s="305"/>
    </row>
    <row r="227" spans="1:12" s="294" customFormat="1" ht="13.5" customHeight="1">
      <c r="A227" s="297">
        <v>20</v>
      </c>
      <c r="B227" s="298" t="s">
        <v>2095</v>
      </c>
      <c r="C227" s="298" t="s">
        <v>2261</v>
      </c>
      <c r="D227" s="197" t="s">
        <v>2245</v>
      </c>
      <c r="E227" s="299">
        <v>5</v>
      </c>
      <c r="F227" s="1091"/>
      <c r="G227" s="301">
        <f t="shared" si="7"/>
        <v>0</v>
      </c>
      <c r="H227" s="300"/>
      <c r="K227" s="295"/>
      <c r="L227" s="296"/>
    </row>
    <row r="228" spans="1:12" s="294" customFormat="1" ht="15">
      <c r="A228" s="297">
        <v>21</v>
      </c>
      <c r="B228" s="298" t="s">
        <v>2095</v>
      </c>
      <c r="C228" s="298" t="s">
        <v>2262</v>
      </c>
      <c r="D228" s="298" t="s">
        <v>339</v>
      </c>
      <c r="E228" s="299">
        <v>10</v>
      </c>
      <c r="F228" s="1091"/>
      <c r="G228" s="301">
        <f t="shared" si="7"/>
        <v>0</v>
      </c>
      <c r="H228" s="306"/>
      <c r="K228" s="295"/>
      <c r="L228" s="296"/>
    </row>
    <row r="229" spans="1:12" s="294" customFormat="1" ht="15">
      <c r="A229" s="297">
        <v>22</v>
      </c>
      <c r="B229" s="298" t="s">
        <v>2095</v>
      </c>
      <c r="C229" s="298" t="s">
        <v>2241</v>
      </c>
      <c r="D229" s="298" t="s">
        <v>339</v>
      </c>
      <c r="E229" s="299">
        <v>10</v>
      </c>
      <c r="F229" s="1091"/>
      <c r="G229" s="301">
        <f t="shared" si="7"/>
        <v>0</v>
      </c>
      <c r="H229" s="306"/>
      <c r="K229" s="295"/>
      <c r="L229" s="296"/>
    </row>
    <row r="230" spans="1:12" s="294" customFormat="1" ht="15">
      <c r="A230" s="1213"/>
      <c r="B230" s="1214"/>
      <c r="C230" s="307" t="s">
        <v>2263</v>
      </c>
      <c r="D230" s="309"/>
      <c r="E230" s="310"/>
      <c r="F230" s="310"/>
      <c r="G230" s="1081">
        <f>ROUND(SUM(G211:G229),2)</f>
        <v>0</v>
      </c>
      <c r="H230" s="308"/>
      <c r="K230" s="295"/>
      <c r="L230" s="296"/>
    </row>
    <row r="231" spans="1:12" s="294" customFormat="1" ht="15">
      <c r="A231" s="283"/>
      <c r="B231" s="284"/>
      <c r="C231" s="284"/>
      <c r="D231" s="284"/>
      <c r="E231" s="285"/>
      <c r="F231" s="286"/>
      <c r="G231" s="289"/>
      <c r="H231" s="289"/>
      <c r="K231" s="304"/>
      <c r="L231" s="296"/>
    </row>
    <row r="232" spans="1:12" s="294" customFormat="1" ht="15">
      <c r="A232" s="283"/>
      <c r="B232" s="284"/>
      <c r="C232" s="288" t="s">
        <v>2264</v>
      </c>
      <c r="D232" s="284"/>
      <c r="E232" s="285"/>
      <c r="F232" s="286"/>
      <c r="G232" s="289"/>
      <c r="H232" s="289"/>
      <c r="K232" s="304"/>
      <c r="L232" s="296"/>
    </row>
    <row r="233" spans="1:12" s="294" customFormat="1">
      <c r="A233" s="196">
        <v>1</v>
      </c>
      <c r="B233" s="197" t="s">
        <v>2265</v>
      </c>
      <c r="C233" s="197" t="s">
        <v>2266</v>
      </c>
      <c r="D233" s="197" t="s">
        <v>364</v>
      </c>
      <c r="E233" s="280">
        <v>90</v>
      </c>
      <c r="F233" s="1091"/>
      <c r="G233" s="199"/>
      <c r="H233" s="259">
        <f>E233*F233</f>
        <v>0</v>
      </c>
      <c r="K233" s="304"/>
      <c r="L233" s="296"/>
    </row>
    <row r="234" spans="1:12" s="294" customFormat="1">
      <c r="A234" s="196">
        <v>2</v>
      </c>
      <c r="B234" s="197" t="s">
        <v>2267</v>
      </c>
      <c r="C234" s="197" t="s">
        <v>2266</v>
      </c>
      <c r="D234" s="197" t="s">
        <v>364</v>
      </c>
      <c r="E234" s="280">
        <v>90</v>
      </c>
      <c r="F234" s="1091"/>
      <c r="G234" s="199"/>
      <c r="H234" s="259">
        <f>E234*F234</f>
        <v>0</v>
      </c>
      <c r="K234" s="304"/>
      <c r="L234" s="296"/>
    </row>
    <row r="235" spans="1:12" s="294" customFormat="1">
      <c r="A235" s="196"/>
      <c r="B235" s="197"/>
      <c r="C235" s="197" t="s">
        <v>1908</v>
      </c>
      <c r="D235" s="197"/>
      <c r="E235" s="280"/>
      <c r="F235" s="257">
        <v>0</v>
      </c>
      <c r="G235" s="199"/>
      <c r="H235" s="252">
        <f>ROUND(SUM(H233:H234),2)</f>
        <v>0</v>
      </c>
      <c r="K235" s="304"/>
      <c r="L235" s="296"/>
    </row>
    <row r="236" spans="1:12" s="194" customFormat="1">
      <c r="A236" s="193"/>
      <c r="C236" s="200" t="s">
        <v>2268</v>
      </c>
      <c r="E236" s="311"/>
      <c r="F236" s="242"/>
      <c r="G236" s="195"/>
      <c r="H236" s="195"/>
      <c r="K236" s="195"/>
      <c r="L236" s="242"/>
    </row>
    <row r="237" spans="1:12" s="226" customFormat="1">
      <c r="A237" s="196">
        <v>1</v>
      </c>
      <c r="B237" s="197"/>
      <c r="C237" s="197" t="s">
        <v>2269</v>
      </c>
      <c r="D237" s="197" t="s">
        <v>1848</v>
      </c>
      <c r="E237" s="280">
        <v>120</v>
      </c>
      <c r="F237" s="1091"/>
      <c r="G237" s="199"/>
      <c r="H237" s="312">
        <f>E237*F237</f>
        <v>0</v>
      </c>
      <c r="K237" s="227"/>
      <c r="L237" s="228"/>
    </row>
    <row r="238" spans="1:12" s="226" customFormat="1">
      <c r="A238" s="196">
        <v>2</v>
      </c>
      <c r="B238" s="197"/>
      <c r="C238" s="197" t="s">
        <v>2270</v>
      </c>
      <c r="D238" s="197" t="s">
        <v>1848</v>
      </c>
      <c r="E238" s="280">
        <v>24</v>
      </c>
      <c r="F238" s="1091"/>
      <c r="G238" s="199"/>
      <c r="H238" s="312">
        <f>E238*F238</f>
        <v>0</v>
      </c>
      <c r="K238" s="227"/>
      <c r="L238" s="228"/>
    </row>
    <row r="239" spans="1:12" s="194" customFormat="1">
      <c r="A239" s="196"/>
      <c r="B239" s="197"/>
      <c r="C239" s="197" t="s">
        <v>1911</v>
      </c>
      <c r="D239" s="197"/>
      <c r="E239" s="280"/>
      <c r="F239" s="257">
        <v>0</v>
      </c>
      <c r="G239" s="199"/>
      <c r="H239" s="252">
        <f>ROUND(SUM(H237:H238),)</f>
        <v>0</v>
      </c>
      <c r="K239" s="195"/>
      <c r="L239" s="242"/>
    </row>
    <row r="240" spans="1:12" s="194" customFormat="1">
      <c r="A240" s="267"/>
      <c r="C240" s="200" t="s">
        <v>1843</v>
      </c>
      <c r="E240" s="311"/>
      <c r="F240" s="242"/>
      <c r="G240" s="195"/>
      <c r="H240" s="195"/>
      <c r="K240" s="195"/>
      <c r="L240" s="242"/>
    </row>
    <row r="241" spans="1:12" s="231" customFormat="1">
      <c r="A241" s="248">
        <v>1</v>
      </c>
      <c r="B241" s="251"/>
      <c r="C241" s="251" t="s">
        <v>2271</v>
      </c>
      <c r="D241" s="251" t="s">
        <v>1848</v>
      </c>
      <c r="E241" s="278">
        <v>250</v>
      </c>
      <c r="F241" s="1091"/>
      <c r="G241" s="274"/>
      <c r="H241" s="259">
        <f>E241*F241</f>
        <v>0</v>
      </c>
      <c r="K241" s="232"/>
      <c r="L241" s="233"/>
    </row>
    <row r="242" spans="1:12" s="231" customFormat="1">
      <c r="A242" s="196">
        <v>2</v>
      </c>
      <c r="B242" s="251"/>
      <c r="C242" s="251" t="s">
        <v>2272</v>
      </c>
      <c r="D242" s="251" t="s">
        <v>1848</v>
      </c>
      <c r="E242" s="278">
        <v>8</v>
      </c>
      <c r="F242" s="1091"/>
      <c r="G242" s="199"/>
      <c r="H242" s="259">
        <f>E242*F242</f>
        <v>0</v>
      </c>
      <c r="K242" s="232"/>
      <c r="L242" s="233"/>
    </row>
    <row r="243" spans="1:12" s="194" customFormat="1">
      <c r="A243" s="313"/>
      <c r="B243" s="197"/>
      <c r="C243" s="197" t="s">
        <v>1843</v>
      </c>
      <c r="D243" s="197"/>
      <c r="E243" s="280"/>
      <c r="F243" s="199"/>
      <c r="G243" s="199"/>
      <c r="H243" s="252">
        <f>ROUND(SUM(H241:H242),2)</f>
        <v>0</v>
      </c>
    </row>
    <row r="244" spans="1:12" s="194" customFormat="1">
      <c r="A244" s="193"/>
      <c r="E244" s="195"/>
      <c r="F244" s="195"/>
      <c r="G244" s="195"/>
      <c r="H244" s="195"/>
    </row>
  </sheetData>
  <mergeCells count="9">
    <mergeCell ref="A206:B206"/>
    <mergeCell ref="D206:G206"/>
    <mergeCell ref="A230:B230"/>
    <mergeCell ref="D48:G48"/>
    <mergeCell ref="A91:B91"/>
    <mergeCell ref="A189:B189"/>
    <mergeCell ref="D189:F189"/>
    <mergeCell ref="A194:B194"/>
    <mergeCell ref="D194:G194"/>
  </mergeCells>
  <pageMargins left="0.51181102362204722" right="0.11811023622047245" top="0.94488188976377963" bottom="0.35433070866141736" header="0.47244094488188981" footer="0.39370078740157483"/>
  <pageSetup paperSize="9" scale="70" orientation="portrait" r:id="rId1"/>
  <headerFooter alignWithMargins="0">
    <oddHeader xml:space="preserve">&amp;L&amp;"Arial,Tučné"&amp;11ZŠ S MŠ CÁDROVA - REKONŠTRUKCIA, NADSTAVBA / PRÍSTAVBA OBJEKTU JEDÁLNE    
SO-01     
</oddHeader>
    <oddFooter>&amp;C&amp;P</oddFooter>
  </headerFooter>
  <rowBreaks count="3" manualBreakCount="3">
    <brk id="49" max="7" man="1"/>
    <brk id="98" max="7" man="1"/>
    <brk id="231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M123"/>
  <sheetViews>
    <sheetView showGridLines="0" topLeftCell="A74" workbookViewId="0">
      <selection activeCell="D51" sqref="D51"/>
    </sheetView>
  </sheetViews>
  <sheetFormatPr defaultRowHeight="10.199999999999999"/>
  <cols>
    <col min="1" max="1" width="8.33203125" style="1" customWidth="1"/>
    <col min="2" max="2" width="1.1328125" style="1" customWidth="1"/>
    <col min="3" max="3" width="4.1328125" style="1" customWidth="1"/>
    <col min="4" max="4" width="4.33203125" style="1" customWidth="1"/>
    <col min="5" max="5" width="17.1328125" style="1" customWidth="1"/>
    <col min="6" max="6" width="50.796875" style="1" customWidth="1"/>
    <col min="7" max="7" width="7.46484375" style="1" customWidth="1"/>
    <col min="8" max="8" width="14" style="1" customWidth="1"/>
    <col min="9" max="9" width="21.3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796875" style="1" hidden="1" customWidth="1"/>
    <col min="14" max="14" width="9.33203125" style="1" hidden="1"/>
    <col min="15" max="20" width="14.13281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4"/>
    </row>
    <row r="2" spans="1:46" s="1" customFormat="1" ht="37" customHeight="1">
      <c r="L2" s="1185" t="s">
        <v>5</v>
      </c>
      <c r="M2" s="1186"/>
      <c r="N2" s="1186"/>
      <c r="O2" s="1186"/>
      <c r="P2" s="1186"/>
      <c r="Q2" s="1186"/>
      <c r="R2" s="1186"/>
      <c r="S2" s="1186"/>
      <c r="T2" s="1186"/>
      <c r="U2" s="1186"/>
      <c r="V2" s="1186"/>
      <c r="AT2" s="14" t="s">
        <v>85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5" customHeight="1">
      <c r="B4" s="17"/>
      <c r="D4" s="18" t="s">
        <v>121</v>
      </c>
      <c r="L4" s="17"/>
      <c r="M4" s="95" t="s">
        <v>9</v>
      </c>
      <c r="AT4" s="14" t="s">
        <v>3</v>
      </c>
    </row>
    <row r="5" spans="1:46" s="1" customFormat="1" ht="7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1205" t="str">
        <f>'Rekapitulácia stavby'!K6</f>
        <v>ZŠ a MŠ Cádrova - rekonštrukcia, nadstavba /  prístavba objektu</v>
      </c>
      <c r="F7" s="1206"/>
      <c r="G7" s="1206"/>
      <c r="H7" s="1206"/>
      <c r="L7" s="17"/>
    </row>
    <row r="8" spans="1:46" s="2" customFormat="1" ht="12" customHeight="1">
      <c r="A8" s="27"/>
      <c r="B8" s="28"/>
      <c r="C8" s="27"/>
      <c r="D8" s="23" t="s">
        <v>122</v>
      </c>
      <c r="E8" s="27"/>
      <c r="F8" s="27"/>
      <c r="G8" s="27"/>
      <c r="H8" s="27"/>
      <c r="I8" s="27"/>
      <c r="J8" s="27"/>
      <c r="K8" s="27"/>
      <c r="L8" s="40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</row>
    <row r="9" spans="1:46" s="2" customFormat="1" ht="16.5" customHeight="1">
      <c r="A9" s="27"/>
      <c r="B9" s="28"/>
      <c r="C9" s="27"/>
      <c r="D9" s="27"/>
      <c r="E9" s="1199" t="s">
        <v>1915</v>
      </c>
      <c r="F9" s="1209"/>
      <c r="G9" s="1209"/>
      <c r="H9" s="1209"/>
      <c r="I9" s="27"/>
      <c r="J9" s="27"/>
      <c r="K9" s="27"/>
      <c r="L9" s="40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</row>
    <row r="10" spans="1:46" s="2" customFormat="1">
      <c r="A10" s="27"/>
      <c r="B10" s="28"/>
      <c r="C10" s="27"/>
      <c r="D10" s="27"/>
      <c r="E10" s="27"/>
      <c r="F10" s="27"/>
      <c r="G10" s="27"/>
      <c r="H10" s="27"/>
      <c r="I10" s="27"/>
      <c r="J10" s="27"/>
      <c r="K10" s="27"/>
      <c r="L10" s="40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</row>
    <row r="11" spans="1:46" s="2" customFormat="1" ht="12" customHeight="1">
      <c r="A11" s="27"/>
      <c r="B11" s="28"/>
      <c r="C11" s="27"/>
      <c r="D11" s="23" t="s">
        <v>15</v>
      </c>
      <c r="E11" s="27"/>
      <c r="F11" s="21" t="s">
        <v>1</v>
      </c>
      <c r="G11" s="27"/>
      <c r="H11" s="27"/>
      <c r="I11" s="23" t="s">
        <v>16</v>
      </c>
      <c r="J11" s="21" t="s">
        <v>1</v>
      </c>
      <c r="K11" s="27"/>
      <c r="L11" s="40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</row>
    <row r="12" spans="1:46" s="2" customFormat="1" ht="12" customHeight="1">
      <c r="A12" s="27"/>
      <c r="B12" s="28"/>
      <c r="C12" s="27"/>
      <c r="D12" s="23" t="s">
        <v>17</v>
      </c>
      <c r="E12" s="27"/>
      <c r="F12" s="21" t="s">
        <v>18</v>
      </c>
      <c r="G12" s="27"/>
      <c r="H12" s="27"/>
      <c r="I12" s="23" t="s">
        <v>19</v>
      </c>
      <c r="J12" s="1123" t="str">
        <f>'Rekapitulácia stavby'!AN8</f>
        <v>10. 6. 2022</v>
      </c>
      <c r="K12" s="27"/>
      <c r="L12" s="40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</row>
    <row r="13" spans="1:46" s="2" customFormat="1" ht="10.9" customHeight="1">
      <c r="A13" s="27"/>
      <c r="B13" s="28"/>
      <c r="C13" s="27"/>
      <c r="D13" s="27"/>
      <c r="E13" s="27"/>
      <c r="F13" s="27"/>
      <c r="G13" s="27"/>
      <c r="H13" s="27"/>
      <c r="I13" s="27"/>
      <c r="J13" s="27"/>
      <c r="K13" s="27"/>
      <c r="L13" s="40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</row>
    <row r="14" spans="1:46" s="2" customFormat="1" ht="12" customHeight="1">
      <c r="A14" s="27"/>
      <c r="B14" s="28"/>
      <c r="C14" s="27"/>
      <c r="D14" s="23" t="s">
        <v>21</v>
      </c>
      <c r="E14" s="27"/>
      <c r="F14" s="27"/>
      <c r="G14" s="27"/>
      <c r="H14" s="27"/>
      <c r="I14" s="23" t="s">
        <v>22</v>
      </c>
      <c r="J14" s="21" t="s">
        <v>1</v>
      </c>
      <c r="K14" s="27"/>
      <c r="L14" s="40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</row>
    <row r="15" spans="1:46" s="2" customFormat="1" ht="18" customHeight="1">
      <c r="A15" s="27"/>
      <c r="B15" s="28"/>
      <c r="C15" s="27"/>
      <c r="D15" s="27"/>
      <c r="E15" s="21" t="s">
        <v>23</v>
      </c>
      <c r="F15" s="27"/>
      <c r="G15" s="27"/>
      <c r="H15" s="27"/>
      <c r="I15" s="23" t="s">
        <v>24</v>
      </c>
      <c r="J15" s="21" t="s">
        <v>1</v>
      </c>
      <c r="K15" s="27"/>
      <c r="L15" s="40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</row>
    <row r="16" spans="1:46" s="2" customFormat="1" ht="7" customHeight="1">
      <c r="A16" s="27"/>
      <c r="B16" s="28"/>
      <c r="C16" s="27"/>
      <c r="D16" s="27"/>
      <c r="E16" s="27"/>
      <c r="F16" s="27"/>
      <c r="G16" s="27"/>
      <c r="H16" s="27"/>
      <c r="I16" s="27"/>
      <c r="J16" s="27"/>
      <c r="K16" s="27"/>
      <c r="L16" s="40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</row>
    <row r="17" spans="1:31" s="2" customFormat="1" ht="12" customHeight="1">
      <c r="A17" s="27"/>
      <c r="B17" s="28"/>
      <c r="C17" s="27"/>
      <c r="D17" s="23" t="s">
        <v>25</v>
      </c>
      <c r="E17" s="27"/>
      <c r="F17" s="27"/>
      <c r="G17" s="27"/>
      <c r="H17" s="27"/>
      <c r="I17" s="23" t="s">
        <v>22</v>
      </c>
      <c r="J17" s="1089" t="s">
        <v>3937</v>
      </c>
      <c r="K17" s="27"/>
      <c r="L17" s="40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</row>
    <row r="18" spans="1:31" s="2" customFormat="1" ht="18" customHeight="1">
      <c r="A18" s="27"/>
      <c r="B18" s="28"/>
      <c r="C18" s="27"/>
      <c r="D18" s="27"/>
      <c r="E18" s="1208" t="s">
        <v>3937</v>
      </c>
      <c r="F18" s="1192"/>
      <c r="G18" s="1192"/>
      <c r="H18" s="1192"/>
      <c r="I18" s="23" t="s">
        <v>24</v>
      </c>
      <c r="J18" s="1089" t="s">
        <v>3937</v>
      </c>
      <c r="K18" s="27"/>
      <c r="L18" s="40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</row>
    <row r="19" spans="1:31" s="2" customFormat="1" ht="7" customHeight="1">
      <c r="A19" s="27"/>
      <c r="B19" s="28"/>
      <c r="C19" s="27"/>
      <c r="D19" s="27"/>
      <c r="E19" s="27"/>
      <c r="F19" s="27"/>
      <c r="G19" s="27"/>
      <c r="H19" s="27"/>
      <c r="I19" s="27"/>
      <c r="J19" s="27"/>
      <c r="K19" s="27"/>
      <c r="L19" s="40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</row>
    <row r="20" spans="1:31" s="2" customFormat="1" ht="12" customHeight="1">
      <c r="A20" s="27"/>
      <c r="B20" s="28"/>
      <c r="C20" s="27"/>
      <c r="D20" s="23" t="s">
        <v>3933</v>
      </c>
      <c r="E20" s="27"/>
      <c r="F20" s="27"/>
      <c r="G20" s="27"/>
      <c r="H20" s="27"/>
      <c r="I20" s="23" t="s">
        <v>22</v>
      </c>
      <c r="J20" s="21" t="s">
        <v>1</v>
      </c>
      <c r="K20" s="27"/>
      <c r="L20" s="40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</row>
    <row r="21" spans="1:31" s="2" customFormat="1" ht="18" customHeight="1">
      <c r="A21" s="27"/>
      <c r="B21" s="28"/>
      <c r="C21" s="27"/>
      <c r="D21" s="27"/>
      <c r="E21" s="21" t="s">
        <v>26</v>
      </c>
      <c r="F21" s="27"/>
      <c r="G21" s="27"/>
      <c r="H21" s="27"/>
      <c r="I21" s="23" t="s">
        <v>24</v>
      </c>
      <c r="J21" s="21" t="s">
        <v>1</v>
      </c>
      <c r="K21" s="27"/>
      <c r="L21" s="40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</row>
    <row r="22" spans="1:31" s="2" customFormat="1" ht="7" customHeight="1">
      <c r="A22" s="27"/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40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</row>
    <row r="23" spans="1:31" s="2" customFormat="1" ht="12" customHeight="1">
      <c r="A23" s="27"/>
      <c r="B23" s="28"/>
      <c r="C23" s="27"/>
      <c r="D23" s="23" t="s">
        <v>3930</v>
      </c>
      <c r="E23" s="27"/>
      <c r="F23" s="27"/>
      <c r="G23" s="27"/>
      <c r="H23" s="27"/>
      <c r="I23" s="23" t="s">
        <v>22</v>
      </c>
      <c r="J23" s="21" t="str">
        <f>IF('Rekapitulácia stavby'!AN19="","",'Rekapitulácia stavby'!AN19)</f>
        <v/>
      </c>
      <c r="K23" s="27"/>
      <c r="L23" s="40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</row>
    <row r="24" spans="1:31" s="2" customFormat="1" ht="18" customHeight="1">
      <c r="A24" s="27"/>
      <c r="B24" s="28"/>
      <c r="C24" s="27"/>
      <c r="D24" s="27"/>
      <c r="E24" s="21" t="str">
        <f>IF('Rekapitulácia stavby'!E20="","",'Rekapitulácia stavby'!E20)</f>
        <v xml:space="preserve"> </v>
      </c>
      <c r="F24" s="27"/>
      <c r="G24" s="27"/>
      <c r="H24" s="27"/>
      <c r="I24" s="23" t="s">
        <v>24</v>
      </c>
      <c r="J24" s="21" t="str">
        <f>IF('Rekapitulácia stavby'!AN20="","",'Rekapitulácia stavby'!AN20)</f>
        <v/>
      </c>
      <c r="K24" s="27"/>
      <c r="L24" s="40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</row>
    <row r="25" spans="1:31" s="2" customFormat="1" ht="7" customHeight="1">
      <c r="A25" s="27"/>
      <c r="B25" s="28"/>
      <c r="C25" s="27"/>
      <c r="D25" s="27"/>
      <c r="E25" s="27"/>
      <c r="F25" s="27"/>
      <c r="G25" s="27"/>
      <c r="H25" s="27"/>
      <c r="I25" s="27"/>
      <c r="J25" s="27"/>
      <c r="K25" s="27"/>
      <c r="L25" s="40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</row>
    <row r="26" spans="1:31" s="2" customFormat="1" ht="12" customHeight="1">
      <c r="A26" s="27"/>
      <c r="B26" s="28"/>
      <c r="C26" s="27"/>
      <c r="D26" s="23" t="s">
        <v>29</v>
      </c>
      <c r="E26" s="27"/>
      <c r="F26" s="27"/>
      <c r="G26" s="27"/>
      <c r="H26" s="27"/>
      <c r="I26" s="27"/>
      <c r="J26" s="27"/>
      <c r="K26" s="27"/>
      <c r="L26" s="40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</row>
    <row r="27" spans="1:31" s="8" customFormat="1" ht="16.5" customHeight="1">
      <c r="A27" s="96"/>
      <c r="B27" s="97"/>
      <c r="C27" s="96"/>
      <c r="D27" s="96"/>
      <c r="E27" s="1194" t="s">
        <v>1</v>
      </c>
      <c r="F27" s="1194"/>
      <c r="G27" s="1194"/>
      <c r="H27" s="1194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7" customHeight="1">
      <c r="A28" s="27"/>
      <c r="B28" s="28"/>
      <c r="C28" s="27"/>
      <c r="D28" s="27"/>
      <c r="E28" s="27"/>
      <c r="F28" s="27"/>
      <c r="G28" s="27"/>
      <c r="H28" s="27"/>
      <c r="I28" s="27"/>
      <c r="J28" s="27"/>
      <c r="K28" s="27"/>
      <c r="L28" s="40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</row>
    <row r="29" spans="1:31" s="2" customFormat="1" ht="7" customHeight="1">
      <c r="A29" s="27"/>
      <c r="B29" s="28"/>
      <c r="C29" s="27"/>
      <c r="D29" s="64"/>
      <c r="E29" s="64"/>
      <c r="F29" s="64"/>
      <c r="G29" s="64"/>
      <c r="H29" s="64"/>
      <c r="I29" s="64"/>
      <c r="J29" s="64"/>
      <c r="K29" s="64"/>
      <c r="L29" s="40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</row>
    <row r="30" spans="1:31" s="2" customFormat="1" ht="25.35" customHeight="1">
      <c r="A30" s="27"/>
      <c r="B30" s="28"/>
      <c r="C30" s="27"/>
      <c r="D30" s="99" t="s">
        <v>32</v>
      </c>
      <c r="E30" s="27"/>
      <c r="F30" s="27"/>
      <c r="G30" s="27"/>
      <c r="H30" s="27"/>
      <c r="I30" s="27"/>
      <c r="J30" s="69">
        <f>ROUND(J118, 2)</f>
        <v>0</v>
      </c>
      <c r="K30" s="27"/>
      <c r="L30" s="40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</row>
    <row r="31" spans="1:31" s="2" customFormat="1" ht="7" customHeight="1">
      <c r="A31" s="27"/>
      <c r="B31" s="28"/>
      <c r="C31" s="27"/>
      <c r="D31" s="64"/>
      <c r="E31" s="64"/>
      <c r="F31" s="64"/>
      <c r="G31" s="64"/>
      <c r="H31" s="64"/>
      <c r="I31" s="64"/>
      <c r="J31" s="64"/>
      <c r="K31" s="64"/>
      <c r="L31" s="40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</row>
    <row r="32" spans="1:31" s="2" customFormat="1" ht="14.5" customHeight="1">
      <c r="A32" s="27"/>
      <c r="B32" s="28"/>
      <c r="C32" s="27"/>
      <c r="D32" s="27"/>
      <c r="E32" s="27"/>
      <c r="F32" s="31" t="s">
        <v>34</v>
      </c>
      <c r="G32" s="27"/>
      <c r="H32" s="27"/>
      <c r="I32" s="31" t="s">
        <v>33</v>
      </c>
      <c r="J32" s="31" t="s">
        <v>35</v>
      </c>
      <c r="K32" s="27"/>
      <c r="L32" s="40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</row>
    <row r="33" spans="1:31" s="2" customFormat="1" ht="14.5" customHeight="1">
      <c r="A33" s="27"/>
      <c r="B33" s="28"/>
      <c r="C33" s="27"/>
      <c r="D33" s="100" t="s">
        <v>36</v>
      </c>
      <c r="E33" s="33" t="s">
        <v>37</v>
      </c>
      <c r="F33" s="101">
        <f>ROUND((SUM(BE118:BE122)),  2)</f>
        <v>0</v>
      </c>
      <c r="G33" s="102"/>
      <c r="H33" s="102"/>
      <c r="I33" s="103">
        <v>0.2</v>
      </c>
      <c r="J33" s="101">
        <f>ROUND(((SUM(BE118:BE122))*I33),  2)</f>
        <v>0</v>
      </c>
      <c r="K33" s="27"/>
      <c r="L33" s="40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</row>
    <row r="34" spans="1:31" s="2" customFormat="1" ht="14.5" customHeight="1">
      <c r="A34" s="27"/>
      <c r="B34" s="28"/>
      <c r="C34" s="27"/>
      <c r="D34" s="27"/>
      <c r="E34" s="33" t="s">
        <v>38</v>
      </c>
      <c r="F34" s="104">
        <f>ROUND((SUM(BF118:BF122)),  2)</f>
        <v>0</v>
      </c>
      <c r="G34" s="27"/>
      <c r="H34" s="27"/>
      <c r="I34" s="105">
        <v>0.2</v>
      </c>
      <c r="J34" s="104">
        <f>ROUND(((SUM(BF118:BF122))*I34),  2)</f>
        <v>0</v>
      </c>
      <c r="K34" s="27"/>
      <c r="L34" s="40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</row>
    <row r="35" spans="1:31" s="2" customFormat="1" ht="14.5" customHeight="1">
      <c r="A35" s="27"/>
      <c r="B35" s="28"/>
      <c r="C35" s="27"/>
      <c r="D35" s="27"/>
      <c r="E35" s="23" t="s">
        <v>39</v>
      </c>
      <c r="F35" s="104">
        <f>ROUND((SUM(BG118:BG122)),  2)</f>
        <v>0</v>
      </c>
      <c r="G35" s="27"/>
      <c r="H35" s="27"/>
      <c r="I35" s="105">
        <v>0.2</v>
      </c>
      <c r="J35" s="104">
        <f>0</f>
        <v>0</v>
      </c>
      <c r="K35" s="27"/>
      <c r="L35" s="40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</row>
    <row r="36" spans="1:31" s="2" customFormat="1" ht="14.5" customHeight="1">
      <c r="A36" s="27"/>
      <c r="B36" s="28"/>
      <c r="C36" s="27"/>
      <c r="D36" s="27"/>
      <c r="E36" s="23" t="s">
        <v>40</v>
      </c>
      <c r="F36" s="104">
        <f>ROUND((SUM(BH118:BH122)),  2)</f>
        <v>0</v>
      </c>
      <c r="G36" s="27"/>
      <c r="H36" s="27"/>
      <c r="I36" s="105">
        <v>0.2</v>
      </c>
      <c r="J36" s="104">
        <f>0</f>
        <v>0</v>
      </c>
      <c r="K36" s="27"/>
      <c r="L36" s="40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</row>
    <row r="37" spans="1:31" s="2" customFormat="1" ht="14.5" customHeight="1">
      <c r="A37" s="27"/>
      <c r="B37" s="28"/>
      <c r="C37" s="27"/>
      <c r="D37" s="27"/>
      <c r="E37" s="33" t="s">
        <v>41</v>
      </c>
      <c r="F37" s="101">
        <f>ROUND((SUM(BI118:BI122)),  2)</f>
        <v>0</v>
      </c>
      <c r="G37" s="102"/>
      <c r="H37" s="102"/>
      <c r="I37" s="103">
        <v>0</v>
      </c>
      <c r="J37" s="101">
        <f>0</f>
        <v>0</v>
      </c>
      <c r="K37" s="27"/>
      <c r="L37" s="40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</row>
    <row r="38" spans="1:31" s="2" customFormat="1" ht="7" customHeight="1">
      <c r="A38" s="27"/>
      <c r="B38" s="28"/>
      <c r="C38" s="27"/>
      <c r="D38" s="27"/>
      <c r="E38" s="27"/>
      <c r="F38" s="27"/>
      <c r="G38" s="27"/>
      <c r="H38" s="27"/>
      <c r="I38" s="27"/>
      <c r="J38" s="27"/>
      <c r="K38" s="27"/>
      <c r="L38" s="40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</row>
    <row r="39" spans="1:31" s="2" customFormat="1" ht="25.35" customHeight="1">
      <c r="A39" s="27"/>
      <c r="B39" s="28"/>
      <c r="C39" s="93"/>
      <c r="D39" s="106" t="s">
        <v>42</v>
      </c>
      <c r="E39" s="58"/>
      <c r="F39" s="58"/>
      <c r="G39" s="107" t="s">
        <v>43</v>
      </c>
      <c r="H39" s="108" t="s">
        <v>44</v>
      </c>
      <c r="I39" s="58"/>
      <c r="J39" s="109">
        <f>SUM(J30:J37)</f>
        <v>0</v>
      </c>
      <c r="K39" s="110"/>
      <c r="L39" s="40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</row>
    <row r="40" spans="1:31" s="2" customFormat="1" ht="14.5" customHeight="1">
      <c r="A40" s="27"/>
      <c r="B40" s="28"/>
      <c r="C40" s="27"/>
      <c r="D40" s="27"/>
      <c r="E40" s="27"/>
      <c r="F40" s="27"/>
      <c r="G40" s="27"/>
      <c r="H40" s="27"/>
      <c r="I40" s="27"/>
      <c r="J40" s="27"/>
      <c r="K40" s="27"/>
      <c r="L40" s="40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</row>
    <row r="41" spans="1:31" s="1" customFormat="1" ht="14.5" customHeight="1">
      <c r="B41" s="17"/>
      <c r="L41" s="17"/>
    </row>
    <row r="42" spans="1:31" s="1" customFormat="1" ht="14.5" customHeight="1">
      <c r="B42" s="17"/>
      <c r="L42" s="17"/>
    </row>
    <row r="43" spans="1:31" s="1" customFormat="1" ht="14.5" customHeight="1">
      <c r="B43" s="17"/>
      <c r="L43" s="17"/>
    </row>
    <row r="44" spans="1:31" s="1" customFormat="1" ht="14.5" customHeight="1">
      <c r="B44" s="17"/>
      <c r="L44" s="17"/>
    </row>
    <row r="45" spans="1:31" s="1" customFormat="1" ht="14.5" customHeight="1">
      <c r="B45" s="17"/>
      <c r="L45" s="17"/>
    </row>
    <row r="46" spans="1:31" s="1" customFormat="1" ht="14.5" customHeight="1">
      <c r="B46" s="17"/>
      <c r="L46" s="17"/>
    </row>
    <row r="47" spans="1:31" s="1" customFormat="1" ht="14.5" customHeight="1">
      <c r="B47" s="17"/>
      <c r="L47" s="17"/>
    </row>
    <row r="48" spans="1:31" s="1" customFormat="1" ht="14.5" customHeight="1">
      <c r="B48" s="17"/>
      <c r="L48" s="17"/>
    </row>
    <row r="49" spans="1:31" s="1" customFormat="1" ht="14.5" customHeight="1">
      <c r="B49" s="17"/>
      <c r="L49" s="17"/>
    </row>
    <row r="50" spans="1:31" s="2" customFormat="1" ht="14.5" customHeight="1">
      <c r="B50" s="40"/>
      <c r="D50" s="41" t="s">
        <v>3927</v>
      </c>
      <c r="E50" s="42"/>
      <c r="F50" s="42"/>
      <c r="G50" s="41" t="s">
        <v>3931</v>
      </c>
      <c r="H50" s="42"/>
      <c r="I50" s="42"/>
      <c r="J50" s="42"/>
      <c r="K50" s="42"/>
      <c r="L50" s="40"/>
    </row>
    <row r="51" spans="1:31" ht="12.3">
      <c r="B51" s="17"/>
      <c r="D51" s="1080"/>
      <c r="E51" s="1080"/>
      <c r="G51" s="1080"/>
      <c r="L51" s="17"/>
    </row>
    <row r="52" spans="1:31" ht="12.3">
      <c r="B52" s="17"/>
      <c r="G52" s="1080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3">
      <c r="A61" s="27"/>
      <c r="B61" s="28"/>
      <c r="C61" s="27"/>
      <c r="D61" s="43" t="s">
        <v>45</v>
      </c>
      <c r="E61" s="30"/>
      <c r="F61" s="111" t="s">
        <v>46</v>
      </c>
      <c r="G61" s="43" t="s">
        <v>45</v>
      </c>
      <c r="H61" s="30"/>
      <c r="I61" s="30"/>
      <c r="J61" s="112" t="s">
        <v>46</v>
      </c>
      <c r="K61" s="30"/>
      <c r="L61" s="40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3">
      <c r="A65" s="27"/>
      <c r="B65" s="28"/>
      <c r="C65" s="27"/>
      <c r="D65" s="41" t="s">
        <v>47</v>
      </c>
      <c r="E65" s="44"/>
      <c r="F65" s="44"/>
      <c r="G65" s="41" t="s">
        <v>48</v>
      </c>
      <c r="H65" s="44"/>
      <c r="I65" s="44"/>
      <c r="J65" s="44"/>
      <c r="K65" s="44"/>
      <c r="L65" s="40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3">
      <c r="A76" s="27"/>
      <c r="B76" s="28"/>
      <c r="C76" s="27"/>
      <c r="D76" s="43" t="s">
        <v>45</v>
      </c>
      <c r="E76" s="30"/>
      <c r="F76" s="111" t="s">
        <v>46</v>
      </c>
      <c r="G76" s="43" t="s">
        <v>45</v>
      </c>
      <c r="H76" s="30"/>
      <c r="I76" s="30"/>
      <c r="J76" s="112" t="s">
        <v>46</v>
      </c>
      <c r="K76" s="30"/>
      <c r="L76" s="40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</row>
    <row r="77" spans="1:31" s="2" customFormat="1" ht="14.5" customHeight="1">
      <c r="A77" s="27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</row>
    <row r="81" spans="1:47" s="2" customFormat="1" ht="7" customHeight="1">
      <c r="A81" s="27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</row>
    <row r="82" spans="1:47" s="2" customFormat="1" ht="25" customHeight="1">
      <c r="A82" s="27"/>
      <c r="B82" s="28"/>
      <c r="C82" s="18" t="s">
        <v>124</v>
      </c>
      <c r="D82" s="27"/>
      <c r="E82" s="27"/>
      <c r="F82" s="27"/>
      <c r="G82" s="27"/>
      <c r="H82" s="27"/>
      <c r="I82" s="27"/>
      <c r="J82" s="27"/>
      <c r="K82" s="27"/>
      <c r="L82" s="40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</row>
    <row r="83" spans="1:47" s="2" customFormat="1" ht="7" customHeight="1">
      <c r="A83" s="27"/>
      <c r="B83" s="28"/>
      <c r="C83" s="27"/>
      <c r="D83" s="27"/>
      <c r="E83" s="27"/>
      <c r="F83" s="27"/>
      <c r="G83" s="27"/>
      <c r="H83" s="27"/>
      <c r="I83" s="27"/>
      <c r="J83" s="27"/>
      <c r="K83" s="27"/>
      <c r="L83" s="40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</row>
    <row r="84" spans="1:47" s="2" customFormat="1" ht="12" customHeight="1">
      <c r="A84" s="27"/>
      <c r="B84" s="28"/>
      <c r="C84" s="23" t="s">
        <v>13</v>
      </c>
      <c r="D84" s="27"/>
      <c r="E84" s="27"/>
      <c r="F84" s="27"/>
      <c r="G84" s="27"/>
      <c r="H84" s="27"/>
      <c r="I84" s="27"/>
      <c r="J84" s="27"/>
      <c r="K84" s="27"/>
      <c r="L84" s="40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</row>
    <row r="85" spans="1:47" s="2" customFormat="1" ht="16.5" customHeight="1">
      <c r="A85" s="27"/>
      <c r="B85" s="28"/>
      <c r="C85" s="27"/>
      <c r="D85" s="27"/>
      <c r="E85" s="1205" t="str">
        <f>E7</f>
        <v>ZŠ a MŠ Cádrova - rekonštrukcia, nadstavba /  prístavba objektu</v>
      </c>
      <c r="F85" s="1206"/>
      <c r="G85" s="1206"/>
      <c r="H85" s="1206"/>
      <c r="I85" s="27"/>
      <c r="J85" s="27"/>
      <c r="K85" s="27"/>
      <c r="L85" s="40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</row>
    <row r="86" spans="1:47" s="2" customFormat="1" ht="12" customHeight="1">
      <c r="A86" s="27"/>
      <c r="B86" s="28"/>
      <c r="C86" s="23" t="s">
        <v>122</v>
      </c>
      <c r="D86" s="27"/>
      <c r="E86" s="27"/>
      <c r="F86" s="27"/>
      <c r="G86" s="27"/>
      <c r="H86" s="27"/>
      <c r="I86" s="27"/>
      <c r="J86" s="27"/>
      <c r="K86" s="27"/>
      <c r="L86" s="40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</row>
    <row r="87" spans="1:47" s="2" customFormat="1" ht="16.5" customHeight="1">
      <c r="A87" s="27"/>
      <c r="B87" s="28"/>
      <c r="C87" s="27"/>
      <c r="D87" s="27"/>
      <c r="E87" s="1199" t="str">
        <f>E9</f>
        <v>SO01.3 - Zdravotechnika</v>
      </c>
      <c r="F87" s="1209"/>
      <c r="G87" s="1209"/>
      <c r="H87" s="1209"/>
      <c r="I87" s="27"/>
      <c r="J87" s="27"/>
      <c r="K87" s="27"/>
      <c r="L87" s="40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</row>
    <row r="88" spans="1:47" s="2" customFormat="1" ht="7" customHeight="1">
      <c r="A88" s="27"/>
      <c r="B88" s="28"/>
      <c r="C88" s="27"/>
      <c r="D88" s="27"/>
      <c r="E88" s="27"/>
      <c r="F88" s="27"/>
      <c r="G88" s="27"/>
      <c r="H88" s="27"/>
      <c r="I88" s="27"/>
      <c r="J88" s="27"/>
      <c r="K88" s="27"/>
      <c r="L88" s="40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</row>
    <row r="89" spans="1:47" s="2" customFormat="1" ht="12" customHeight="1">
      <c r="A89" s="27"/>
      <c r="B89" s="28"/>
      <c r="C89" s="23" t="s">
        <v>17</v>
      </c>
      <c r="D89" s="27"/>
      <c r="E89" s="27"/>
      <c r="F89" s="21" t="str">
        <f>F12</f>
        <v>Cádrova 23, p.č. 6128/1; 6128/2,  Bratislava</v>
      </c>
      <c r="G89" s="27"/>
      <c r="H89" s="27"/>
      <c r="I89" s="23" t="s">
        <v>19</v>
      </c>
      <c r="J89" s="53" t="str">
        <f>IF(J12="","",J12)</f>
        <v>10. 6. 2022</v>
      </c>
      <c r="K89" s="27"/>
      <c r="L89" s="40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</row>
    <row r="90" spans="1:47" s="2" customFormat="1" ht="7" customHeight="1">
      <c r="A90" s="27"/>
      <c r="B90" s="28"/>
      <c r="C90" s="27"/>
      <c r="D90" s="27"/>
      <c r="E90" s="27"/>
      <c r="F90" s="27"/>
      <c r="G90" s="27"/>
      <c r="H90" s="27"/>
      <c r="I90" s="27"/>
      <c r="J90" s="27"/>
      <c r="K90" s="27"/>
      <c r="L90" s="40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</row>
    <row r="91" spans="1:47" s="2" customFormat="1" ht="40.15" customHeight="1">
      <c r="A91" s="27"/>
      <c r="B91" s="28"/>
      <c r="C91" s="23" t="s">
        <v>21</v>
      </c>
      <c r="D91" s="27"/>
      <c r="E91" s="27"/>
      <c r="F91" s="21" t="str">
        <f>E15</f>
        <v>Mestská časť Bratislava,Junácka1,832 91 Bratislava</v>
      </c>
      <c r="G91" s="27"/>
      <c r="H91" s="27"/>
      <c r="I91" s="23" t="s">
        <v>3926</v>
      </c>
      <c r="J91" s="24" t="str">
        <f>E21</f>
        <v>INDEX spol.s r.o., Bystrické Sady 56, Bratislava</v>
      </c>
      <c r="K91" s="27"/>
      <c r="L91" s="40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</row>
    <row r="92" spans="1:47" s="2" customFormat="1" ht="15.25" customHeight="1">
      <c r="A92" s="27"/>
      <c r="B92" s="28"/>
      <c r="C92" s="23" t="s">
        <v>25</v>
      </c>
      <c r="D92" s="27"/>
      <c r="E92" s="27"/>
      <c r="F92" s="1120" t="str">
        <f>IF(E18="","",E18)</f>
        <v>Vyplň údaj</v>
      </c>
      <c r="G92" s="27"/>
      <c r="H92" s="27"/>
      <c r="I92" s="23" t="s">
        <v>3930</v>
      </c>
      <c r="J92" s="24" t="str">
        <f>E24</f>
        <v xml:space="preserve"> </v>
      </c>
      <c r="K92" s="27"/>
      <c r="L92" s="40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</row>
    <row r="93" spans="1:47" s="2" customFormat="1" ht="10.35" customHeight="1">
      <c r="A93" s="27"/>
      <c r="B93" s="28"/>
      <c r="C93" s="27"/>
      <c r="D93" s="27"/>
      <c r="E93" s="27"/>
      <c r="F93" s="27"/>
      <c r="G93" s="27"/>
      <c r="H93" s="27"/>
      <c r="I93" s="27"/>
      <c r="J93" s="27"/>
      <c r="K93" s="27"/>
      <c r="L93" s="40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</row>
    <row r="94" spans="1:47" s="2" customFormat="1" ht="29.25" customHeight="1">
      <c r="A94" s="27"/>
      <c r="B94" s="28"/>
      <c r="C94" s="113" t="s">
        <v>125</v>
      </c>
      <c r="D94" s="93"/>
      <c r="E94" s="93"/>
      <c r="F94" s="93"/>
      <c r="G94" s="93"/>
      <c r="H94" s="93"/>
      <c r="I94" s="93"/>
      <c r="J94" s="114" t="s">
        <v>126</v>
      </c>
      <c r="K94" s="93"/>
      <c r="L94" s="40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</row>
    <row r="95" spans="1:47" s="2" customFormat="1" ht="10.35" customHeight="1">
      <c r="A95" s="27"/>
      <c r="B95" s="28"/>
      <c r="C95" s="27"/>
      <c r="D95" s="27"/>
      <c r="E95" s="27"/>
      <c r="F95" s="27"/>
      <c r="G95" s="27"/>
      <c r="H95" s="27"/>
      <c r="I95" s="27"/>
      <c r="J95" s="27"/>
      <c r="K95" s="27"/>
      <c r="L95" s="40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</row>
    <row r="96" spans="1:47" s="2" customFormat="1" ht="22.9" customHeight="1">
      <c r="A96" s="27"/>
      <c r="B96" s="28"/>
      <c r="C96" s="115" t="s">
        <v>127</v>
      </c>
      <c r="D96" s="27"/>
      <c r="E96" s="27"/>
      <c r="F96" s="27"/>
      <c r="G96" s="27"/>
      <c r="H96" s="27"/>
      <c r="I96" s="27"/>
      <c r="J96" s="69">
        <f>J118</f>
        <v>0</v>
      </c>
      <c r="K96" s="27"/>
      <c r="L96" s="40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U96" s="14" t="s">
        <v>128</v>
      </c>
    </row>
    <row r="97" spans="1:31" s="9" customFormat="1" ht="25" customHeight="1">
      <c r="B97" s="116"/>
      <c r="D97" s="117" t="s">
        <v>137</v>
      </c>
      <c r="E97" s="118"/>
      <c r="F97" s="118"/>
      <c r="G97" s="118"/>
      <c r="H97" s="118"/>
      <c r="I97" s="118"/>
      <c r="J97" s="119">
        <f>J119</f>
        <v>0</v>
      </c>
      <c r="L97" s="116"/>
    </row>
    <row r="98" spans="1:31" s="10" customFormat="1" ht="19.899999999999999" customHeight="1">
      <c r="B98" s="120"/>
      <c r="D98" s="121" t="s">
        <v>1916</v>
      </c>
      <c r="E98" s="122"/>
      <c r="F98" s="122"/>
      <c r="G98" s="122"/>
      <c r="H98" s="122"/>
      <c r="I98" s="122"/>
      <c r="J98" s="123">
        <f>J120</f>
        <v>0</v>
      </c>
      <c r="L98" s="120"/>
    </row>
    <row r="99" spans="1:31" s="2" customFormat="1" ht="21.75" customHeight="1">
      <c r="A99" s="27"/>
      <c r="B99" s="28"/>
      <c r="C99" s="27"/>
      <c r="D99" s="27"/>
      <c r="E99" s="27"/>
      <c r="F99" s="27"/>
      <c r="G99" s="27"/>
      <c r="H99" s="27"/>
      <c r="I99" s="27"/>
      <c r="J99" s="27"/>
      <c r="K99" s="27"/>
      <c r="L99" s="40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</row>
    <row r="100" spans="1:31" s="2" customFormat="1" ht="7" customHeight="1">
      <c r="A100" s="27"/>
      <c r="B100" s="45"/>
      <c r="C100" s="46"/>
      <c r="D100" s="46"/>
      <c r="E100" s="46"/>
      <c r="F100" s="46"/>
      <c r="G100" s="46"/>
      <c r="H100" s="46"/>
      <c r="I100" s="46"/>
      <c r="J100" s="46"/>
      <c r="K100" s="46"/>
      <c r="L100" s="40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</row>
    <row r="104" spans="1:31" s="2" customFormat="1" ht="7" customHeight="1">
      <c r="A104" s="27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0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</row>
    <row r="105" spans="1:31" s="2" customFormat="1" ht="25" customHeight="1">
      <c r="A105" s="27"/>
      <c r="B105" s="28"/>
      <c r="C105" s="18" t="s">
        <v>156</v>
      </c>
      <c r="D105" s="27"/>
      <c r="E105" s="27"/>
      <c r="F105" s="27"/>
      <c r="G105" s="27"/>
      <c r="H105" s="27"/>
      <c r="I105" s="27"/>
      <c r="J105" s="27"/>
      <c r="K105" s="27"/>
      <c r="L105" s="40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</row>
    <row r="106" spans="1:31" s="2" customFormat="1" ht="7" customHeight="1">
      <c r="A106" s="27"/>
      <c r="B106" s="28"/>
      <c r="C106" s="27"/>
      <c r="D106" s="27"/>
      <c r="E106" s="27"/>
      <c r="F106" s="27"/>
      <c r="G106" s="27"/>
      <c r="H106" s="27"/>
      <c r="I106" s="27"/>
      <c r="J106" s="27"/>
      <c r="K106" s="27"/>
      <c r="L106" s="40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</row>
    <row r="107" spans="1:31" s="2" customFormat="1" ht="12" hidden="1" customHeight="1">
      <c r="A107" s="27"/>
      <c r="B107" s="28"/>
      <c r="C107" s="23" t="s">
        <v>13</v>
      </c>
      <c r="D107" s="27"/>
      <c r="E107" s="27"/>
      <c r="F107" s="27"/>
      <c r="G107" s="27"/>
      <c r="H107" s="27"/>
      <c r="I107" s="27"/>
      <c r="J107" s="27"/>
      <c r="K107" s="27"/>
      <c r="L107" s="40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</row>
    <row r="108" spans="1:31" s="2" customFormat="1" ht="16.5" hidden="1" customHeight="1">
      <c r="A108" s="27"/>
      <c r="B108" s="28"/>
      <c r="C108" s="27"/>
      <c r="D108" s="27"/>
      <c r="E108" s="1205" t="str">
        <f>E7</f>
        <v>ZŠ a MŠ Cádrova - rekonštrukcia, nadstavba /  prístavba objektu</v>
      </c>
      <c r="F108" s="1206"/>
      <c r="G108" s="1206"/>
      <c r="H108" s="1206"/>
      <c r="I108" s="27"/>
      <c r="J108" s="27"/>
      <c r="K108" s="27"/>
      <c r="L108" s="40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</row>
    <row r="109" spans="1:31" s="2" customFormat="1" ht="12" customHeight="1">
      <c r="A109" s="27"/>
      <c r="B109" s="28"/>
      <c r="C109" s="23" t="s">
        <v>122</v>
      </c>
      <c r="D109" s="27"/>
      <c r="E109" s="27"/>
      <c r="F109" s="27"/>
      <c r="G109" s="27"/>
      <c r="H109" s="27"/>
      <c r="I109" s="27"/>
      <c r="J109" s="27"/>
      <c r="K109" s="27"/>
      <c r="L109" s="40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</row>
    <row r="110" spans="1:31" s="2" customFormat="1" ht="16.5" customHeight="1">
      <c r="A110" s="27"/>
      <c r="B110" s="28"/>
      <c r="C110" s="27"/>
      <c r="D110" s="27"/>
      <c r="E110" s="1199" t="str">
        <f>E9</f>
        <v>SO01.3 - Zdravotechnika</v>
      </c>
      <c r="F110" s="1209"/>
      <c r="G110" s="1209"/>
      <c r="H110" s="1209"/>
      <c r="I110" s="27"/>
      <c r="J110" s="27"/>
      <c r="K110" s="27"/>
      <c r="L110" s="40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</row>
    <row r="111" spans="1:31" s="2" customFormat="1" ht="7" hidden="1" customHeight="1">
      <c r="A111" s="27"/>
      <c r="B111" s="28"/>
      <c r="C111" s="27"/>
      <c r="D111" s="27"/>
      <c r="E111" s="27"/>
      <c r="F111" s="27"/>
      <c r="G111" s="27"/>
      <c r="H111" s="27"/>
      <c r="I111" s="27"/>
      <c r="J111" s="27"/>
      <c r="K111" s="27"/>
      <c r="L111" s="40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</row>
    <row r="112" spans="1:31" s="2" customFormat="1" ht="12" hidden="1" customHeight="1">
      <c r="A112" s="27"/>
      <c r="B112" s="28"/>
      <c r="C112" s="23" t="s">
        <v>17</v>
      </c>
      <c r="D112" s="27"/>
      <c r="E112" s="27"/>
      <c r="F112" s="21" t="str">
        <f>F12</f>
        <v>Cádrova 23, p.č. 6128/1; 6128/2,  Bratislava</v>
      </c>
      <c r="G112" s="27"/>
      <c r="H112" s="27"/>
      <c r="I112" s="23" t="s">
        <v>19</v>
      </c>
      <c r="J112" s="53" t="str">
        <f>IF(J12="","",J12)</f>
        <v>10. 6. 2022</v>
      </c>
      <c r="K112" s="27"/>
      <c r="L112" s="40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</row>
    <row r="113" spans="1:65" s="2" customFormat="1" ht="7" hidden="1" customHeight="1">
      <c r="A113" s="27"/>
      <c r="B113" s="28"/>
      <c r="C113" s="27"/>
      <c r="D113" s="27"/>
      <c r="E113" s="27"/>
      <c r="F113" s="27"/>
      <c r="G113" s="27"/>
      <c r="H113" s="27"/>
      <c r="I113" s="27"/>
      <c r="J113" s="27"/>
      <c r="K113" s="27"/>
      <c r="L113" s="40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</row>
    <row r="114" spans="1:65" s="2" customFormat="1" ht="40.15" hidden="1" customHeight="1">
      <c r="A114" s="27"/>
      <c r="B114" s="28"/>
      <c r="C114" s="23" t="s">
        <v>21</v>
      </c>
      <c r="D114" s="27"/>
      <c r="E114" s="27"/>
      <c r="F114" s="21" t="str">
        <f>E15</f>
        <v>Mestská časť Bratislava,Junácka1,832 91 Bratislava</v>
      </c>
      <c r="G114" s="27"/>
      <c r="H114" s="27"/>
      <c r="I114" s="23" t="s">
        <v>3928</v>
      </c>
      <c r="J114" s="24" t="str">
        <f>E21</f>
        <v>INDEX spol.s r.o., Bystrické Sady 56, Bratislava</v>
      </c>
      <c r="K114" s="27"/>
      <c r="L114" s="40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</row>
    <row r="115" spans="1:65" s="2" customFormat="1" ht="15.25" hidden="1" customHeight="1">
      <c r="A115" s="27"/>
      <c r="B115" s="28"/>
      <c r="C115" s="23" t="s">
        <v>25</v>
      </c>
      <c r="D115" s="27"/>
      <c r="E115" s="27"/>
      <c r="F115" s="21" t="str">
        <f>IF(E18="","",E18)</f>
        <v>Vyplň údaj</v>
      </c>
      <c r="G115" s="27"/>
      <c r="H115" s="27"/>
      <c r="I115" s="23" t="s">
        <v>3930</v>
      </c>
      <c r="J115" s="24" t="str">
        <f>E24</f>
        <v xml:space="preserve"> </v>
      </c>
      <c r="K115" s="27"/>
      <c r="L115" s="40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</row>
    <row r="116" spans="1:65" s="2" customFormat="1" ht="10.35" customHeight="1">
      <c r="A116" s="27"/>
      <c r="B116" s="28"/>
      <c r="C116" s="27"/>
      <c r="D116" s="27"/>
      <c r="E116" s="27"/>
      <c r="F116" s="27"/>
      <c r="G116" s="27"/>
      <c r="H116" s="27"/>
      <c r="I116" s="27"/>
      <c r="J116" s="27"/>
      <c r="K116" s="27"/>
      <c r="L116" s="40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</row>
    <row r="117" spans="1:65" s="11" customFormat="1" ht="29.25" customHeight="1">
      <c r="A117" s="124"/>
      <c r="B117" s="125"/>
      <c r="C117" s="126" t="s">
        <v>157</v>
      </c>
      <c r="D117" s="127" t="s">
        <v>55</v>
      </c>
      <c r="E117" s="127" t="s">
        <v>51</v>
      </c>
      <c r="F117" s="127" t="s">
        <v>52</v>
      </c>
      <c r="G117" s="127" t="s">
        <v>158</v>
      </c>
      <c r="H117" s="127" t="s">
        <v>159</v>
      </c>
      <c r="I117" s="127" t="s">
        <v>160</v>
      </c>
      <c r="J117" s="128" t="s">
        <v>126</v>
      </c>
      <c r="K117" s="129" t="s">
        <v>161</v>
      </c>
      <c r="L117" s="130"/>
      <c r="M117" s="60" t="s">
        <v>1</v>
      </c>
      <c r="N117" s="61" t="s">
        <v>36</v>
      </c>
      <c r="O117" s="61" t="s">
        <v>162</v>
      </c>
      <c r="P117" s="61" t="s">
        <v>163</v>
      </c>
      <c r="Q117" s="61" t="s">
        <v>164</v>
      </c>
      <c r="R117" s="61" t="s">
        <v>165</v>
      </c>
      <c r="S117" s="61" t="s">
        <v>166</v>
      </c>
      <c r="T117" s="62" t="s">
        <v>167</v>
      </c>
      <c r="U117" s="124"/>
      <c r="V117" s="124"/>
      <c r="W117" s="124"/>
      <c r="X117" s="124"/>
      <c r="Y117" s="124"/>
      <c r="Z117" s="124"/>
      <c r="AA117" s="124"/>
      <c r="AB117" s="124"/>
      <c r="AC117" s="124"/>
      <c r="AD117" s="124"/>
      <c r="AE117" s="124"/>
    </row>
    <row r="118" spans="1:65" s="2" customFormat="1" ht="22.9" customHeight="1">
      <c r="A118" s="27"/>
      <c r="B118" s="28"/>
      <c r="C118" s="67" t="s">
        <v>127</v>
      </c>
      <c r="D118" s="27"/>
      <c r="E118" s="27"/>
      <c r="F118" s="27"/>
      <c r="G118" s="27"/>
      <c r="H118" s="27"/>
      <c r="I118" s="27"/>
      <c r="J118" s="131">
        <f>BK118</f>
        <v>0</v>
      </c>
      <c r="K118" s="27"/>
      <c r="L118" s="28"/>
      <c r="M118" s="63"/>
      <c r="N118" s="54"/>
      <c r="O118" s="64"/>
      <c r="P118" s="132">
        <f>P119</f>
        <v>0.47799999999999998</v>
      </c>
      <c r="Q118" s="64"/>
      <c r="R118" s="132">
        <f>R119</f>
        <v>1.7829999999999999E-2</v>
      </c>
      <c r="S118" s="64"/>
      <c r="T118" s="133">
        <f>T119</f>
        <v>0</v>
      </c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T118" s="14" t="s">
        <v>69</v>
      </c>
      <c r="AU118" s="14" t="s">
        <v>128</v>
      </c>
      <c r="BK118" s="134">
        <f>BK119</f>
        <v>0</v>
      </c>
    </row>
    <row r="119" spans="1:65" s="12" customFormat="1" ht="25.9" customHeight="1">
      <c r="B119" s="135"/>
      <c r="D119" s="136" t="s">
        <v>69</v>
      </c>
      <c r="E119" s="137" t="s">
        <v>1011</v>
      </c>
      <c r="F119" s="137" t="s">
        <v>1012</v>
      </c>
      <c r="J119" s="138">
        <f>BK119</f>
        <v>0</v>
      </c>
      <c r="L119" s="135"/>
      <c r="M119" s="139"/>
      <c r="N119" s="140"/>
      <c r="O119" s="140"/>
      <c r="P119" s="141">
        <f>P120</f>
        <v>0.47799999999999998</v>
      </c>
      <c r="Q119" s="140"/>
      <c r="R119" s="141">
        <f>R120</f>
        <v>1.7829999999999999E-2</v>
      </c>
      <c r="S119" s="140"/>
      <c r="T119" s="142">
        <f>T120</f>
        <v>0</v>
      </c>
      <c r="AR119" s="136" t="s">
        <v>177</v>
      </c>
      <c r="AT119" s="143" t="s">
        <v>69</v>
      </c>
      <c r="AU119" s="143" t="s">
        <v>70</v>
      </c>
      <c r="AY119" s="136" t="s">
        <v>170</v>
      </c>
      <c r="BK119" s="144">
        <f>BK120</f>
        <v>0</v>
      </c>
    </row>
    <row r="120" spans="1:65" s="12" customFormat="1" ht="22.9" customHeight="1">
      <c r="B120" s="135"/>
      <c r="D120" s="136" t="s">
        <v>69</v>
      </c>
      <c r="E120" s="145" t="s">
        <v>1917</v>
      </c>
      <c r="F120" s="145" t="s">
        <v>1918</v>
      </c>
      <c r="J120" s="146">
        <f>BK120</f>
        <v>0</v>
      </c>
      <c r="L120" s="135"/>
      <c r="M120" s="139"/>
      <c r="N120" s="140"/>
      <c r="O120" s="140"/>
      <c r="P120" s="141">
        <f>SUM(P121:P122)</f>
        <v>0.47799999999999998</v>
      </c>
      <c r="Q120" s="140"/>
      <c r="R120" s="141">
        <f>SUM(R121:R122)</f>
        <v>1.7829999999999999E-2</v>
      </c>
      <c r="S120" s="140"/>
      <c r="T120" s="142">
        <f>SUM(T121:T122)</f>
        <v>0</v>
      </c>
      <c r="AR120" s="136" t="s">
        <v>177</v>
      </c>
      <c r="AT120" s="143" t="s">
        <v>69</v>
      </c>
      <c r="AU120" s="143" t="s">
        <v>78</v>
      </c>
      <c r="AY120" s="136" t="s">
        <v>170</v>
      </c>
      <c r="BK120" s="144">
        <f>SUM(BK121:BK122)</f>
        <v>0</v>
      </c>
    </row>
    <row r="121" spans="1:65" s="2" customFormat="1" ht="16.5" customHeight="1">
      <c r="A121" s="27"/>
      <c r="B121" s="147"/>
      <c r="C121" s="148" t="s">
        <v>78</v>
      </c>
      <c r="D121" s="148" t="s">
        <v>172</v>
      </c>
      <c r="E121" s="149" t="s">
        <v>1919</v>
      </c>
      <c r="F121" s="150" t="s">
        <v>1920</v>
      </c>
      <c r="G121" s="151" t="s">
        <v>339</v>
      </c>
      <c r="H121" s="152">
        <v>1</v>
      </c>
      <c r="I121" s="1121">
        <f>'1.03 ZDRAVOTECHNIKA polozky'!F148</f>
        <v>0</v>
      </c>
      <c r="J121" s="153">
        <f>ROUND(I121*H121,2)</f>
        <v>0</v>
      </c>
      <c r="K121" s="154"/>
      <c r="L121" s="28"/>
      <c r="M121" s="155" t="s">
        <v>1</v>
      </c>
      <c r="N121" s="156" t="s">
        <v>38</v>
      </c>
      <c r="O121" s="157">
        <v>0.47799999999999998</v>
      </c>
      <c r="P121" s="157">
        <f>O121*H121</f>
        <v>0.47799999999999998</v>
      </c>
      <c r="Q121" s="157">
        <v>1.7809999999999999E-2</v>
      </c>
      <c r="R121" s="157">
        <f>Q121*H121</f>
        <v>1.7809999999999999E-2</v>
      </c>
      <c r="S121" s="157">
        <v>0</v>
      </c>
      <c r="T121" s="158">
        <f>S121*H121</f>
        <v>0</v>
      </c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R121" s="159" t="s">
        <v>234</v>
      </c>
      <c r="AT121" s="159" t="s">
        <v>172</v>
      </c>
      <c r="AU121" s="159" t="s">
        <v>177</v>
      </c>
      <c r="AY121" s="14" t="s">
        <v>170</v>
      </c>
      <c r="BE121" s="160">
        <f>IF(N121="základná",J121,0)</f>
        <v>0</v>
      </c>
      <c r="BF121" s="160">
        <f>IF(N121="znížená",J121,0)</f>
        <v>0</v>
      </c>
      <c r="BG121" s="160">
        <f>IF(N121="zákl. prenesená",J121,0)</f>
        <v>0</v>
      </c>
      <c r="BH121" s="160">
        <f>IF(N121="zníž. prenesená",J121,0)</f>
        <v>0</v>
      </c>
      <c r="BI121" s="160">
        <f>IF(N121="nulová",J121,0)</f>
        <v>0</v>
      </c>
      <c r="BJ121" s="14" t="s">
        <v>177</v>
      </c>
      <c r="BK121" s="160">
        <f>ROUND(I121*H121,2)</f>
        <v>0</v>
      </c>
      <c r="BL121" s="14" t="s">
        <v>234</v>
      </c>
      <c r="BM121" s="159" t="s">
        <v>1921</v>
      </c>
    </row>
    <row r="122" spans="1:65" s="2" customFormat="1" ht="16.5" customHeight="1">
      <c r="A122" s="27"/>
      <c r="B122" s="147"/>
      <c r="C122" s="179" t="s">
        <v>177</v>
      </c>
      <c r="D122" s="179" t="s">
        <v>391</v>
      </c>
      <c r="E122" s="180" t="s">
        <v>1922</v>
      </c>
      <c r="F122" s="181" t="s">
        <v>1923</v>
      </c>
      <c r="G122" s="314" t="s">
        <v>339</v>
      </c>
      <c r="H122" s="182">
        <v>1</v>
      </c>
      <c r="I122" s="1122">
        <f>'1.03 ZDRAVOTECHNIKA polozky'!F133</f>
        <v>0</v>
      </c>
      <c r="J122" s="183">
        <f>ROUND(I122*H122,2)</f>
        <v>0</v>
      </c>
      <c r="K122" s="167"/>
      <c r="L122" s="168"/>
      <c r="M122" s="175" t="s">
        <v>1</v>
      </c>
      <c r="N122" s="176" t="s">
        <v>38</v>
      </c>
      <c r="O122" s="173">
        <v>0</v>
      </c>
      <c r="P122" s="173">
        <f>O122*H122</f>
        <v>0</v>
      </c>
      <c r="Q122" s="173">
        <v>2.0000000000000002E-5</v>
      </c>
      <c r="R122" s="173">
        <f>Q122*H122</f>
        <v>2.0000000000000002E-5</v>
      </c>
      <c r="S122" s="173">
        <v>0</v>
      </c>
      <c r="T122" s="174">
        <f>S122*H122</f>
        <v>0</v>
      </c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R122" s="159" t="s">
        <v>299</v>
      </c>
      <c r="AT122" s="159" t="s">
        <v>391</v>
      </c>
      <c r="AU122" s="159" t="s">
        <v>177</v>
      </c>
      <c r="AY122" s="14" t="s">
        <v>170</v>
      </c>
      <c r="BE122" s="160">
        <f>IF(N122="základná",J122,0)</f>
        <v>0</v>
      </c>
      <c r="BF122" s="160">
        <f>IF(N122="znížená",J122,0)</f>
        <v>0</v>
      </c>
      <c r="BG122" s="160">
        <f>IF(N122="zákl. prenesená",J122,0)</f>
        <v>0</v>
      </c>
      <c r="BH122" s="160">
        <f>IF(N122="zníž. prenesená",J122,0)</f>
        <v>0</v>
      </c>
      <c r="BI122" s="160">
        <f>IF(N122="nulová",J122,0)</f>
        <v>0</v>
      </c>
      <c r="BJ122" s="14" t="s">
        <v>177</v>
      </c>
      <c r="BK122" s="160">
        <f>ROUND(I122*H122,2)</f>
        <v>0</v>
      </c>
      <c r="BL122" s="14" t="s">
        <v>234</v>
      </c>
      <c r="BM122" s="159" t="s">
        <v>1924</v>
      </c>
    </row>
    <row r="123" spans="1:65" s="2" customFormat="1" ht="7" customHeight="1">
      <c r="A123" s="27"/>
      <c r="B123" s="45"/>
      <c r="C123" s="46"/>
      <c r="D123" s="46"/>
      <c r="E123" s="46"/>
      <c r="F123" s="46"/>
      <c r="G123" s="46"/>
      <c r="H123" s="46"/>
      <c r="I123" s="46"/>
      <c r="J123" s="46"/>
      <c r="K123" s="46"/>
      <c r="L123" s="28"/>
      <c r="M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</row>
  </sheetData>
  <autoFilter ref="C117:K122" xr:uid="{00000000-0009-0000-0000-000005000000}"/>
  <mergeCells count="9">
    <mergeCell ref="E108:H108"/>
    <mergeCell ref="E110:H110"/>
    <mergeCell ref="L2:V2"/>
    <mergeCell ref="E7:H7"/>
    <mergeCell ref="E9:H9"/>
    <mergeCell ref="E27:H27"/>
    <mergeCell ref="E85:H85"/>
    <mergeCell ref="E87:H87"/>
    <mergeCell ref="E18:H18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49"/>
  <sheetViews>
    <sheetView tabSelected="1" view="pageBreakPreview" topLeftCell="A86" zoomScaleNormal="100" zoomScaleSheetLayoutView="100" workbookViewId="0">
      <selection activeCell="B101" sqref="B101"/>
    </sheetView>
  </sheetViews>
  <sheetFormatPr defaultColWidth="10.33203125" defaultRowHeight="13.8"/>
  <cols>
    <col min="1" max="1" width="12.1328125" style="396" customWidth="1"/>
    <col min="2" max="2" width="88" style="397" customWidth="1"/>
    <col min="3" max="3" width="16.1328125" style="398" customWidth="1"/>
    <col min="4" max="4" width="6.796875" style="398" customWidth="1"/>
    <col min="5" max="5" width="11.796875" style="399" customWidth="1"/>
    <col min="6" max="6" width="11.46484375" style="380" bestFit="1" customWidth="1"/>
    <col min="7" max="7" width="11.1328125" style="315" bestFit="1" customWidth="1"/>
    <col min="8" max="9" width="10.33203125" style="315"/>
    <col min="10" max="10" width="13.796875" style="315" bestFit="1" customWidth="1"/>
    <col min="11" max="16384" width="10.33203125" style="315"/>
  </cols>
  <sheetData>
    <row r="1" spans="1:10" ht="45" customHeight="1" thickBot="1">
      <c r="A1" s="1224" t="s">
        <v>156</v>
      </c>
      <c r="B1" s="1225"/>
      <c r="C1" s="1226"/>
      <c r="D1" s="1227"/>
      <c r="E1" s="1227"/>
      <c r="F1" s="1228"/>
    </row>
    <row r="2" spans="1:10" ht="23.5" customHeight="1">
      <c r="A2" s="316" t="s">
        <v>2273</v>
      </c>
      <c r="B2" s="317" t="s">
        <v>2274</v>
      </c>
      <c r="C2" s="1229"/>
      <c r="D2" s="1230"/>
      <c r="E2" s="1230"/>
      <c r="F2" s="1231"/>
    </row>
    <row r="3" spans="1:10" ht="25.9" customHeight="1" thickBot="1">
      <c r="A3" s="318" t="s">
        <v>2275</v>
      </c>
      <c r="B3" s="319" t="s">
        <v>2276</v>
      </c>
      <c r="C3" s="1232"/>
      <c r="D3" s="1233"/>
      <c r="E3" s="1233"/>
      <c r="F3" s="1234"/>
    </row>
    <row r="4" spans="1:10" ht="23.1" hidden="1" customHeight="1" thickBot="1">
      <c r="A4" s="320" t="s">
        <v>2277</v>
      </c>
      <c r="B4" s="321" t="s">
        <v>2278</v>
      </c>
      <c r="C4" s="1235"/>
      <c r="D4" s="1236"/>
      <c r="E4" s="1236"/>
      <c r="F4" s="1237"/>
    </row>
    <row r="5" spans="1:10" ht="24.6" customHeight="1">
      <c r="A5" s="322" t="s">
        <v>2279</v>
      </c>
      <c r="B5" s="323" t="s">
        <v>2280</v>
      </c>
      <c r="C5" s="324"/>
      <c r="D5" s="1238"/>
      <c r="E5" s="1239"/>
      <c r="F5" s="1240"/>
    </row>
    <row r="6" spans="1:10" ht="49.15" customHeight="1" thickBot="1">
      <c r="A6" s="325" t="s">
        <v>2281</v>
      </c>
      <c r="B6" s="326" t="s">
        <v>2282</v>
      </c>
      <c r="C6" s="327" t="s">
        <v>2283</v>
      </c>
      <c r="D6" s="328" t="s">
        <v>2284</v>
      </c>
      <c r="E6" s="329" t="s">
        <v>2285</v>
      </c>
      <c r="F6" s="330" t="s">
        <v>2286</v>
      </c>
    </row>
    <row r="7" spans="1:10" ht="15.75" customHeight="1">
      <c r="A7" s="331"/>
      <c r="B7" s="332" t="s">
        <v>2287</v>
      </c>
      <c r="C7" s="333"/>
      <c r="D7" s="333"/>
      <c r="E7" s="334"/>
      <c r="F7" s="971"/>
    </row>
    <row r="8" spans="1:10">
      <c r="A8" s="335"/>
      <c r="B8" s="336" t="s">
        <v>2288</v>
      </c>
      <c r="C8" s="337"/>
      <c r="D8" s="337"/>
      <c r="E8" s="930"/>
      <c r="F8" s="931"/>
    </row>
    <row r="9" spans="1:10">
      <c r="A9" s="335">
        <v>1</v>
      </c>
      <c r="B9" s="338" t="s">
        <v>2289</v>
      </c>
      <c r="C9" s="339">
        <v>17</v>
      </c>
      <c r="D9" s="337" t="s">
        <v>364</v>
      </c>
      <c r="E9" s="1091"/>
      <c r="F9" s="933">
        <f>ROUND(C9*E9,2)</f>
        <v>0</v>
      </c>
      <c r="H9" s="340"/>
      <c r="J9" s="341"/>
    </row>
    <row r="10" spans="1:10">
      <c r="A10" s="335">
        <v>2</v>
      </c>
      <c r="B10" s="338" t="s">
        <v>2290</v>
      </c>
      <c r="C10" s="339">
        <v>53</v>
      </c>
      <c r="D10" s="337" t="s">
        <v>364</v>
      </c>
      <c r="E10" s="1091"/>
      <c r="F10" s="933">
        <f>ROUND(C10*E10,2)</f>
        <v>0</v>
      </c>
      <c r="H10" s="340"/>
      <c r="J10" s="341"/>
    </row>
    <row r="11" spans="1:10">
      <c r="A11" s="335">
        <v>3</v>
      </c>
      <c r="B11" s="338" t="s">
        <v>2291</v>
      </c>
      <c r="C11" s="339">
        <v>118</v>
      </c>
      <c r="D11" s="337" t="s">
        <v>364</v>
      </c>
      <c r="E11" s="1091"/>
      <c r="F11" s="933">
        <f>ROUND(C11*E11,2)</f>
        <v>0</v>
      </c>
      <c r="H11" s="340"/>
      <c r="J11" s="341"/>
    </row>
    <row r="12" spans="1:10">
      <c r="A12" s="335">
        <v>4</v>
      </c>
      <c r="B12" s="338" t="s">
        <v>2292</v>
      </c>
      <c r="C12" s="339">
        <v>51</v>
      </c>
      <c r="D12" s="337" t="s">
        <v>364</v>
      </c>
      <c r="E12" s="1091"/>
      <c r="F12" s="933">
        <f>ROUND(C12*E12,2)</f>
        <v>0</v>
      </c>
      <c r="H12" s="340"/>
      <c r="J12" s="341"/>
    </row>
    <row r="13" spans="1:10">
      <c r="A13" s="335">
        <v>5</v>
      </c>
      <c r="B13" s="338" t="s">
        <v>2293</v>
      </c>
      <c r="C13" s="339">
        <v>124</v>
      </c>
      <c r="D13" s="337" t="s">
        <v>364</v>
      </c>
      <c r="E13" s="1091"/>
      <c r="F13" s="933">
        <f>ROUND(C13*E13,2)</f>
        <v>0</v>
      </c>
      <c r="H13" s="340"/>
      <c r="J13" s="341"/>
    </row>
    <row r="14" spans="1:10">
      <c r="A14" s="335"/>
      <c r="B14" s="336" t="s">
        <v>2294</v>
      </c>
      <c r="C14" s="339"/>
      <c r="D14" s="337"/>
      <c r="E14" s="932"/>
      <c r="F14" s="934"/>
      <c r="H14" s="340"/>
      <c r="J14" s="341"/>
    </row>
    <row r="15" spans="1:10">
      <c r="A15" s="335">
        <v>6</v>
      </c>
      <c r="B15" s="338" t="s">
        <v>2295</v>
      </c>
      <c r="C15" s="339">
        <v>35</v>
      </c>
      <c r="D15" s="337" t="s">
        <v>364</v>
      </c>
      <c r="E15" s="1091"/>
      <c r="F15" s="933">
        <f>ROUND(C15*E15,2)</f>
        <v>0</v>
      </c>
      <c r="H15" s="340"/>
      <c r="J15" s="341"/>
    </row>
    <row r="16" spans="1:10">
      <c r="A16" s="335">
        <v>7</v>
      </c>
      <c r="B16" s="338" t="s">
        <v>2296</v>
      </c>
      <c r="C16" s="339">
        <v>17</v>
      </c>
      <c r="D16" s="337" t="s">
        <v>364</v>
      </c>
      <c r="E16" s="1091"/>
      <c r="F16" s="933">
        <f>ROUND(C16*E16,2)</f>
        <v>0</v>
      </c>
      <c r="H16" s="340"/>
      <c r="J16" s="341"/>
    </row>
    <row r="17" spans="1:10">
      <c r="A17" s="342"/>
      <c r="B17" s="343" t="s">
        <v>2297</v>
      </c>
      <c r="C17" s="344"/>
      <c r="D17" s="345"/>
      <c r="E17" s="935"/>
      <c r="F17" s="936"/>
      <c r="G17" s="341"/>
      <c r="H17" s="346"/>
      <c r="J17" s="341"/>
    </row>
    <row r="18" spans="1:10">
      <c r="A18" s="335"/>
      <c r="B18" s="336" t="s">
        <v>2288</v>
      </c>
      <c r="C18" s="339"/>
      <c r="D18" s="337"/>
      <c r="E18" s="932"/>
      <c r="F18" s="934"/>
      <c r="H18" s="340"/>
      <c r="J18" s="341"/>
    </row>
    <row r="19" spans="1:10">
      <c r="A19" s="335">
        <v>8</v>
      </c>
      <c r="B19" s="338" t="s">
        <v>2293</v>
      </c>
      <c r="C19" s="339">
        <v>117.6</v>
      </c>
      <c r="D19" s="337" t="s">
        <v>364</v>
      </c>
      <c r="E19" s="1091"/>
      <c r="F19" s="933">
        <f>ROUND(C19*E19,2)</f>
        <v>0</v>
      </c>
      <c r="H19" s="340"/>
      <c r="J19" s="341"/>
    </row>
    <row r="20" spans="1:10">
      <c r="A20" s="335"/>
      <c r="B20" s="336" t="s">
        <v>2294</v>
      </c>
      <c r="C20" s="339"/>
      <c r="D20" s="337"/>
      <c r="E20" s="932"/>
      <c r="F20" s="934"/>
      <c r="H20" s="340"/>
      <c r="J20" s="341"/>
    </row>
    <row r="21" spans="1:10">
      <c r="A21" s="335">
        <v>9</v>
      </c>
      <c r="B21" s="338" t="s">
        <v>2295</v>
      </c>
      <c r="C21" s="339">
        <v>10</v>
      </c>
      <c r="D21" s="337" t="s">
        <v>364</v>
      </c>
      <c r="E21" s="1091"/>
      <c r="F21" s="933">
        <f>ROUND(C21*E21,2)</f>
        <v>0</v>
      </c>
      <c r="H21" s="340"/>
      <c r="J21" s="341"/>
    </row>
    <row r="22" spans="1:10">
      <c r="A22" s="335">
        <v>10</v>
      </c>
      <c r="B22" s="338" t="s">
        <v>2296</v>
      </c>
      <c r="C22" s="339">
        <v>38</v>
      </c>
      <c r="D22" s="337" t="s">
        <v>364</v>
      </c>
      <c r="E22" s="1091"/>
      <c r="F22" s="933">
        <f>ROUND(C22*E22,2)</f>
        <v>0</v>
      </c>
      <c r="G22" s="341"/>
      <c r="H22" s="340"/>
      <c r="J22" s="341"/>
    </row>
    <row r="23" spans="1:10">
      <c r="A23" s="342"/>
      <c r="B23" s="343" t="s">
        <v>2298</v>
      </c>
      <c r="C23" s="344"/>
      <c r="D23" s="345"/>
      <c r="E23" s="935"/>
      <c r="F23" s="936"/>
      <c r="H23" s="346"/>
      <c r="J23" s="341"/>
    </row>
    <row r="24" spans="1:10">
      <c r="A24" s="335"/>
      <c r="B24" s="336" t="s">
        <v>2288</v>
      </c>
      <c r="C24" s="339"/>
      <c r="D24" s="337"/>
      <c r="E24" s="932"/>
      <c r="F24" s="934"/>
      <c r="H24" s="340"/>
      <c r="J24" s="341"/>
    </row>
    <row r="25" spans="1:10">
      <c r="A25" s="335">
        <v>11</v>
      </c>
      <c r="B25" s="338" t="s">
        <v>2290</v>
      </c>
      <c r="C25" s="339">
        <v>7</v>
      </c>
      <c r="D25" s="337" t="s">
        <v>364</v>
      </c>
      <c r="E25" s="1091"/>
      <c r="F25" s="933">
        <f>ROUND(C25*E25,2)</f>
        <v>0</v>
      </c>
      <c r="H25" s="340"/>
      <c r="J25" s="341"/>
    </row>
    <row r="26" spans="1:10">
      <c r="A26" s="335">
        <v>12</v>
      </c>
      <c r="B26" s="338" t="s">
        <v>2291</v>
      </c>
      <c r="C26" s="339">
        <v>45</v>
      </c>
      <c r="D26" s="337" t="s">
        <v>364</v>
      </c>
      <c r="E26" s="1091"/>
      <c r="F26" s="933">
        <f>ROUND(C26*E26,2)</f>
        <v>0</v>
      </c>
      <c r="H26" s="340"/>
      <c r="J26" s="341"/>
    </row>
    <row r="27" spans="1:10">
      <c r="A27" s="335">
        <v>13</v>
      </c>
      <c r="B27" s="338" t="s">
        <v>2292</v>
      </c>
      <c r="C27" s="339">
        <v>7</v>
      </c>
      <c r="D27" s="337" t="s">
        <v>364</v>
      </c>
      <c r="E27" s="1091"/>
      <c r="F27" s="933">
        <f>ROUND(C27*E27,2)</f>
        <v>0</v>
      </c>
      <c r="H27" s="340"/>
      <c r="J27" s="341"/>
    </row>
    <row r="28" spans="1:10">
      <c r="A28" s="335">
        <v>14</v>
      </c>
      <c r="B28" s="338" t="s">
        <v>2293</v>
      </c>
      <c r="C28" s="339">
        <v>7</v>
      </c>
      <c r="D28" s="337" t="s">
        <v>364</v>
      </c>
      <c r="E28" s="1091"/>
      <c r="F28" s="933">
        <f>ROUND(C28*E28,2)</f>
        <v>0</v>
      </c>
      <c r="H28" s="340"/>
      <c r="J28" s="341"/>
    </row>
    <row r="29" spans="1:10">
      <c r="A29" s="335"/>
      <c r="B29" s="336" t="s">
        <v>2294</v>
      </c>
      <c r="C29" s="339"/>
      <c r="D29" s="337"/>
      <c r="E29" s="932"/>
      <c r="F29" s="934"/>
      <c r="H29" s="340"/>
      <c r="J29" s="341"/>
    </row>
    <row r="30" spans="1:10">
      <c r="A30" s="335">
        <v>15</v>
      </c>
      <c r="B30" s="338" t="s">
        <v>2295</v>
      </c>
      <c r="C30" s="339">
        <v>72</v>
      </c>
      <c r="D30" s="337" t="s">
        <v>364</v>
      </c>
      <c r="E30" s="1091"/>
      <c r="F30" s="933">
        <f>ROUND(C30*E30,2)</f>
        <v>0</v>
      </c>
      <c r="H30" s="340"/>
      <c r="J30" s="341"/>
    </row>
    <row r="31" spans="1:10">
      <c r="A31" s="335">
        <v>16</v>
      </c>
      <c r="B31" s="338" t="s">
        <v>2296</v>
      </c>
      <c r="C31" s="339">
        <v>27</v>
      </c>
      <c r="D31" s="337" t="s">
        <v>364</v>
      </c>
      <c r="E31" s="1091"/>
      <c r="F31" s="933">
        <f>ROUND(C31*E31,2)</f>
        <v>0</v>
      </c>
      <c r="G31" s="341"/>
      <c r="H31" s="340"/>
      <c r="J31" s="341"/>
    </row>
    <row r="32" spans="1:10">
      <c r="A32" s="342"/>
      <c r="B32" s="347" t="s">
        <v>2299</v>
      </c>
      <c r="C32" s="344"/>
      <c r="D32" s="345"/>
      <c r="E32" s="935"/>
      <c r="F32" s="936"/>
      <c r="H32" s="346"/>
      <c r="J32" s="341"/>
    </row>
    <row r="33" spans="1:10">
      <c r="A33" s="1241">
        <v>17</v>
      </c>
      <c r="B33" s="1243" t="s">
        <v>2300</v>
      </c>
      <c r="C33" s="1245">
        <v>256</v>
      </c>
      <c r="D33" s="1247" t="s">
        <v>364</v>
      </c>
      <c r="E33" s="1249"/>
      <c r="F33" s="1251">
        <f>ROUND(C33*E33,2)</f>
        <v>0</v>
      </c>
      <c r="H33" s="1253"/>
      <c r="J33" s="341"/>
    </row>
    <row r="34" spans="1:10">
      <c r="A34" s="1242"/>
      <c r="B34" s="1244"/>
      <c r="C34" s="1246"/>
      <c r="D34" s="1248"/>
      <c r="E34" s="1250"/>
      <c r="F34" s="1252"/>
      <c r="H34" s="1253"/>
      <c r="J34" s="341"/>
    </row>
    <row r="35" spans="1:10">
      <c r="A35" s="1241">
        <v>18</v>
      </c>
      <c r="B35" s="1243" t="s">
        <v>2301</v>
      </c>
      <c r="C35" s="1245">
        <v>232</v>
      </c>
      <c r="D35" s="1247" t="s">
        <v>364</v>
      </c>
      <c r="E35" s="1249"/>
      <c r="F35" s="1251">
        <f>ROUND(C35*E35,2)</f>
        <v>0</v>
      </c>
      <c r="H35" s="1254"/>
      <c r="J35" s="341"/>
    </row>
    <row r="36" spans="1:10">
      <c r="A36" s="1242"/>
      <c r="B36" s="1244"/>
      <c r="C36" s="1246"/>
      <c r="D36" s="1248"/>
      <c r="E36" s="1250"/>
      <c r="F36" s="1252"/>
      <c r="H36" s="1254"/>
      <c r="J36" s="341"/>
    </row>
    <row r="37" spans="1:10">
      <c r="A37" s="1241">
        <v>19</v>
      </c>
      <c r="B37" s="1243" t="s">
        <v>2302</v>
      </c>
      <c r="C37" s="1245">
        <v>114</v>
      </c>
      <c r="D37" s="1247" t="s">
        <v>364</v>
      </c>
      <c r="E37" s="1249"/>
      <c r="F37" s="1251">
        <f>ROUND(C37*E37,2)</f>
        <v>0</v>
      </c>
      <c r="H37" s="1254"/>
      <c r="J37" s="341"/>
    </row>
    <row r="38" spans="1:10">
      <c r="A38" s="1242"/>
      <c r="B38" s="1244"/>
      <c r="C38" s="1246"/>
      <c r="D38" s="1248"/>
      <c r="E38" s="1250"/>
      <c r="F38" s="1252"/>
      <c r="H38" s="1254"/>
      <c r="J38" s="341"/>
    </row>
    <row r="39" spans="1:10">
      <c r="A39" s="1241">
        <v>20</v>
      </c>
      <c r="B39" s="1243" t="s">
        <v>2303</v>
      </c>
      <c r="C39" s="1245">
        <v>26</v>
      </c>
      <c r="D39" s="1247" t="s">
        <v>364</v>
      </c>
      <c r="E39" s="1249"/>
      <c r="F39" s="1251">
        <f>ROUND(C39*E39,2)</f>
        <v>0</v>
      </c>
      <c r="H39" s="1254"/>
      <c r="J39" s="341"/>
    </row>
    <row r="40" spans="1:10">
      <c r="A40" s="1242"/>
      <c r="B40" s="1244"/>
      <c r="C40" s="1246"/>
      <c r="D40" s="1248"/>
      <c r="E40" s="1250"/>
      <c r="F40" s="1252"/>
      <c r="H40" s="1254"/>
      <c r="J40" s="341"/>
    </row>
    <row r="41" spans="1:10">
      <c r="A41" s="1241">
        <v>21</v>
      </c>
      <c r="B41" s="1243" t="s">
        <v>2304</v>
      </c>
      <c r="C41" s="1245">
        <v>38</v>
      </c>
      <c r="D41" s="1247" t="s">
        <v>364</v>
      </c>
      <c r="E41" s="1249"/>
      <c r="F41" s="1251">
        <f>ROUND(C41*E41,2)</f>
        <v>0</v>
      </c>
      <c r="H41" s="1254"/>
      <c r="J41" s="341"/>
    </row>
    <row r="42" spans="1:10">
      <c r="A42" s="1242"/>
      <c r="B42" s="1244"/>
      <c r="C42" s="1246"/>
      <c r="D42" s="1248"/>
      <c r="E42" s="1250"/>
      <c r="F42" s="1252"/>
      <c r="H42" s="1254"/>
      <c r="J42" s="341"/>
    </row>
    <row r="43" spans="1:10">
      <c r="A43" s="1241">
        <v>22</v>
      </c>
      <c r="B43" s="1243" t="s">
        <v>2305</v>
      </c>
      <c r="C43" s="1245">
        <v>44</v>
      </c>
      <c r="D43" s="1247" t="s">
        <v>364</v>
      </c>
      <c r="E43" s="1249"/>
      <c r="F43" s="1251">
        <f>ROUND(C43*E43,2)</f>
        <v>0</v>
      </c>
      <c r="H43" s="1254"/>
      <c r="J43" s="341"/>
    </row>
    <row r="44" spans="1:10">
      <c r="A44" s="1242"/>
      <c r="B44" s="1244"/>
      <c r="C44" s="1246"/>
      <c r="D44" s="1248"/>
      <c r="E44" s="1250"/>
      <c r="F44" s="1252"/>
      <c r="H44" s="1254"/>
      <c r="J44" s="341"/>
    </row>
    <row r="45" spans="1:10">
      <c r="A45" s="1241">
        <v>23</v>
      </c>
      <c r="B45" s="1243" t="s">
        <v>2306</v>
      </c>
      <c r="C45" s="1245">
        <v>32</v>
      </c>
      <c r="D45" s="1247" t="s">
        <v>364</v>
      </c>
      <c r="E45" s="1249"/>
      <c r="F45" s="1251">
        <f>ROUND(C45*E45,2)</f>
        <v>0</v>
      </c>
      <c r="H45" s="1254"/>
      <c r="J45" s="341"/>
    </row>
    <row r="46" spans="1:10">
      <c r="A46" s="1242"/>
      <c r="B46" s="1244"/>
      <c r="C46" s="1246"/>
      <c r="D46" s="1248"/>
      <c r="E46" s="1250"/>
      <c r="F46" s="1252"/>
      <c r="H46" s="1254"/>
      <c r="J46" s="341"/>
    </row>
    <row r="47" spans="1:10">
      <c r="A47" s="1241">
        <v>24</v>
      </c>
      <c r="B47" s="1243" t="s">
        <v>2307</v>
      </c>
      <c r="C47" s="1245">
        <v>75</v>
      </c>
      <c r="D47" s="1247" t="s">
        <v>364</v>
      </c>
      <c r="E47" s="1249"/>
      <c r="F47" s="1251">
        <f>ROUND(C47*E47,2)</f>
        <v>0</v>
      </c>
      <c r="H47" s="1254"/>
      <c r="J47" s="341"/>
    </row>
    <row r="48" spans="1:10">
      <c r="A48" s="1242"/>
      <c r="B48" s="1244"/>
      <c r="C48" s="1246"/>
      <c r="D48" s="1248"/>
      <c r="E48" s="1250"/>
      <c r="F48" s="1252"/>
      <c r="H48" s="1254"/>
      <c r="J48" s="341"/>
    </row>
    <row r="49" spans="1:10">
      <c r="A49" s="1241">
        <v>25</v>
      </c>
      <c r="B49" s="1243" t="s">
        <v>2308</v>
      </c>
      <c r="C49" s="1245">
        <v>38</v>
      </c>
      <c r="D49" s="1247" t="s">
        <v>364</v>
      </c>
      <c r="E49" s="1249"/>
      <c r="F49" s="1251">
        <f>ROUND(C49*E49,2)</f>
        <v>0</v>
      </c>
      <c r="H49" s="1254"/>
      <c r="J49" s="341"/>
    </row>
    <row r="50" spans="1:10">
      <c r="A50" s="1242"/>
      <c r="B50" s="1244"/>
      <c r="C50" s="1246"/>
      <c r="D50" s="1248"/>
      <c r="E50" s="1250"/>
      <c r="F50" s="1252"/>
      <c r="H50" s="1254"/>
      <c r="J50" s="341"/>
    </row>
    <row r="51" spans="1:10">
      <c r="A51" s="1241">
        <v>26</v>
      </c>
      <c r="B51" s="1243" t="s">
        <v>2309</v>
      </c>
      <c r="C51" s="1245">
        <v>14</v>
      </c>
      <c r="D51" s="1247" t="s">
        <v>364</v>
      </c>
      <c r="E51" s="1249"/>
      <c r="F51" s="1251">
        <f>ROUND(C51*E51,2)</f>
        <v>0</v>
      </c>
      <c r="H51" s="1254"/>
      <c r="J51" s="341"/>
    </row>
    <row r="52" spans="1:10">
      <c r="A52" s="1242"/>
      <c r="B52" s="1244"/>
      <c r="C52" s="1246"/>
      <c r="D52" s="1248"/>
      <c r="E52" s="1250"/>
      <c r="F52" s="1252"/>
      <c r="H52" s="1254"/>
      <c r="J52" s="341"/>
    </row>
    <row r="53" spans="1:10">
      <c r="A53" s="1241">
        <v>27</v>
      </c>
      <c r="B53" s="1243" t="s">
        <v>2310</v>
      </c>
      <c r="C53" s="1245">
        <v>6</v>
      </c>
      <c r="D53" s="1247" t="s">
        <v>364</v>
      </c>
      <c r="E53" s="1249"/>
      <c r="F53" s="1251">
        <f>ROUND(C53*E53,2)</f>
        <v>0</v>
      </c>
      <c r="H53" s="1254"/>
      <c r="J53" s="341"/>
    </row>
    <row r="54" spans="1:10">
      <c r="A54" s="1242"/>
      <c r="B54" s="1244"/>
      <c r="C54" s="1246"/>
      <c r="D54" s="1248"/>
      <c r="E54" s="1250"/>
      <c r="F54" s="1252"/>
      <c r="G54" s="341"/>
      <c r="H54" s="1254"/>
      <c r="J54" s="341"/>
    </row>
    <row r="55" spans="1:10">
      <c r="A55" s="342"/>
      <c r="B55" s="348" t="s">
        <v>2311</v>
      </c>
      <c r="C55" s="344"/>
      <c r="D55" s="345"/>
      <c r="E55" s="935"/>
      <c r="F55" s="936"/>
      <c r="H55" s="346"/>
      <c r="J55" s="341"/>
    </row>
    <row r="56" spans="1:10">
      <c r="A56" s="1241">
        <v>28</v>
      </c>
      <c r="B56" s="1243" t="s">
        <v>2312</v>
      </c>
      <c r="C56" s="1245">
        <v>27</v>
      </c>
      <c r="D56" s="1247" t="s">
        <v>364</v>
      </c>
      <c r="E56" s="1249"/>
      <c r="F56" s="1251">
        <f>ROUND(C56*E56,2)</f>
        <v>0</v>
      </c>
      <c r="H56" s="1254"/>
      <c r="J56" s="341"/>
    </row>
    <row r="57" spans="1:10">
      <c r="A57" s="1242"/>
      <c r="B57" s="1244"/>
      <c r="C57" s="1246"/>
      <c r="D57" s="1248"/>
      <c r="E57" s="1250"/>
      <c r="F57" s="1252"/>
      <c r="H57" s="1254"/>
      <c r="J57" s="341"/>
    </row>
    <row r="58" spans="1:10">
      <c r="A58" s="1241">
        <v>29</v>
      </c>
      <c r="B58" s="1243" t="s">
        <v>2313</v>
      </c>
      <c r="C58" s="1245">
        <v>9</v>
      </c>
      <c r="D58" s="1247" t="s">
        <v>364</v>
      </c>
      <c r="E58" s="1249"/>
      <c r="F58" s="1251">
        <f>ROUND(C58*E58,2)</f>
        <v>0</v>
      </c>
      <c r="H58" s="1254"/>
      <c r="J58" s="341"/>
    </row>
    <row r="59" spans="1:10">
      <c r="A59" s="1242"/>
      <c r="B59" s="1244"/>
      <c r="C59" s="1246"/>
      <c r="D59" s="1248"/>
      <c r="E59" s="1250"/>
      <c r="F59" s="1252"/>
      <c r="H59" s="1254"/>
      <c r="J59" s="341"/>
    </row>
    <row r="60" spans="1:10">
      <c r="A60" s="1255">
        <v>30</v>
      </c>
      <c r="B60" s="1243" t="s">
        <v>2314</v>
      </c>
      <c r="C60" s="1245">
        <v>5</v>
      </c>
      <c r="D60" s="1247" t="s">
        <v>364</v>
      </c>
      <c r="E60" s="1249"/>
      <c r="F60" s="1251">
        <f>ROUND(C60*E60,2)</f>
        <v>0</v>
      </c>
      <c r="H60" s="1254"/>
      <c r="J60" s="341"/>
    </row>
    <row r="61" spans="1:10">
      <c r="A61" s="1256"/>
      <c r="B61" s="1244"/>
      <c r="C61" s="1246"/>
      <c r="D61" s="1248"/>
      <c r="E61" s="1250"/>
      <c r="F61" s="1252"/>
      <c r="G61" s="341"/>
      <c r="H61" s="1254"/>
      <c r="J61" s="341"/>
    </row>
    <row r="62" spans="1:10" ht="14.1" customHeight="1">
      <c r="A62" s="342"/>
      <c r="B62" s="349" t="s">
        <v>2315</v>
      </c>
      <c r="C62" s="344"/>
      <c r="D62" s="345"/>
      <c r="E62" s="935"/>
      <c r="F62" s="936"/>
      <c r="H62" s="346"/>
      <c r="J62" s="341"/>
    </row>
    <row r="63" spans="1:10" ht="15" customHeight="1">
      <c r="A63" s="350">
        <v>31</v>
      </c>
      <c r="B63" s="351" t="s">
        <v>2316</v>
      </c>
      <c r="C63" s="339">
        <v>1</v>
      </c>
      <c r="D63" s="337" t="s">
        <v>339</v>
      </c>
      <c r="E63" s="1092"/>
      <c r="F63" s="933">
        <f>ROUND(C63*E63,2)</f>
        <v>0</v>
      </c>
      <c r="H63" s="340"/>
      <c r="J63" s="341"/>
    </row>
    <row r="64" spans="1:10" ht="15" customHeight="1">
      <c r="A64" s="350">
        <v>32</v>
      </c>
      <c r="B64" s="351" t="s">
        <v>2317</v>
      </c>
      <c r="C64" s="339">
        <v>1</v>
      </c>
      <c r="D64" s="337" t="s">
        <v>339</v>
      </c>
      <c r="E64" s="1092"/>
      <c r="F64" s="933">
        <f>ROUND(C64*E64,2)</f>
        <v>0</v>
      </c>
      <c r="H64" s="340"/>
      <c r="J64" s="341"/>
    </row>
    <row r="65" spans="1:16" ht="15" customHeight="1">
      <c r="A65" s="350">
        <v>33</v>
      </c>
      <c r="B65" s="352" t="s">
        <v>2318</v>
      </c>
      <c r="C65" s="339">
        <v>1</v>
      </c>
      <c r="D65" s="337" t="s">
        <v>339</v>
      </c>
      <c r="E65" s="1092"/>
      <c r="F65" s="933">
        <f>ROUND(C65*E65,2)</f>
        <v>0</v>
      </c>
      <c r="H65" s="340"/>
      <c r="J65" s="341"/>
    </row>
    <row r="66" spans="1:16" ht="15" customHeight="1">
      <c r="A66" s="1241">
        <v>34</v>
      </c>
      <c r="B66" s="1243" t="s">
        <v>2319</v>
      </c>
      <c r="C66" s="1245">
        <v>1</v>
      </c>
      <c r="D66" s="1247" t="s">
        <v>339</v>
      </c>
      <c r="E66" s="1249"/>
      <c r="F66" s="1251">
        <f>C66*E66</f>
        <v>0</v>
      </c>
      <c r="H66" s="1254"/>
      <c r="J66" s="341"/>
    </row>
    <row r="67" spans="1:16" ht="15" customHeight="1">
      <c r="A67" s="1242"/>
      <c r="B67" s="1244"/>
      <c r="C67" s="1246"/>
      <c r="D67" s="1248"/>
      <c r="E67" s="1250"/>
      <c r="F67" s="1252"/>
      <c r="H67" s="1254"/>
      <c r="J67" s="341"/>
    </row>
    <row r="68" spans="1:16" ht="15" customHeight="1">
      <c r="A68" s="353">
        <v>35</v>
      </c>
      <c r="B68" s="354" t="s">
        <v>2320</v>
      </c>
      <c r="C68" s="355">
        <v>9</v>
      </c>
      <c r="D68" s="337" t="s">
        <v>339</v>
      </c>
      <c r="E68" s="1093"/>
      <c r="F68" s="933">
        <f t="shared" ref="F68:F83" si="0">ROUND(C68*E68,2)</f>
        <v>0</v>
      </c>
      <c r="H68" s="340"/>
      <c r="J68" s="341"/>
    </row>
    <row r="69" spans="1:16" ht="15" customHeight="1">
      <c r="A69" s="350">
        <v>36</v>
      </c>
      <c r="B69" s="356" t="s">
        <v>2321</v>
      </c>
      <c r="C69" s="339">
        <v>14</v>
      </c>
      <c r="D69" s="337" t="s">
        <v>339</v>
      </c>
      <c r="E69" s="1093"/>
      <c r="F69" s="933">
        <f t="shared" si="0"/>
        <v>0</v>
      </c>
      <c r="H69" s="340"/>
      <c r="J69" s="341"/>
    </row>
    <row r="70" spans="1:16" ht="15" customHeight="1">
      <c r="A70" s="350">
        <v>37</v>
      </c>
      <c r="B70" s="356" t="s">
        <v>2322</v>
      </c>
      <c r="C70" s="339">
        <v>27</v>
      </c>
      <c r="D70" s="337" t="s">
        <v>339</v>
      </c>
      <c r="E70" s="1093"/>
      <c r="F70" s="933">
        <f t="shared" si="0"/>
        <v>0</v>
      </c>
      <c r="H70" s="340"/>
      <c r="J70" s="341"/>
      <c r="P70" s="1130"/>
    </row>
    <row r="71" spans="1:16" ht="15" customHeight="1">
      <c r="A71" s="350">
        <v>38</v>
      </c>
      <c r="B71" s="356" t="s">
        <v>2323</v>
      </c>
      <c r="C71" s="339">
        <v>9</v>
      </c>
      <c r="D71" s="337" t="s">
        <v>339</v>
      </c>
      <c r="E71" s="1093"/>
      <c r="F71" s="933">
        <f t="shared" si="0"/>
        <v>0</v>
      </c>
      <c r="H71" s="340"/>
      <c r="J71" s="341"/>
    </row>
    <row r="72" spans="1:16" ht="15" customHeight="1">
      <c r="A72" s="350">
        <v>39</v>
      </c>
      <c r="B72" s="356" t="s">
        <v>2324</v>
      </c>
      <c r="C72" s="339">
        <v>10</v>
      </c>
      <c r="D72" s="337" t="s">
        <v>339</v>
      </c>
      <c r="E72" s="1093"/>
      <c r="F72" s="933">
        <f t="shared" si="0"/>
        <v>0</v>
      </c>
      <c r="H72" s="340"/>
      <c r="J72" s="341"/>
    </row>
    <row r="73" spans="1:16" ht="15" customHeight="1">
      <c r="A73" s="350">
        <v>40</v>
      </c>
      <c r="B73" s="356" t="s">
        <v>2325</v>
      </c>
      <c r="C73" s="339">
        <v>5</v>
      </c>
      <c r="D73" s="337" t="s">
        <v>339</v>
      </c>
      <c r="E73" s="1093"/>
      <c r="F73" s="933">
        <f t="shared" si="0"/>
        <v>0</v>
      </c>
      <c r="H73" s="340"/>
      <c r="J73" s="341"/>
    </row>
    <row r="74" spans="1:16" ht="15" customHeight="1">
      <c r="A74" s="350">
        <v>41</v>
      </c>
      <c r="B74" s="356" t="s">
        <v>2326</v>
      </c>
      <c r="C74" s="339">
        <v>3</v>
      </c>
      <c r="D74" s="337" t="s">
        <v>339</v>
      </c>
      <c r="E74" s="1093"/>
      <c r="F74" s="933">
        <f t="shared" si="0"/>
        <v>0</v>
      </c>
      <c r="H74" s="340"/>
      <c r="J74" s="341"/>
    </row>
    <row r="75" spans="1:16" ht="15" customHeight="1">
      <c r="A75" s="350">
        <v>42</v>
      </c>
      <c r="B75" s="356" t="s">
        <v>2327</v>
      </c>
      <c r="C75" s="339">
        <v>2</v>
      </c>
      <c r="D75" s="337" t="s">
        <v>339</v>
      </c>
      <c r="E75" s="1093"/>
      <c r="F75" s="933">
        <f t="shared" si="0"/>
        <v>0</v>
      </c>
      <c r="H75" s="340"/>
      <c r="J75" s="341"/>
    </row>
    <row r="76" spans="1:16" ht="15" customHeight="1">
      <c r="A76" s="350">
        <v>43</v>
      </c>
      <c r="B76" s="356" t="s">
        <v>2328</v>
      </c>
      <c r="C76" s="339">
        <v>9</v>
      </c>
      <c r="D76" s="337" t="s">
        <v>339</v>
      </c>
      <c r="E76" s="1093"/>
      <c r="F76" s="933">
        <f t="shared" si="0"/>
        <v>0</v>
      </c>
      <c r="H76" s="340"/>
      <c r="J76" s="341"/>
    </row>
    <row r="77" spans="1:16" ht="15" customHeight="1">
      <c r="A77" s="350">
        <v>44</v>
      </c>
      <c r="B77" s="357" t="s">
        <v>2329</v>
      </c>
      <c r="C77" s="339">
        <v>2</v>
      </c>
      <c r="D77" s="337" t="s">
        <v>339</v>
      </c>
      <c r="E77" s="1093"/>
      <c r="F77" s="933">
        <f t="shared" si="0"/>
        <v>0</v>
      </c>
      <c r="H77" s="340"/>
      <c r="J77" s="341"/>
    </row>
    <row r="78" spans="1:16" ht="15" customHeight="1">
      <c r="A78" s="350">
        <v>45</v>
      </c>
      <c r="B78" s="357" t="s">
        <v>2330</v>
      </c>
      <c r="C78" s="339">
        <v>6</v>
      </c>
      <c r="D78" s="337" t="s">
        <v>339</v>
      </c>
      <c r="E78" s="1093"/>
      <c r="F78" s="933">
        <f t="shared" si="0"/>
        <v>0</v>
      </c>
      <c r="H78" s="340"/>
      <c r="J78" s="341"/>
    </row>
    <row r="79" spans="1:16" ht="15" customHeight="1">
      <c r="A79" s="350">
        <v>46</v>
      </c>
      <c r="B79" s="357" t="s">
        <v>2331</v>
      </c>
      <c r="C79" s="339">
        <v>1</v>
      </c>
      <c r="D79" s="337" t="s">
        <v>339</v>
      </c>
      <c r="E79" s="1093"/>
      <c r="F79" s="933">
        <f t="shared" si="0"/>
        <v>0</v>
      </c>
      <c r="H79" s="340"/>
      <c r="J79" s="341"/>
    </row>
    <row r="80" spans="1:16" ht="15" customHeight="1">
      <c r="A80" s="1124">
        <v>47</v>
      </c>
      <c r="B80" s="1125" t="s">
        <v>2332</v>
      </c>
      <c r="C80" s="1126">
        <v>122</v>
      </c>
      <c r="D80" s="1127" t="s">
        <v>339</v>
      </c>
      <c r="E80" s="1128"/>
      <c r="F80" s="1129">
        <f t="shared" si="0"/>
        <v>0</v>
      </c>
      <c r="H80" s="340"/>
      <c r="J80" s="341"/>
    </row>
    <row r="81" spans="1:10" ht="15" customHeight="1">
      <c r="A81" s="350">
        <v>48</v>
      </c>
      <c r="B81" s="357" t="s">
        <v>2333</v>
      </c>
      <c r="C81" s="339">
        <v>2</v>
      </c>
      <c r="D81" s="337" t="s">
        <v>339</v>
      </c>
      <c r="E81" s="1093"/>
      <c r="F81" s="933">
        <f t="shared" si="0"/>
        <v>0</v>
      </c>
      <c r="H81" s="340"/>
      <c r="J81" s="341"/>
    </row>
    <row r="82" spans="1:10" ht="15" customHeight="1">
      <c r="A82" s="350">
        <v>49</v>
      </c>
      <c r="B82" s="357" t="s">
        <v>2334</v>
      </c>
      <c r="C82" s="339">
        <v>14</v>
      </c>
      <c r="D82" s="337" t="s">
        <v>339</v>
      </c>
      <c r="E82" s="1093"/>
      <c r="F82" s="933">
        <f t="shared" si="0"/>
        <v>0</v>
      </c>
      <c r="H82" s="340"/>
      <c r="J82" s="341"/>
    </row>
    <row r="83" spans="1:10" ht="15" customHeight="1">
      <c r="A83" s="350">
        <v>50</v>
      </c>
      <c r="B83" s="357" t="s">
        <v>2335</v>
      </c>
      <c r="C83" s="339">
        <v>5</v>
      </c>
      <c r="D83" s="337" t="s">
        <v>339</v>
      </c>
      <c r="E83" s="1093"/>
      <c r="F83" s="933">
        <f t="shared" si="0"/>
        <v>0</v>
      </c>
      <c r="G83" s="341"/>
      <c r="H83" s="340"/>
      <c r="J83" s="341"/>
    </row>
    <row r="84" spans="1:10" s="361" customFormat="1" ht="14.1" customHeight="1">
      <c r="A84" s="358"/>
      <c r="B84" s="343" t="s">
        <v>2336</v>
      </c>
      <c r="C84" s="359"/>
      <c r="D84" s="360"/>
      <c r="E84" s="937"/>
      <c r="F84" s="938"/>
      <c r="H84" s="362"/>
      <c r="J84" s="363"/>
    </row>
    <row r="85" spans="1:10" s="361" customFormat="1" ht="14.1" customHeight="1">
      <c r="A85" s="350">
        <v>51</v>
      </c>
      <c r="B85" s="357" t="s">
        <v>2337</v>
      </c>
      <c r="C85" s="339">
        <v>5</v>
      </c>
      <c r="D85" s="337" t="s">
        <v>339</v>
      </c>
      <c r="E85" s="1092"/>
      <c r="F85" s="933">
        <f t="shared" ref="F85:F132" si="1">ROUND(C85*E85,2)</f>
        <v>0</v>
      </c>
      <c r="H85" s="1254"/>
      <c r="J85" s="363"/>
    </row>
    <row r="86" spans="1:10" s="361" customFormat="1" ht="14.1" customHeight="1">
      <c r="A86" s="350">
        <v>52</v>
      </c>
      <c r="B86" s="357" t="s">
        <v>2338</v>
      </c>
      <c r="C86" s="339">
        <v>5</v>
      </c>
      <c r="D86" s="337" t="s">
        <v>339</v>
      </c>
      <c r="E86" s="1092"/>
      <c r="F86" s="933">
        <f t="shared" si="1"/>
        <v>0</v>
      </c>
      <c r="H86" s="1254"/>
      <c r="J86" s="363"/>
    </row>
    <row r="87" spans="1:10" s="361" customFormat="1" ht="14.1" customHeight="1">
      <c r="A87" s="350">
        <v>53</v>
      </c>
      <c r="B87" s="357" t="s">
        <v>2339</v>
      </c>
      <c r="C87" s="339">
        <v>5</v>
      </c>
      <c r="D87" s="337" t="s">
        <v>339</v>
      </c>
      <c r="E87" s="1092"/>
      <c r="F87" s="933">
        <f t="shared" si="1"/>
        <v>0</v>
      </c>
      <c r="H87" s="1254"/>
      <c r="J87" s="363"/>
    </row>
    <row r="88" spans="1:10" s="361" customFormat="1" ht="14.1" customHeight="1">
      <c r="A88" s="350">
        <v>54</v>
      </c>
      <c r="B88" s="357" t="s">
        <v>2340</v>
      </c>
      <c r="C88" s="339">
        <v>10</v>
      </c>
      <c r="D88" s="337" t="s">
        <v>339</v>
      </c>
      <c r="E88" s="1092"/>
      <c r="F88" s="933">
        <f t="shared" si="1"/>
        <v>0</v>
      </c>
      <c r="H88" s="1254"/>
      <c r="J88" s="363"/>
    </row>
    <row r="89" spans="1:10" s="361" customFormat="1" ht="14.1" customHeight="1">
      <c r="A89" s="350">
        <v>55</v>
      </c>
      <c r="B89" s="357" t="s">
        <v>2341</v>
      </c>
      <c r="C89" s="339">
        <v>10</v>
      </c>
      <c r="D89" s="337" t="s">
        <v>339</v>
      </c>
      <c r="E89" s="1092"/>
      <c r="F89" s="933">
        <f t="shared" si="1"/>
        <v>0</v>
      </c>
      <c r="H89" s="1254"/>
      <c r="J89" s="363"/>
    </row>
    <row r="90" spans="1:10" s="361" customFormat="1" ht="14.1" customHeight="1">
      <c r="A90" s="350">
        <v>56</v>
      </c>
      <c r="B90" s="357" t="s">
        <v>2342</v>
      </c>
      <c r="C90" s="339">
        <v>10</v>
      </c>
      <c r="D90" s="337" t="s">
        <v>339</v>
      </c>
      <c r="E90" s="1092"/>
      <c r="F90" s="933">
        <f t="shared" si="1"/>
        <v>0</v>
      </c>
      <c r="H90" s="1254"/>
      <c r="J90" s="363"/>
    </row>
    <row r="91" spans="1:10" s="361" customFormat="1" ht="14.1" customHeight="1">
      <c r="A91" s="350">
        <v>57</v>
      </c>
      <c r="B91" s="357" t="s">
        <v>2343</v>
      </c>
      <c r="C91" s="339">
        <v>3</v>
      </c>
      <c r="D91" s="337" t="s">
        <v>339</v>
      </c>
      <c r="E91" s="1092"/>
      <c r="F91" s="933">
        <f t="shared" si="1"/>
        <v>0</v>
      </c>
      <c r="H91" s="1254"/>
      <c r="J91" s="363"/>
    </row>
    <row r="92" spans="1:10" s="361" customFormat="1" ht="18" customHeight="1">
      <c r="A92" s="350">
        <v>58</v>
      </c>
      <c r="B92" s="364" t="s">
        <v>2344</v>
      </c>
      <c r="C92" s="339">
        <v>3</v>
      </c>
      <c r="D92" s="337" t="s">
        <v>339</v>
      </c>
      <c r="E92" s="1092"/>
      <c r="F92" s="933">
        <f t="shared" si="1"/>
        <v>0</v>
      </c>
      <c r="H92" s="1254"/>
      <c r="J92" s="363"/>
    </row>
    <row r="93" spans="1:10" s="361" customFormat="1" ht="14.1" customHeight="1">
      <c r="A93" s="350">
        <v>59</v>
      </c>
      <c r="B93" s="357" t="s">
        <v>2345</v>
      </c>
      <c r="C93" s="339">
        <v>1</v>
      </c>
      <c r="D93" s="337" t="s">
        <v>339</v>
      </c>
      <c r="E93" s="1092"/>
      <c r="F93" s="933">
        <f t="shared" si="1"/>
        <v>0</v>
      </c>
      <c r="H93" s="1254"/>
      <c r="J93" s="363"/>
    </row>
    <row r="94" spans="1:10" s="361" customFormat="1" ht="14.1" customHeight="1">
      <c r="A94" s="350">
        <v>60</v>
      </c>
      <c r="B94" s="357" t="s">
        <v>2346</v>
      </c>
      <c r="C94" s="339">
        <v>1</v>
      </c>
      <c r="D94" s="337" t="s">
        <v>339</v>
      </c>
      <c r="E94" s="1092"/>
      <c r="F94" s="933">
        <f t="shared" si="1"/>
        <v>0</v>
      </c>
      <c r="H94" s="1254"/>
      <c r="J94" s="363"/>
    </row>
    <row r="95" spans="1:10" s="361" customFormat="1" ht="14.1" customHeight="1">
      <c r="A95" s="350">
        <v>61</v>
      </c>
      <c r="B95" s="357" t="s">
        <v>2347</v>
      </c>
      <c r="C95" s="339">
        <v>1</v>
      </c>
      <c r="D95" s="337" t="s">
        <v>339</v>
      </c>
      <c r="E95" s="1092"/>
      <c r="F95" s="933">
        <f t="shared" si="1"/>
        <v>0</v>
      </c>
      <c r="H95" s="1254"/>
      <c r="J95" s="363"/>
    </row>
    <row r="96" spans="1:10" s="361" customFormat="1" ht="14.1" customHeight="1">
      <c r="A96" s="350">
        <v>62</v>
      </c>
      <c r="B96" s="357" t="s">
        <v>2348</v>
      </c>
      <c r="C96" s="339">
        <v>7</v>
      </c>
      <c r="D96" s="337" t="s">
        <v>339</v>
      </c>
      <c r="E96" s="1092"/>
      <c r="F96" s="933">
        <f>ROUND(C96*E96,2)</f>
        <v>0</v>
      </c>
      <c r="H96" s="1254"/>
      <c r="J96" s="363"/>
    </row>
    <row r="97" spans="1:10" s="361" customFormat="1" ht="14.1" customHeight="1">
      <c r="A97" s="1131">
        <v>63</v>
      </c>
      <c r="B97" s="1125" t="s">
        <v>2349</v>
      </c>
      <c r="C97" s="1132">
        <v>7</v>
      </c>
      <c r="D97" s="1133" t="s">
        <v>339</v>
      </c>
      <c r="E97" s="1134"/>
      <c r="F97" s="1135">
        <f>ROUND(C97*E97,2)</f>
        <v>0</v>
      </c>
      <c r="H97" s="1254"/>
      <c r="J97" s="363"/>
    </row>
    <row r="98" spans="1:10" s="361" customFormat="1" ht="14.1" customHeight="1">
      <c r="A98" s="1160">
        <v>64</v>
      </c>
      <c r="B98" s="1161" t="s">
        <v>2350</v>
      </c>
      <c r="C98" s="1078">
        <v>5</v>
      </c>
      <c r="D98" s="1162" t="s">
        <v>339</v>
      </c>
      <c r="E98" s="1092"/>
      <c r="F98" s="933">
        <f>ROUND(C98*E98,2)</f>
        <v>0</v>
      </c>
      <c r="H98" s="1254"/>
      <c r="J98" s="363"/>
    </row>
    <row r="99" spans="1:10" s="361" customFormat="1" ht="14.1" customHeight="1">
      <c r="A99" s="1131">
        <v>65</v>
      </c>
      <c r="B99" s="1125" t="s">
        <v>2351</v>
      </c>
      <c r="C99" s="1132">
        <v>4</v>
      </c>
      <c r="D99" s="1133" t="s">
        <v>339</v>
      </c>
      <c r="E99" s="1134"/>
      <c r="F99" s="1135">
        <f t="shared" si="1"/>
        <v>0</v>
      </c>
      <c r="H99" s="1254"/>
      <c r="J99" s="363"/>
    </row>
    <row r="100" spans="1:10" s="361" customFormat="1" ht="14.1" customHeight="1">
      <c r="A100" s="350">
        <v>66</v>
      </c>
      <c r="B100" s="357" t="s">
        <v>2352</v>
      </c>
      <c r="C100" s="339">
        <v>5</v>
      </c>
      <c r="D100" s="337" t="s">
        <v>339</v>
      </c>
      <c r="E100" s="1092"/>
      <c r="F100" s="933">
        <f t="shared" si="1"/>
        <v>0</v>
      </c>
      <c r="H100" s="1254"/>
      <c r="J100" s="363"/>
    </row>
    <row r="101" spans="1:10" s="361" customFormat="1" ht="14.1" customHeight="1">
      <c r="A101" s="350">
        <v>67</v>
      </c>
      <c r="B101" s="357" t="s">
        <v>2353</v>
      </c>
      <c r="C101" s="339">
        <v>5</v>
      </c>
      <c r="D101" s="337" t="s">
        <v>339</v>
      </c>
      <c r="E101" s="1092"/>
      <c r="F101" s="933">
        <f t="shared" si="1"/>
        <v>0</v>
      </c>
      <c r="H101" s="1254"/>
      <c r="J101" s="363"/>
    </row>
    <row r="102" spans="1:10" s="361" customFormat="1" ht="13.5" customHeight="1">
      <c r="A102" s="350">
        <v>68</v>
      </c>
      <c r="B102" s="357" t="s">
        <v>2354</v>
      </c>
      <c r="C102" s="339">
        <v>5</v>
      </c>
      <c r="D102" s="337" t="s">
        <v>339</v>
      </c>
      <c r="E102" s="1092"/>
      <c r="F102" s="933">
        <f t="shared" si="1"/>
        <v>0</v>
      </c>
      <c r="H102" s="1254"/>
      <c r="J102" s="363"/>
    </row>
    <row r="103" spans="1:10" s="361" customFormat="1" ht="14.1" customHeight="1">
      <c r="A103" s="350">
        <v>69</v>
      </c>
      <c r="B103" s="357" t="s">
        <v>2355</v>
      </c>
      <c r="C103" s="339">
        <v>20</v>
      </c>
      <c r="D103" s="337" t="s">
        <v>339</v>
      </c>
      <c r="E103" s="1092"/>
      <c r="F103" s="933">
        <f t="shared" si="1"/>
        <v>0</v>
      </c>
      <c r="H103" s="1254"/>
      <c r="J103" s="363"/>
    </row>
    <row r="104" spans="1:10" s="361" customFormat="1" ht="14.1" customHeight="1">
      <c r="A104" s="350">
        <v>70</v>
      </c>
      <c r="B104" s="357" t="s">
        <v>2356</v>
      </c>
      <c r="C104" s="339">
        <v>21</v>
      </c>
      <c r="D104" s="337" t="s">
        <v>339</v>
      </c>
      <c r="E104" s="1092"/>
      <c r="F104" s="933">
        <f t="shared" si="1"/>
        <v>0</v>
      </c>
      <c r="H104" s="1254"/>
      <c r="J104" s="363"/>
    </row>
    <row r="105" spans="1:10" s="361" customFormat="1" ht="14.1" customHeight="1">
      <c r="A105" s="350">
        <v>71</v>
      </c>
      <c r="B105" s="357" t="s">
        <v>2357</v>
      </c>
      <c r="C105" s="339">
        <v>21</v>
      </c>
      <c r="D105" s="337" t="s">
        <v>339</v>
      </c>
      <c r="E105" s="1092"/>
      <c r="F105" s="933">
        <f t="shared" si="1"/>
        <v>0</v>
      </c>
      <c r="H105" s="1254"/>
      <c r="J105" s="363"/>
    </row>
    <row r="106" spans="1:10" s="361" customFormat="1" ht="14.1" customHeight="1">
      <c r="A106" s="350">
        <v>72</v>
      </c>
      <c r="B106" s="357" t="s">
        <v>2358</v>
      </c>
      <c r="C106" s="339">
        <v>20</v>
      </c>
      <c r="D106" s="337" t="s">
        <v>339</v>
      </c>
      <c r="E106" s="1092"/>
      <c r="F106" s="933">
        <f t="shared" si="1"/>
        <v>0</v>
      </c>
      <c r="H106" s="1254"/>
      <c r="J106" s="363"/>
    </row>
    <row r="107" spans="1:10" s="361" customFormat="1" ht="14.1" customHeight="1">
      <c r="A107" s="350">
        <v>73</v>
      </c>
      <c r="B107" s="357" t="s">
        <v>2359</v>
      </c>
      <c r="C107" s="339">
        <v>34</v>
      </c>
      <c r="D107" s="337" t="s">
        <v>339</v>
      </c>
      <c r="E107" s="1092"/>
      <c r="F107" s="933">
        <f t="shared" si="1"/>
        <v>0</v>
      </c>
      <c r="H107" s="1254"/>
      <c r="J107" s="363"/>
    </row>
    <row r="108" spans="1:10" s="361" customFormat="1" ht="14.1" customHeight="1">
      <c r="A108" s="350">
        <v>74</v>
      </c>
      <c r="B108" s="365" t="s">
        <v>2360</v>
      </c>
      <c r="C108" s="339">
        <v>1</v>
      </c>
      <c r="D108" s="337" t="s">
        <v>339</v>
      </c>
      <c r="E108" s="1092"/>
      <c r="F108" s="933">
        <f t="shared" si="1"/>
        <v>0</v>
      </c>
      <c r="H108" s="1254"/>
      <c r="J108" s="363"/>
    </row>
    <row r="109" spans="1:10" s="361" customFormat="1" ht="14.1" customHeight="1">
      <c r="A109" s="350">
        <v>75</v>
      </c>
      <c r="B109" s="357" t="s">
        <v>2361</v>
      </c>
      <c r="C109" s="339">
        <v>1</v>
      </c>
      <c r="D109" s="337" t="s">
        <v>339</v>
      </c>
      <c r="E109" s="1092"/>
      <c r="F109" s="933">
        <f t="shared" si="1"/>
        <v>0</v>
      </c>
      <c r="H109" s="1254"/>
      <c r="J109" s="363"/>
    </row>
    <row r="110" spans="1:10" s="361" customFormat="1" ht="14.1" customHeight="1">
      <c r="A110" s="350">
        <v>76</v>
      </c>
      <c r="B110" s="357" t="s">
        <v>2362</v>
      </c>
      <c r="C110" s="339">
        <v>7</v>
      </c>
      <c r="D110" s="337" t="s">
        <v>339</v>
      </c>
      <c r="E110" s="1092"/>
      <c r="F110" s="933">
        <f t="shared" si="1"/>
        <v>0</v>
      </c>
      <c r="H110" s="1254"/>
      <c r="J110" s="363"/>
    </row>
    <row r="111" spans="1:10" s="361" customFormat="1" ht="14.1" customHeight="1">
      <c r="A111" s="350">
        <v>77</v>
      </c>
      <c r="B111" s="357" t="s">
        <v>2363</v>
      </c>
      <c r="C111" s="339">
        <v>7</v>
      </c>
      <c r="D111" s="337" t="s">
        <v>339</v>
      </c>
      <c r="E111" s="1092"/>
      <c r="F111" s="933">
        <f t="shared" si="1"/>
        <v>0</v>
      </c>
      <c r="H111" s="1254"/>
      <c r="J111" s="363"/>
    </row>
    <row r="112" spans="1:10" s="361" customFormat="1" ht="14.1" customHeight="1">
      <c r="A112" s="350">
        <v>78</v>
      </c>
      <c r="B112" s="357" t="s">
        <v>2364</v>
      </c>
      <c r="C112" s="339">
        <v>7</v>
      </c>
      <c r="D112" s="337" t="s">
        <v>339</v>
      </c>
      <c r="E112" s="1092"/>
      <c r="F112" s="933">
        <f t="shared" si="1"/>
        <v>0</v>
      </c>
      <c r="H112" s="1254"/>
      <c r="J112" s="363"/>
    </row>
    <row r="113" spans="1:10" s="361" customFormat="1" ht="14.1" customHeight="1">
      <c r="A113" s="350">
        <v>79</v>
      </c>
      <c r="B113" s="357" t="s">
        <v>2365</v>
      </c>
      <c r="C113" s="339">
        <v>7</v>
      </c>
      <c r="D113" s="337" t="s">
        <v>339</v>
      </c>
      <c r="E113" s="1092"/>
      <c r="F113" s="933">
        <f t="shared" si="1"/>
        <v>0</v>
      </c>
      <c r="H113" s="1254"/>
      <c r="J113" s="363"/>
    </row>
    <row r="114" spans="1:10" s="361" customFormat="1" ht="14.1" customHeight="1">
      <c r="A114" s="350">
        <v>80</v>
      </c>
      <c r="B114" s="357" t="s">
        <v>2366</v>
      </c>
      <c r="C114" s="366">
        <v>6</v>
      </c>
      <c r="D114" s="337" t="s">
        <v>339</v>
      </c>
      <c r="E114" s="1092"/>
      <c r="F114" s="933">
        <f t="shared" si="1"/>
        <v>0</v>
      </c>
      <c r="H114" s="1254"/>
      <c r="J114" s="363"/>
    </row>
    <row r="115" spans="1:10" s="361" customFormat="1" ht="14.1" customHeight="1">
      <c r="A115" s="350">
        <v>81</v>
      </c>
      <c r="B115" s="357" t="s">
        <v>2367</v>
      </c>
      <c r="C115" s="366">
        <v>6</v>
      </c>
      <c r="D115" s="337" t="s">
        <v>339</v>
      </c>
      <c r="E115" s="1092"/>
      <c r="F115" s="933">
        <f t="shared" si="1"/>
        <v>0</v>
      </c>
      <c r="H115" s="1254"/>
      <c r="J115" s="363"/>
    </row>
    <row r="116" spans="1:10" s="361" customFormat="1" ht="14.1" customHeight="1">
      <c r="A116" s="350">
        <v>82</v>
      </c>
      <c r="B116" s="357" t="s">
        <v>2368</v>
      </c>
      <c r="C116" s="366">
        <v>6</v>
      </c>
      <c r="D116" s="337" t="s">
        <v>339</v>
      </c>
      <c r="E116" s="1092"/>
      <c r="F116" s="933">
        <f t="shared" si="1"/>
        <v>0</v>
      </c>
      <c r="H116" s="1254"/>
      <c r="J116" s="363"/>
    </row>
    <row r="117" spans="1:10" s="361" customFormat="1" ht="14.1" customHeight="1">
      <c r="A117" s="350">
        <v>83</v>
      </c>
      <c r="B117" s="357" t="s">
        <v>2369</v>
      </c>
      <c r="C117" s="366">
        <v>6</v>
      </c>
      <c r="D117" s="337" t="s">
        <v>339</v>
      </c>
      <c r="E117" s="1092"/>
      <c r="F117" s="933">
        <f t="shared" si="1"/>
        <v>0</v>
      </c>
      <c r="H117" s="1254"/>
      <c r="J117" s="363"/>
    </row>
    <row r="118" spans="1:10" s="361" customFormat="1" ht="14.1" customHeight="1">
      <c r="A118" s="367">
        <v>84</v>
      </c>
      <c r="B118" s="357" t="s">
        <v>2370</v>
      </c>
      <c r="C118" s="368">
        <v>5</v>
      </c>
      <c r="D118" s="369" t="s">
        <v>339</v>
      </c>
      <c r="E118" s="1092"/>
      <c r="F118" s="933">
        <f t="shared" si="1"/>
        <v>0</v>
      </c>
      <c r="H118" s="340"/>
      <c r="J118" s="363"/>
    </row>
    <row r="119" spans="1:10" s="361" customFormat="1" ht="14.1" customHeight="1">
      <c r="A119" s="370">
        <v>85</v>
      </c>
      <c r="B119" s="357" t="s">
        <v>2371</v>
      </c>
      <c r="C119" s="371">
        <v>2</v>
      </c>
      <c r="D119" s="372" t="s">
        <v>339</v>
      </c>
      <c r="E119" s="1092"/>
      <c r="F119" s="933">
        <f t="shared" si="1"/>
        <v>0</v>
      </c>
      <c r="H119" s="340"/>
      <c r="J119" s="363"/>
    </row>
    <row r="120" spans="1:10" ht="14.1" customHeight="1">
      <c r="A120" s="370">
        <v>86</v>
      </c>
      <c r="B120" s="357" t="s">
        <v>2372</v>
      </c>
      <c r="C120" s="371">
        <v>11</v>
      </c>
      <c r="D120" s="372" t="s">
        <v>339</v>
      </c>
      <c r="E120" s="1092"/>
      <c r="F120" s="933">
        <f t="shared" si="1"/>
        <v>0</v>
      </c>
      <c r="H120" s="340"/>
      <c r="J120" s="341"/>
    </row>
    <row r="121" spans="1:10" s="361" customFormat="1" ht="15" customHeight="1">
      <c r="A121" s="1131">
        <v>87</v>
      </c>
      <c r="B121" s="1125" t="s">
        <v>2373</v>
      </c>
      <c r="C121" s="1126">
        <v>5</v>
      </c>
      <c r="D121" s="1127" t="s">
        <v>339</v>
      </c>
      <c r="E121" s="1134"/>
      <c r="F121" s="1135">
        <f t="shared" si="1"/>
        <v>0</v>
      </c>
      <c r="H121" s="340"/>
      <c r="J121" s="363"/>
    </row>
    <row r="122" spans="1:10" s="361" customFormat="1" ht="15" customHeight="1">
      <c r="A122" s="373">
        <v>88</v>
      </c>
      <c r="B122" s="357" t="s">
        <v>2374</v>
      </c>
      <c r="C122" s="371">
        <v>8</v>
      </c>
      <c r="D122" s="372" t="s">
        <v>339</v>
      </c>
      <c r="E122" s="1092"/>
      <c r="F122" s="933">
        <f>ROUND(C122*E122,2)</f>
        <v>0</v>
      </c>
      <c r="H122" s="340"/>
      <c r="J122" s="363"/>
    </row>
    <row r="123" spans="1:10" s="361" customFormat="1" ht="15" customHeight="1">
      <c r="A123" s="1136">
        <v>89</v>
      </c>
      <c r="B123" s="1125" t="s">
        <v>2375</v>
      </c>
      <c r="C123" s="1126">
        <v>2</v>
      </c>
      <c r="D123" s="1127" t="s">
        <v>339</v>
      </c>
      <c r="E123" s="1134"/>
      <c r="F123" s="1135">
        <f t="shared" si="1"/>
        <v>0</v>
      </c>
      <c r="H123" s="340"/>
      <c r="J123" s="363"/>
    </row>
    <row r="124" spans="1:10" s="361" customFormat="1" ht="15" customHeight="1">
      <c r="A124" s="373">
        <v>90</v>
      </c>
      <c r="B124" s="357" t="s">
        <v>2376</v>
      </c>
      <c r="C124" s="371">
        <v>1</v>
      </c>
      <c r="D124" s="372" t="s">
        <v>339</v>
      </c>
      <c r="E124" s="1092"/>
      <c r="F124" s="933">
        <f t="shared" si="1"/>
        <v>0</v>
      </c>
      <c r="H124" s="340"/>
      <c r="J124" s="363"/>
    </row>
    <row r="125" spans="1:10" s="361" customFormat="1" ht="15" customHeight="1">
      <c r="A125" s="1136">
        <v>91</v>
      </c>
      <c r="B125" s="1125" t="s">
        <v>2377</v>
      </c>
      <c r="C125" s="1126">
        <v>2</v>
      </c>
      <c r="D125" s="1127" t="s">
        <v>339</v>
      </c>
      <c r="E125" s="1134"/>
      <c r="F125" s="1135">
        <f t="shared" si="1"/>
        <v>0</v>
      </c>
      <c r="H125" s="374"/>
      <c r="J125" s="363"/>
    </row>
    <row r="126" spans="1:10" s="361" customFormat="1" ht="15" customHeight="1">
      <c r="A126" s="373">
        <v>92</v>
      </c>
      <c r="B126" s="357" t="s">
        <v>2378</v>
      </c>
      <c r="C126" s="371">
        <v>3</v>
      </c>
      <c r="D126" s="372" t="s">
        <v>339</v>
      </c>
      <c r="E126" s="1092"/>
      <c r="F126" s="933">
        <f t="shared" si="1"/>
        <v>0</v>
      </c>
      <c r="H126" s="374"/>
      <c r="J126" s="363"/>
    </row>
    <row r="127" spans="1:10" s="361" customFormat="1" ht="15" customHeight="1">
      <c r="A127" s="373">
        <v>93</v>
      </c>
      <c r="B127" s="357" t="s">
        <v>2379</v>
      </c>
      <c r="C127" s="371">
        <v>2</v>
      </c>
      <c r="D127" s="372" t="s">
        <v>339</v>
      </c>
      <c r="E127" s="1092"/>
      <c r="F127" s="933">
        <f t="shared" si="1"/>
        <v>0</v>
      </c>
      <c r="H127" s="374"/>
      <c r="J127" s="363"/>
    </row>
    <row r="128" spans="1:10" s="361" customFormat="1" ht="15" customHeight="1">
      <c r="A128" s="373">
        <v>94</v>
      </c>
      <c r="B128" s="375" t="s">
        <v>2380</v>
      </c>
      <c r="C128" s="376">
        <v>1</v>
      </c>
      <c r="D128" s="372" t="s">
        <v>339</v>
      </c>
      <c r="E128" s="1092"/>
      <c r="F128" s="933">
        <f t="shared" si="1"/>
        <v>0</v>
      </c>
      <c r="H128" s="374"/>
      <c r="J128" s="363"/>
    </row>
    <row r="129" spans="1:10" s="361" customFormat="1" ht="15" customHeight="1">
      <c r="A129" s="373">
        <v>95</v>
      </c>
      <c r="B129" s="375" t="s">
        <v>2381</v>
      </c>
      <c r="C129" s="376">
        <v>2</v>
      </c>
      <c r="D129" s="377" t="s">
        <v>339</v>
      </c>
      <c r="E129" s="1092"/>
      <c r="F129" s="933">
        <f t="shared" si="1"/>
        <v>0</v>
      </c>
      <c r="H129" s="374"/>
      <c r="J129" s="363"/>
    </row>
    <row r="130" spans="1:10" s="361" customFormat="1" ht="15" customHeight="1">
      <c r="A130" s="373">
        <v>96</v>
      </c>
      <c r="B130" s="375" t="s">
        <v>2382</v>
      </c>
      <c r="C130" s="376">
        <v>6</v>
      </c>
      <c r="D130" s="377" t="s">
        <v>339</v>
      </c>
      <c r="E130" s="1092"/>
      <c r="F130" s="933">
        <f t="shared" si="1"/>
        <v>0</v>
      </c>
      <c r="H130" s="374"/>
      <c r="J130" s="363"/>
    </row>
    <row r="131" spans="1:10" s="361" customFormat="1" ht="15" customHeight="1">
      <c r="A131" s="373">
        <v>97</v>
      </c>
      <c r="B131" s="375" t="s">
        <v>2383</v>
      </c>
      <c r="C131" s="376">
        <v>2</v>
      </c>
      <c r="D131" s="377" t="s">
        <v>339</v>
      </c>
      <c r="E131" s="1092"/>
      <c r="F131" s="933">
        <f t="shared" si="1"/>
        <v>0</v>
      </c>
      <c r="H131" s="374"/>
      <c r="J131" s="363"/>
    </row>
    <row r="132" spans="1:10" s="361" customFormat="1" ht="15" customHeight="1">
      <c r="A132" s="373">
        <v>98</v>
      </c>
      <c r="B132" s="375" t="s">
        <v>2384</v>
      </c>
      <c r="C132" s="376">
        <v>1</v>
      </c>
      <c r="D132" s="377" t="s">
        <v>339</v>
      </c>
      <c r="E132" s="1092"/>
      <c r="F132" s="946">
        <f t="shared" si="1"/>
        <v>0</v>
      </c>
      <c r="G132" s="363"/>
      <c r="H132" s="374"/>
      <c r="J132" s="363"/>
    </row>
    <row r="133" spans="1:10" s="361" customFormat="1" ht="15" customHeight="1">
      <c r="A133" s="373"/>
      <c r="B133" s="378" t="s">
        <v>1923</v>
      </c>
      <c r="C133" s="376"/>
      <c r="D133" s="377"/>
      <c r="E133" s="939"/>
      <c r="F133" s="940">
        <f>ROUND(SUM(F8:F132),2)</f>
        <v>0</v>
      </c>
      <c r="H133" s="374"/>
      <c r="J133" s="363"/>
    </row>
    <row r="134" spans="1:10" s="361" customFormat="1" ht="15" customHeight="1">
      <c r="A134" s="373"/>
      <c r="B134" s="378"/>
      <c r="C134" s="376"/>
      <c r="D134" s="377"/>
      <c r="E134" s="939"/>
      <c r="F134" s="941"/>
      <c r="H134" s="374"/>
      <c r="J134" s="363"/>
    </row>
    <row r="135" spans="1:10" s="361" customFormat="1" ht="15" customHeight="1">
      <c r="A135" s="358"/>
      <c r="B135" s="343" t="s">
        <v>2385</v>
      </c>
      <c r="C135" s="359"/>
      <c r="D135" s="360"/>
      <c r="E135" s="937"/>
      <c r="F135" s="942"/>
      <c r="H135" s="362"/>
      <c r="J135" s="363"/>
    </row>
    <row r="136" spans="1:10" s="361" customFormat="1" ht="15" customHeight="1">
      <c r="A136" s="370">
        <v>99</v>
      </c>
      <c r="B136" s="357" t="s">
        <v>2386</v>
      </c>
      <c r="C136" s="379">
        <v>42</v>
      </c>
      <c r="D136" s="318" t="s">
        <v>2387</v>
      </c>
      <c r="E136" s="1093"/>
      <c r="F136" s="943">
        <f t="shared" ref="F136:F143" si="2">ROUND(C136*E136,2)</f>
        <v>0</v>
      </c>
      <c r="H136" s="380"/>
      <c r="J136" s="363"/>
    </row>
    <row r="137" spans="1:10" s="361" customFormat="1" ht="15" customHeight="1">
      <c r="A137" s="370">
        <v>100</v>
      </c>
      <c r="B137" s="357" t="s">
        <v>2388</v>
      </c>
      <c r="C137" s="379">
        <v>1</v>
      </c>
      <c r="D137" s="318" t="s">
        <v>339</v>
      </c>
      <c r="E137" s="1093"/>
      <c r="F137" s="943">
        <f t="shared" si="2"/>
        <v>0</v>
      </c>
      <c r="H137" s="380"/>
      <c r="J137" s="363"/>
    </row>
    <row r="138" spans="1:10" s="361" customFormat="1" ht="15" customHeight="1">
      <c r="A138" s="370">
        <v>101</v>
      </c>
      <c r="B138" s="357" t="s">
        <v>2389</v>
      </c>
      <c r="C138" s="379">
        <v>1</v>
      </c>
      <c r="D138" s="318" t="s">
        <v>339</v>
      </c>
      <c r="E138" s="1093"/>
      <c r="F138" s="943">
        <f t="shared" si="2"/>
        <v>0</v>
      </c>
      <c r="H138" s="380"/>
      <c r="J138" s="363"/>
    </row>
    <row r="139" spans="1:10" s="361" customFormat="1" ht="15" customHeight="1">
      <c r="A139" s="370">
        <v>102</v>
      </c>
      <c r="B139" s="357" t="s">
        <v>2390</v>
      </c>
      <c r="C139" s="379">
        <v>1</v>
      </c>
      <c r="D139" s="318" t="s">
        <v>339</v>
      </c>
      <c r="E139" s="1093"/>
      <c r="F139" s="943">
        <f t="shared" si="2"/>
        <v>0</v>
      </c>
      <c r="H139" s="380"/>
      <c r="J139" s="363"/>
    </row>
    <row r="140" spans="1:10" ht="15" customHeight="1">
      <c r="A140" s="370">
        <v>103</v>
      </c>
      <c r="B140" s="357" t="s">
        <v>2391</v>
      </c>
      <c r="C140" s="339">
        <v>1</v>
      </c>
      <c r="D140" s="318" t="s">
        <v>339</v>
      </c>
      <c r="E140" s="1093"/>
      <c r="F140" s="943">
        <f t="shared" si="2"/>
        <v>0</v>
      </c>
      <c r="H140" s="340"/>
      <c r="J140" s="341"/>
    </row>
    <row r="141" spans="1:10" ht="15" customHeight="1">
      <c r="A141" s="370">
        <v>104</v>
      </c>
      <c r="B141" s="357" t="s">
        <v>2392</v>
      </c>
      <c r="C141" s="339">
        <v>1</v>
      </c>
      <c r="D141" s="318" t="s">
        <v>339</v>
      </c>
      <c r="E141" s="1093"/>
      <c r="F141" s="943">
        <f t="shared" si="2"/>
        <v>0</v>
      </c>
      <c r="H141" s="340"/>
      <c r="J141" s="341"/>
    </row>
    <row r="142" spans="1:10">
      <c r="A142" s="370">
        <v>105</v>
      </c>
      <c r="B142" s="357" t="s">
        <v>2393</v>
      </c>
      <c r="C142" s="339">
        <v>1</v>
      </c>
      <c r="D142" s="318" t="s">
        <v>339</v>
      </c>
      <c r="E142" s="1093"/>
      <c r="F142" s="943">
        <f t="shared" si="2"/>
        <v>0</v>
      </c>
      <c r="H142" s="340"/>
      <c r="J142" s="341"/>
    </row>
    <row r="143" spans="1:10">
      <c r="A143" s="370">
        <v>106</v>
      </c>
      <c r="B143" s="357" t="s">
        <v>2394</v>
      </c>
      <c r="C143" s="339">
        <v>1</v>
      </c>
      <c r="D143" s="318" t="s">
        <v>339</v>
      </c>
      <c r="E143" s="1093"/>
      <c r="F143" s="943">
        <f t="shared" si="2"/>
        <v>0</v>
      </c>
      <c r="H143" s="340"/>
      <c r="J143" s="341"/>
    </row>
    <row r="144" spans="1:10" s="361" customFormat="1" ht="15" customHeight="1">
      <c r="A144" s="381">
        <v>107</v>
      </c>
      <c r="B144" s="375" t="s">
        <v>2395</v>
      </c>
      <c r="C144" s="382">
        <v>1</v>
      </c>
      <c r="D144" s="383" t="s">
        <v>339</v>
      </c>
      <c r="E144" s="1093"/>
      <c r="F144" s="943">
        <f>ROUND(C144*E144,2)</f>
        <v>0</v>
      </c>
      <c r="H144" s="374"/>
      <c r="J144" s="363"/>
    </row>
    <row r="145" spans="1:10" s="361" customFormat="1" ht="15" customHeight="1">
      <c r="A145" s="358"/>
      <c r="B145" s="343" t="s">
        <v>3944</v>
      </c>
      <c r="C145" s="359"/>
      <c r="D145" s="360"/>
      <c r="E145" s="937"/>
      <c r="F145" s="937"/>
      <c r="H145" s="374"/>
      <c r="J145" s="363"/>
    </row>
    <row r="146" spans="1:10" s="361" customFormat="1" ht="15" customHeight="1">
      <c r="A146" s="1142">
        <v>108</v>
      </c>
      <c r="B146" s="1125" t="s">
        <v>3938</v>
      </c>
      <c r="C146" s="1143">
        <v>22</v>
      </c>
      <c r="D146" s="1141" t="s">
        <v>364</v>
      </c>
      <c r="E146" s="1093"/>
      <c r="F146" s="1140">
        <f t="shared" ref="F146" si="3">ROUND(C146*E146,2)</f>
        <v>0</v>
      </c>
      <c r="H146" s="374"/>
      <c r="J146" s="363"/>
    </row>
    <row r="147" spans="1:10" s="361" customFormat="1" ht="15" customHeight="1">
      <c r="A147" s="1142">
        <v>109</v>
      </c>
      <c r="B147" s="1125" t="s">
        <v>3939</v>
      </c>
      <c r="C147" s="1143">
        <v>4</v>
      </c>
      <c r="D147" s="1141" t="s">
        <v>339</v>
      </c>
      <c r="E147" s="1093"/>
      <c r="F147" s="1140">
        <f>ROUND(C147*E147,2)</f>
        <v>0</v>
      </c>
      <c r="H147" s="374"/>
      <c r="J147" s="363"/>
    </row>
    <row r="148" spans="1:10" s="361" customFormat="1" ht="15" customHeight="1" thickBot="1">
      <c r="A148" s="1137"/>
      <c r="B148" s="1138" t="s">
        <v>1920</v>
      </c>
      <c r="C148" s="386"/>
      <c r="D148" s="387"/>
      <c r="E148" s="944"/>
      <c r="F148" s="1139">
        <f>ROUND(SUM(F136:F147),2)</f>
        <v>0</v>
      </c>
    </row>
    <row r="149" spans="1:10" s="361" customFormat="1" ht="30.75" customHeight="1" thickBot="1">
      <c r="A149" s="384" t="s">
        <v>2396</v>
      </c>
      <c r="B149" s="385" t="s">
        <v>2397</v>
      </c>
      <c r="C149" s="386"/>
      <c r="D149" s="387"/>
      <c r="E149" s="944"/>
      <c r="F149" s="945">
        <f>F133+F148</f>
        <v>0</v>
      </c>
    </row>
  </sheetData>
  <mergeCells count="121">
    <mergeCell ref="H98:H99"/>
    <mergeCell ref="H100:H102"/>
    <mergeCell ref="H103:H107"/>
    <mergeCell ref="H108:H109"/>
    <mergeCell ref="H110:H113"/>
    <mergeCell ref="H114:H117"/>
    <mergeCell ref="H66:H67"/>
    <mergeCell ref="H85:H87"/>
    <mergeCell ref="H88:H90"/>
    <mergeCell ref="H91:H92"/>
    <mergeCell ref="H93:H95"/>
    <mergeCell ref="H96:H97"/>
    <mergeCell ref="A66:A67"/>
    <mergeCell ref="B66:B67"/>
    <mergeCell ref="C66:C67"/>
    <mergeCell ref="D66:D67"/>
    <mergeCell ref="E66:E67"/>
    <mergeCell ref="F66:F67"/>
    <mergeCell ref="H58:H59"/>
    <mergeCell ref="A60:A61"/>
    <mergeCell ref="B60:B61"/>
    <mergeCell ref="C60:C61"/>
    <mergeCell ref="D60:D61"/>
    <mergeCell ref="E60:E61"/>
    <mergeCell ref="F60:F61"/>
    <mergeCell ref="H60:H61"/>
    <mergeCell ref="A58:A59"/>
    <mergeCell ref="B58:B59"/>
    <mergeCell ref="C58:C59"/>
    <mergeCell ref="D58:D59"/>
    <mergeCell ref="E58:E59"/>
    <mergeCell ref="F58:F59"/>
    <mergeCell ref="H53:H54"/>
    <mergeCell ref="A56:A57"/>
    <mergeCell ref="B56:B57"/>
    <mergeCell ref="C56:C57"/>
    <mergeCell ref="D56:D57"/>
    <mergeCell ref="E56:E57"/>
    <mergeCell ref="F56:F57"/>
    <mergeCell ref="H56:H57"/>
    <mergeCell ref="A53:A54"/>
    <mergeCell ref="B53:B54"/>
    <mergeCell ref="C53:C54"/>
    <mergeCell ref="D53:D54"/>
    <mergeCell ref="E53:E54"/>
    <mergeCell ref="F53:F54"/>
    <mergeCell ref="H49:H50"/>
    <mergeCell ref="A51:A52"/>
    <mergeCell ref="B51:B52"/>
    <mergeCell ref="C51:C52"/>
    <mergeCell ref="D51:D52"/>
    <mergeCell ref="E51:E52"/>
    <mergeCell ref="F51:F52"/>
    <mergeCell ref="H51:H52"/>
    <mergeCell ref="A49:A50"/>
    <mergeCell ref="B49:B50"/>
    <mergeCell ref="C49:C50"/>
    <mergeCell ref="D49:D50"/>
    <mergeCell ref="E49:E50"/>
    <mergeCell ref="F49:F50"/>
    <mergeCell ref="H45:H46"/>
    <mergeCell ref="A47:A48"/>
    <mergeCell ref="B47:B48"/>
    <mergeCell ref="C47:C48"/>
    <mergeCell ref="D47:D48"/>
    <mergeCell ref="E47:E48"/>
    <mergeCell ref="F47:F48"/>
    <mergeCell ref="H47:H48"/>
    <mergeCell ref="A45:A46"/>
    <mergeCell ref="B45:B46"/>
    <mergeCell ref="C45:C46"/>
    <mergeCell ref="D45:D46"/>
    <mergeCell ref="E45:E46"/>
    <mergeCell ref="F45:F46"/>
    <mergeCell ref="H41:H42"/>
    <mergeCell ref="A43:A44"/>
    <mergeCell ref="B43:B44"/>
    <mergeCell ref="C43:C44"/>
    <mergeCell ref="D43:D44"/>
    <mergeCell ref="E43:E44"/>
    <mergeCell ref="F43:F44"/>
    <mergeCell ref="H43:H44"/>
    <mergeCell ref="A41:A42"/>
    <mergeCell ref="B41:B42"/>
    <mergeCell ref="C41:C42"/>
    <mergeCell ref="D41:D42"/>
    <mergeCell ref="E41:E42"/>
    <mergeCell ref="F41:F42"/>
    <mergeCell ref="A39:A40"/>
    <mergeCell ref="B39:B40"/>
    <mergeCell ref="C39:C40"/>
    <mergeCell ref="D39:D40"/>
    <mergeCell ref="E39:E40"/>
    <mergeCell ref="F39:F40"/>
    <mergeCell ref="H39:H40"/>
    <mergeCell ref="A37:A38"/>
    <mergeCell ref="B37:B38"/>
    <mergeCell ref="C37:C38"/>
    <mergeCell ref="D37:D38"/>
    <mergeCell ref="E37:E38"/>
    <mergeCell ref="F37:F38"/>
    <mergeCell ref="H33:H34"/>
    <mergeCell ref="A35:A36"/>
    <mergeCell ref="B35:B36"/>
    <mergeCell ref="C35:C36"/>
    <mergeCell ref="D35:D36"/>
    <mergeCell ref="E35:E36"/>
    <mergeCell ref="F35:F36"/>
    <mergeCell ref="H35:H36"/>
    <mergeCell ref="H37:H38"/>
    <mergeCell ref="A1:B1"/>
    <mergeCell ref="C1:F2"/>
    <mergeCell ref="C3:F3"/>
    <mergeCell ref="C4:F4"/>
    <mergeCell ref="D5:F5"/>
    <mergeCell ref="A33:A34"/>
    <mergeCell ref="B33:B34"/>
    <mergeCell ref="C33:C34"/>
    <mergeCell ref="D33:D34"/>
    <mergeCell ref="E33:E34"/>
    <mergeCell ref="F33:F34"/>
  </mergeCells>
  <pageMargins left="0.7" right="0.7" top="0.75" bottom="0.75" header="0.3" footer="0.3"/>
  <pageSetup paperSize="9" scale="67" orientation="portrait" r:id="rId1"/>
  <rowBreaks count="1" manualBreakCount="1">
    <brk id="65" max="5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M123"/>
  <sheetViews>
    <sheetView showGridLines="0" topLeftCell="A78" workbookViewId="0">
      <selection activeCell="D51" sqref="D51"/>
    </sheetView>
  </sheetViews>
  <sheetFormatPr defaultRowHeight="10.199999999999999"/>
  <cols>
    <col min="1" max="1" width="8.33203125" style="1" customWidth="1"/>
    <col min="2" max="2" width="1.1328125" style="1" customWidth="1"/>
    <col min="3" max="3" width="4.1328125" style="1" customWidth="1"/>
    <col min="4" max="4" width="4.33203125" style="1" customWidth="1"/>
    <col min="5" max="5" width="17.1328125" style="1" customWidth="1"/>
    <col min="6" max="6" width="50.796875" style="1" customWidth="1"/>
    <col min="7" max="7" width="7.46484375" style="1" customWidth="1"/>
    <col min="8" max="8" width="14" style="1" customWidth="1"/>
    <col min="9" max="9" width="21.3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796875" style="1" hidden="1" customWidth="1"/>
    <col min="14" max="14" width="9.33203125" style="1" hidden="1"/>
    <col min="15" max="20" width="14.13281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4"/>
    </row>
    <row r="2" spans="1:46" s="1" customFormat="1" ht="37" customHeight="1">
      <c r="L2" s="1185" t="s">
        <v>5</v>
      </c>
      <c r="M2" s="1186"/>
      <c r="N2" s="1186"/>
      <c r="O2" s="1186"/>
      <c r="P2" s="1186"/>
      <c r="Q2" s="1186"/>
      <c r="R2" s="1186"/>
      <c r="S2" s="1186"/>
      <c r="T2" s="1186"/>
      <c r="U2" s="1186"/>
      <c r="V2" s="1186"/>
      <c r="AT2" s="14" t="s">
        <v>88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5" customHeight="1">
      <c r="B4" s="17"/>
      <c r="D4" s="18" t="s">
        <v>121</v>
      </c>
      <c r="L4" s="17"/>
      <c r="M4" s="95" t="s">
        <v>9</v>
      </c>
      <c r="AT4" s="14" t="s">
        <v>3</v>
      </c>
    </row>
    <row r="5" spans="1:46" s="1" customFormat="1" ht="7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1205" t="str">
        <f>'Rekapitulácia stavby'!K6</f>
        <v>ZŠ a MŠ Cádrova - rekonštrukcia, nadstavba /  prístavba objektu</v>
      </c>
      <c r="F7" s="1206"/>
      <c r="G7" s="1206"/>
      <c r="H7" s="1206"/>
      <c r="L7" s="17"/>
    </row>
    <row r="8" spans="1:46" s="2" customFormat="1" ht="12" customHeight="1">
      <c r="A8" s="27"/>
      <c r="B8" s="28"/>
      <c r="C8" s="27"/>
      <c r="D8" s="23" t="s">
        <v>122</v>
      </c>
      <c r="E8" s="27"/>
      <c r="F8" s="27"/>
      <c r="G8" s="27"/>
      <c r="H8" s="27"/>
      <c r="I8" s="27"/>
      <c r="J8" s="27"/>
      <c r="K8" s="27"/>
      <c r="L8" s="40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</row>
    <row r="9" spans="1:46" s="2" customFormat="1" ht="16.5" customHeight="1">
      <c r="A9" s="27"/>
      <c r="B9" s="28"/>
      <c r="C9" s="27"/>
      <c r="D9" s="27"/>
      <c r="E9" s="1199" t="s">
        <v>1925</v>
      </c>
      <c r="F9" s="1209"/>
      <c r="G9" s="1209"/>
      <c r="H9" s="1209"/>
      <c r="I9" s="27"/>
      <c r="J9" s="27"/>
      <c r="K9" s="27"/>
      <c r="L9" s="40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</row>
    <row r="10" spans="1:46" s="2" customFormat="1">
      <c r="A10" s="27"/>
      <c r="B10" s="28"/>
      <c r="C10" s="27"/>
      <c r="D10" s="27"/>
      <c r="E10" s="27"/>
      <c r="F10" s="27"/>
      <c r="G10" s="27"/>
      <c r="H10" s="27"/>
      <c r="I10" s="27"/>
      <c r="J10" s="27"/>
      <c r="K10" s="27"/>
      <c r="L10" s="40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</row>
    <row r="11" spans="1:46" s="2" customFormat="1" ht="12" customHeight="1">
      <c r="A11" s="27"/>
      <c r="B11" s="28"/>
      <c r="C11" s="27"/>
      <c r="D11" s="23" t="s">
        <v>15</v>
      </c>
      <c r="E11" s="27"/>
      <c r="F11" s="21" t="s">
        <v>1</v>
      </c>
      <c r="G11" s="27"/>
      <c r="H11" s="27"/>
      <c r="I11" s="23" t="s">
        <v>16</v>
      </c>
      <c r="J11" s="21" t="s">
        <v>1</v>
      </c>
      <c r="K11" s="27"/>
      <c r="L11" s="40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</row>
    <row r="12" spans="1:46" s="2" customFormat="1" ht="12" customHeight="1">
      <c r="A12" s="27"/>
      <c r="B12" s="28"/>
      <c r="C12" s="27"/>
      <c r="D12" s="23" t="s">
        <v>17</v>
      </c>
      <c r="E12" s="27"/>
      <c r="F12" s="21" t="s">
        <v>18</v>
      </c>
      <c r="G12" s="27"/>
      <c r="H12" s="27"/>
      <c r="I12" s="23" t="s">
        <v>19</v>
      </c>
      <c r="J12" s="1123" t="str">
        <f>'Rekapitulácia stavby'!AN8</f>
        <v>10. 6. 2022</v>
      </c>
      <c r="K12" s="27"/>
      <c r="L12" s="40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</row>
    <row r="13" spans="1:46" s="2" customFormat="1" ht="10.9" customHeight="1">
      <c r="A13" s="27"/>
      <c r="B13" s="28"/>
      <c r="C13" s="27"/>
      <c r="D13" s="27"/>
      <c r="E13" s="27"/>
      <c r="F13" s="27"/>
      <c r="G13" s="27"/>
      <c r="H13" s="27"/>
      <c r="I13" s="27"/>
      <c r="J13" s="27"/>
      <c r="K13" s="27"/>
      <c r="L13" s="40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</row>
    <row r="14" spans="1:46" s="2" customFormat="1" ht="12" customHeight="1">
      <c r="A14" s="27"/>
      <c r="B14" s="28"/>
      <c r="C14" s="27"/>
      <c r="D14" s="23" t="s">
        <v>21</v>
      </c>
      <c r="E14" s="27"/>
      <c r="F14" s="27"/>
      <c r="G14" s="27"/>
      <c r="H14" s="27"/>
      <c r="I14" s="23" t="s">
        <v>22</v>
      </c>
      <c r="J14" s="21" t="s">
        <v>1</v>
      </c>
      <c r="K14" s="27"/>
      <c r="L14" s="40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</row>
    <row r="15" spans="1:46" s="2" customFormat="1" ht="18" customHeight="1">
      <c r="A15" s="27"/>
      <c r="B15" s="28"/>
      <c r="C15" s="27"/>
      <c r="D15" s="27"/>
      <c r="E15" s="21" t="s">
        <v>23</v>
      </c>
      <c r="F15" s="27"/>
      <c r="G15" s="27"/>
      <c r="H15" s="27"/>
      <c r="I15" s="23" t="s">
        <v>24</v>
      </c>
      <c r="J15" s="21" t="s">
        <v>1</v>
      </c>
      <c r="K15" s="27"/>
      <c r="L15" s="40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</row>
    <row r="16" spans="1:46" s="2" customFormat="1" ht="7" customHeight="1">
      <c r="A16" s="27"/>
      <c r="B16" s="28"/>
      <c r="C16" s="27"/>
      <c r="D16" s="27"/>
      <c r="E16" s="27"/>
      <c r="F16" s="27"/>
      <c r="G16" s="27"/>
      <c r="H16" s="27"/>
      <c r="I16" s="27"/>
      <c r="J16" s="27"/>
      <c r="K16" s="27"/>
      <c r="L16" s="40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</row>
    <row r="17" spans="1:31" s="2" customFormat="1" ht="12" customHeight="1">
      <c r="A17" s="27"/>
      <c r="B17" s="28"/>
      <c r="C17" s="27"/>
      <c r="D17" s="23" t="s">
        <v>25</v>
      </c>
      <c r="E17" s="27"/>
      <c r="F17" s="27"/>
      <c r="G17" s="27"/>
      <c r="H17" s="27"/>
      <c r="I17" s="23" t="s">
        <v>22</v>
      </c>
      <c r="J17" s="1089" t="s">
        <v>3937</v>
      </c>
      <c r="K17" s="27"/>
      <c r="L17" s="40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</row>
    <row r="18" spans="1:31" s="2" customFormat="1" ht="18" customHeight="1">
      <c r="A18" s="27"/>
      <c r="B18" s="28"/>
      <c r="C18" s="27"/>
      <c r="D18" s="27"/>
      <c r="E18" s="1208" t="s">
        <v>3937</v>
      </c>
      <c r="F18" s="1192"/>
      <c r="G18" s="1192"/>
      <c r="H18" s="1192"/>
      <c r="I18" s="23" t="s">
        <v>24</v>
      </c>
      <c r="J18" s="1089" t="s">
        <v>3937</v>
      </c>
      <c r="K18" s="27"/>
      <c r="L18" s="40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</row>
    <row r="19" spans="1:31" s="2" customFormat="1" ht="7" customHeight="1">
      <c r="A19" s="27"/>
      <c r="B19" s="28"/>
      <c r="C19" s="27"/>
      <c r="D19" s="27"/>
      <c r="E19" s="27"/>
      <c r="F19" s="27"/>
      <c r="G19" s="27"/>
      <c r="H19" s="27"/>
      <c r="I19" s="27"/>
      <c r="J19" s="27"/>
      <c r="K19" s="27"/>
      <c r="L19" s="40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</row>
    <row r="20" spans="1:31" s="2" customFormat="1" ht="12" customHeight="1">
      <c r="A20" s="27"/>
      <c r="B20" s="28"/>
      <c r="C20" s="27"/>
      <c r="D20" s="23" t="s">
        <v>3926</v>
      </c>
      <c r="E20" s="27"/>
      <c r="F20" s="27"/>
      <c r="G20" s="27"/>
      <c r="H20" s="27"/>
      <c r="I20" s="23" t="s">
        <v>22</v>
      </c>
      <c r="J20" s="21" t="s">
        <v>1</v>
      </c>
      <c r="K20" s="27"/>
      <c r="L20" s="40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</row>
    <row r="21" spans="1:31" s="2" customFormat="1" ht="18" customHeight="1">
      <c r="A21" s="27"/>
      <c r="B21" s="28"/>
      <c r="C21" s="27"/>
      <c r="D21" s="27"/>
      <c r="E21" s="21" t="s">
        <v>26</v>
      </c>
      <c r="F21" s="27"/>
      <c r="G21" s="27"/>
      <c r="H21" s="27"/>
      <c r="I21" s="23" t="s">
        <v>24</v>
      </c>
      <c r="J21" s="21" t="s">
        <v>1</v>
      </c>
      <c r="K21" s="27"/>
      <c r="L21" s="40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</row>
    <row r="22" spans="1:31" s="2" customFormat="1" ht="7" customHeight="1">
      <c r="A22" s="27"/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40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</row>
    <row r="23" spans="1:31" s="2" customFormat="1" ht="12" customHeight="1">
      <c r="A23" s="27"/>
      <c r="B23" s="28"/>
      <c r="C23" s="27"/>
      <c r="D23" s="23" t="s">
        <v>3930</v>
      </c>
      <c r="E23" s="27"/>
      <c r="F23" s="27"/>
      <c r="G23" s="27"/>
      <c r="H23" s="27"/>
      <c r="I23" s="23" t="s">
        <v>22</v>
      </c>
      <c r="J23" s="21" t="str">
        <f>IF('Rekapitulácia stavby'!AN19="","",'Rekapitulácia stavby'!AN19)</f>
        <v/>
      </c>
      <c r="K23" s="27"/>
      <c r="L23" s="40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</row>
    <row r="24" spans="1:31" s="2" customFormat="1" ht="18" customHeight="1">
      <c r="A24" s="27"/>
      <c r="B24" s="28"/>
      <c r="C24" s="27"/>
      <c r="D24" s="27"/>
      <c r="E24" s="21" t="str">
        <f>IF('Rekapitulácia stavby'!E20="","",'Rekapitulácia stavby'!E20)</f>
        <v xml:space="preserve"> </v>
      </c>
      <c r="F24" s="27"/>
      <c r="G24" s="27"/>
      <c r="H24" s="27"/>
      <c r="I24" s="23" t="s">
        <v>24</v>
      </c>
      <c r="J24" s="21" t="str">
        <f>IF('Rekapitulácia stavby'!AN20="","",'Rekapitulácia stavby'!AN20)</f>
        <v/>
      </c>
      <c r="K24" s="27"/>
      <c r="L24" s="40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</row>
    <row r="25" spans="1:31" s="2" customFormat="1" ht="7" customHeight="1">
      <c r="A25" s="27"/>
      <c r="B25" s="28"/>
      <c r="C25" s="27"/>
      <c r="D25" s="27"/>
      <c r="E25" s="27"/>
      <c r="F25" s="27"/>
      <c r="G25" s="27"/>
      <c r="H25" s="27"/>
      <c r="I25" s="27"/>
      <c r="J25" s="27"/>
      <c r="K25" s="27"/>
      <c r="L25" s="40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</row>
    <row r="26" spans="1:31" s="2" customFormat="1" ht="12" customHeight="1">
      <c r="A26" s="27"/>
      <c r="B26" s="28"/>
      <c r="C26" s="27"/>
      <c r="D26" s="23" t="s">
        <v>29</v>
      </c>
      <c r="E26" s="27"/>
      <c r="F26" s="27"/>
      <c r="G26" s="27"/>
      <c r="H26" s="27"/>
      <c r="I26" s="27"/>
      <c r="J26" s="27"/>
      <c r="K26" s="27"/>
      <c r="L26" s="40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</row>
    <row r="27" spans="1:31" s="8" customFormat="1" ht="16.5" customHeight="1">
      <c r="A27" s="96"/>
      <c r="B27" s="97"/>
      <c r="C27" s="96"/>
      <c r="D27" s="96"/>
      <c r="E27" s="1194" t="s">
        <v>1</v>
      </c>
      <c r="F27" s="1194"/>
      <c r="G27" s="1194"/>
      <c r="H27" s="1194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7" customHeight="1">
      <c r="A28" s="27"/>
      <c r="B28" s="28"/>
      <c r="C28" s="27"/>
      <c r="D28" s="27"/>
      <c r="E28" s="27"/>
      <c r="F28" s="27"/>
      <c r="G28" s="27"/>
      <c r="H28" s="27"/>
      <c r="I28" s="27"/>
      <c r="J28" s="27"/>
      <c r="K28" s="27"/>
      <c r="L28" s="40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</row>
    <row r="29" spans="1:31" s="2" customFormat="1" ht="7" customHeight="1">
      <c r="A29" s="27"/>
      <c r="B29" s="28"/>
      <c r="C29" s="27"/>
      <c r="D29" s="64"/>
      <c r="E29" s="64"/>
      <c r="F29" s="64"/>
      <c r="G29" s="64"/>
      <c r="H29" s="64"/>
      <c r="I29" s="64"/>
      <c r="J29" s="64"/>
      <c r="K29" s="64"/>
      <c r="L29" s="40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</row>
    <row r="30" spans="1:31" s="2" customFormat="1" ht="25.35" customHeight="1">
      <c r="A30" s="27"/>
      <c r="B30" s="28"/>
      <c r="C30" s="27"/>
      <c r="D30" s="99" t="s">
        <v>32</v>
      </c>
      <c r="E30" s="27"/>
      <c r="F30" s="27"/>
      <c r="G30" s="27"/>
      <c r="H30" s="27"/>
      <c r="I30" s="27"/>
      <c r="J30" s="69">
        <f>ROUND(J118, 2)</f>
        <v>0</v>
      </c>
      <c r="K30" s="27"/>
      <c r="L30" s="40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</row>
    <row r="31" spans="1:31" s="2" customFormat="1" ht="7" customHeight="1">
      <c r="A31" s="27"/>
      <c r="B31" s="28"/>
      <c r="C31" s="27"/>
      <c r="D31" s="64"/>
      <c r="E31" s="64"/>
      <c r="F31" s="64"/>
      <c r="G31" s="64"/>
      <c r="H31" s="64"/>
      <c r="I31" s="64"/>
      <c r="J31" s="64"/>
      <c r="K31" s="64"/>
      <c r="L31" s="40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</row>
    <row r="32" spans="1:31" s="2" customFormat="1" ht="14.5" customHeight="1">
      <c r="A32" s="27"/>
      <c r="B32" s="28"/>
      <c r="C32" s="27"/>
      <c r="D32" s="27"/>
      <c r="E32" s="27"/>
      <c r="F32" s="31" t="s">
        <v>34</v>
      </c>
      <c r="G32" s="27"/>
      <c r="H32" s="27"/>
      <c r="I32" s="31" t="s">
        <v>33</v>
      </c>
      <c r="J32" s="31" t="s">
        <v>35</v>
      </c>
      <c r="K32" s="27"/>
      <c r="L32" s="40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</row>
    <row r="33" spans="1:31" s="2" customFormat="1" ht="14.5" customHeight="1">
      <c r="A33" s="27"/>
      <c r="B33" s="28"/>
      <c r="C33" s="27"/>
      <c r="D33" s="100" t="s">
        <v>36</v>
      </c>
      <c r="E33" s="33" t="s">
        <v>37</v>
      </c>
      <c r="F33" s="101">
        <f>ROUND((SUM(BE118:BE122)),  2)</f>
        <v>0</v>
      </c>
      <c r="G33" s="102"/>
      <c r="H33" s="102"/>
      <c r="I33" s="103">
        <v>0.2</v>
      </c>
      <c r="J33" s="101">
        <f>ROUND(((SUM(BE118:BE122))*I33),  2)</f>
        <v>0</v>
      </c>
      <c r="K33" s="27"/>
      <c r="L33" s="40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</row>
    <row r="34" spans="1:31" s="2" customFormat="1" ht="14.5" customHeight="1">
      <c r="A34" s="27"/>
      <c r="B34" s="28"/>
      <c r="C34" s="27"/>
      <c r="D34" s="27"/>
      <c r="E34" s="33" t="s">
        <v>38</v>
      </c>
      <c r="F34" s="104">
        <f>ROUND((SUM(BF118:BF122)),  2)</f>
        <v>0</v>
      </c>
      <c r="G34" s="27"/>
      <c r="H34" s="27"/>
      <c r="I34" s="105">
        <v>0.2</v>
      </c>
      <c r="J34" s="104">
        <f>ROUND(((SUM(BF118:BF122))*I34),  2)</f>
        <v>0</v>
      </c>
      <c r="K34" s="27"/>
      <c r="L34" s="40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</row>
    <row r="35" spans="1:31" s="2" customFormat="1" ht="14.5" customHeight="1">
      <c r="A35" s="27"/>
      <c r="B35" s="28"/>
      <c r="C35" s="27"/>
      <c r="D35" s="27"/>
      <c r="E35" s="23" t="s">
        <v>39</v>
      </c>
      <c r="F35" s="104">
        <f>ROUND((SUM(BG118:BG122)),  2)</f>
        <v>0</v>
      </c>
      <c r="G35" s="27"/>
      <c r="H35" s="27"/>
      <c r="I35" s="105">
        <v>0.2</v>
      </c>
      <c r="J35" s="104">
        <f>0</f>
        <v>0</v>
      </c>
      <c r="K35" s="27"/>
      <c r="L35" s="40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</row>
    <row r="36" spans="1:31" s="2" customFormat="1" ht="14.5" customHeight="1">
      <c r="A36" s="27"/>
      <c r="B36" s="28"/>
      <c r="C36" s="27"/>
      <c r="D36" s="27"/>
      <c r="E36" s="23" t="s">
        <v>40</v>
      </c>
      <c r="F36" s="104">
        <f>ROUND((SUM(BH118:BH122)),  2)</f>
        <v>0</v>
      </c>
      <c r="G36" s="27"/>
      <c r="H36" s="27"/>
      <c r="I36" s="105">
        <v>0.2</v>
      </c>
      <c r="J36" s="104">
        <f>0</f>
        <v>0</v>
      </c>
      <c r="K36" s="27"/>
      <c r="L36" s="40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</row>
    <row r="37" spans="1:31" s="2" customFormat="1" ht="14.5" customHeight="1">
      <c r="A37" s="27"/>
      <c r="B37" s="28"/>
      <c r="C37" s="27"/>
      <c r="D37" s="27"/>
      <c r="E37" s="33" t="s">
        <v>41</v>
      </c>
      <c r="F37" s="101">
        <f>ROUND((SUM(BI118:BI122)),  2)</f>
        <v>0</v>
      </c>
      <c r="G37" s="102"/>
      <c r="H37" s="102"/>
      <c r="I37" s="103">
        <v>0</v>
      </c>
      <c r="J37" s="101">
        <f>0</f>
        <v>0</v>
      </c>
      <c r="K37" s="27"/>
      <c r="L37" s="40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</row>
    <row r="38" spans="1:31" s="2" customFormat="1" ht="7" customHeight="1">
      <c r="A38" s="27"/>
      <c r="B38" s="28"/>
      <c r="C38" s="27"/>
      <c r="D38" s="27"/>
      <c r="E38" s="27"/>
      <c r="F38" s="27"/>
      <c r="G38" s="27"/>
      <c r="H38" s="27"/>
      <c r="I38" s="27"/>
      <c r="J38" s="27"/>
      <c r="K38" s="27"/>
      <c r="L38" s="40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</row>
    <row r="39" spans="1:31" s="2" customFormat="1" ht="25.35" customHeight="1">
      <c r="A39" s="27"/>
      <c r="B39" s="28"/>
      <c r="C39" s="93"/>
      <c r="D39" s="106" t="s">
        <v>42</v>
      </c>
      <c r="E39" s="58"/>
      <c r="F39" s="58"/>
      <c r="G39" s="107" t="s">
        <v>43</v>
      </c>
      <c r="H39" s="108" t="s">
        <v>44</v>
      </c>
      <c r="I39" s="58"/>
      <c r="J39" s="109">
        <f>SUM(J30:J37)</f>
        <v>0</v>
      </c>
      <c r="K39" s="110"/>
      <c r="L39" s="40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</row>
    <row r="40" spans="1:31" s="2" customFormat="1" ht="14.5" customHeight="1">
      <c r="A40" s="27"/>
      <c r="B40" s="28"/>
      <c r="C40" s="27"/>
      <c r="D40" s="27"/>
      <c r="E40" s="27"/>
      <c r="F40" s="27"/>
      <c r="G40" s="27"/>
      <c r="H40" s="27"/>
      <c r="I40" s="27"/>
      <c r="J40" s="27"/>
      <c r="K40" s="27"/>
      <c r="L40" s="40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</row>
    <row r="41" spans="1:31" s="1" customFormat="1" ht="14.5" customHeight="1">
      <c r="B41" s="17"/>
      <c r="L41" s="17"/>
    </row>
    <row r="42" spans="1:31" s="1" customFormat="1" ht="14.5" customHeight="1">
      <c r="B42" s="17"/>
      <c r="L42" s="17"/>
    </row>
    <row r="43" spans="1:31" s="1" customFormat="1" ht="14.5" customHeight="1">
      <c r="B43" s="17"/>
      <c r="L43" s="17"/>
    </row>
    <row r="44" spans="1:31" s="1" customFormat="1" ht="14.5" customHeight="1">
      <c r="B44" s="17"/>
      <c r="L44" s="17"/>
    </row>
    <row r="45" spans="1:31" s="1" customFormat="1" ht="14.5" customHeight="1">
      <c r="B45" s="17"/>
      <c r="L45" s="17"/>
    </row>
    <row r="46" spans="1:31" s="1" customFormat="1" ht="14.5" customHeight="1">
      <c r="B46" s="17"/>
      <c r="L46" s="17"/>
    </row>
    <row r="47" spans="1:31" s="1" customFormat="1" ht="14.5" customHeight="1">
      <c r="B47" s="17"/>
      <c r="L47" s="17"/>
    </row>
    <row r="48" spans="1:31" s="1" customFormat="1" ht="14.5" customHeight="1">
      <c r="B48" s="17"/>
      <c r="L48" s="17"/>
    </row>
    <row r="49" spans="1:31" s="1" customFormat="1" ht="14.5" customHeight="1">
      <c r="B49" s="17"/>
      <c r="L49" s="17"/>
    </row>
    <row r="50" spans="1:31" s="2" customFormat="1" ht="14.5" customHeight="1">
      <c r="B50" s="40"/>
      <c r="D50" s="41" t="s">
        <v>3927</v>
      </c>
      <c r="E50" s="42"/>
      <c r="F50" s="42"/>
      <c r="G50" s="41" t="s">
        <v>3931</v>
      </c>
      <c r="H50" s="42"/>
      <c r="I50" s="42"/>
      <c r="J50" s="42"/>
      <c r="K50" s="42"/>
      <c r="L50" s="40"/>
    </row>
    <row r="51" spans="1:31" ht="12.3">
      <c r="B51" s="17"/>
      <c r="D51" s="1080"/>
      <c r="G51" s="1080"/>
      <c r="H51" s="1075"/>
      <c r="L51" s="17"/>
    </row>
    <row r="52" spans="1:31" ht="12.3">
      <c r="B52" s="17"/>
      <c r="G52" s="1080"/>
      <c r="H52" s="1075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3">
      <c r="A61" s="27"/>
      <c r="B61" s="28"/>
      <c r="C61" s="27"/>
      <c r="D61" s="43" t="s">
        <v>45</v>
      </c>
      <c r="E61" s="30"/>
      <c r="F61" s="111" t="s">
        <v>46</v>
      </c>
      <c r="G61" s="43" t="s">
        <v>45</v>
      </c>
      <c r="H61" s="30"/>
      <c r="I61" s="30"/>
      <c r="J61" s="112" t="s">
        <v>46</v>
      </c>
      <c r="K61" s="30"/>
      <c r="L61" s="40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3">
      <c r="A65" s="27"/>
      <c r="B65" s="28"/>
      <c r="C65" s="27"/>
      <c r="D65" s="41" t="s">
        <v>47</v>
      </c>
      <c r="E65" s="44"/>
      <c r="F65" s="44"/>
      <c r="G65" s="41" t="s">
        <v>48</v>
      </c>
      <c r="H65" s="44"/>
      <c r="I65" s="44"/>
      <c r="J65" s="44"/>
      <c r="K65" s="44"/>
      <c r="L65" s="40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3">
      <c r="A76" s="27"/>
      <c r="B76" s="28"/>
      <c r="C76" s="27"/>
      <c r="D76" s="43" t="s">
        <v>45</v>
      </c>
      <c r="E76" s="30"/>
      <c r="F76" s="111" t="s">
        <v>46</v>
      </c>
      <c r="G76" s="43" t="s">
        <v>45</v>
      </c>
      <c r="H76" s="30"/>
      <c r="I76" s="30"/>
      <c r="J76" s="112" t="s">
        <v>46</v>
      </c>
      <c r="K76" s="30"/>
      <c r="L76" s="40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</row>
    <row r="77" spans="1:31" s="2" customFormat="1" ht="14.5" customHeight="1">
      <c r="A77" s="27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</row>
    <row r="81" spans="1:47" s="2" customFormat="1" ht="7" customHeight="1">
      <c r="A81" s="27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</row>
    <row r="82" spans="1:47" s="2" customFormat="1" ht="25" customHeight="1">
      <c r="A82" s="27"/>
      <c r="B82" s="28"/>
      <c r="C82" s="18" t="s">
        <v>124</v>
      </c>
      <c r="D82" s="27"/>
      <c r="E82" s="27"/>
      <c r="F82" s="27"/>
      <c r="G82" s="27"/>
      <c r="H82" s="27"/>
      <c r="I82" s="27"/>
      <c r="J82" s="27"/>
      <c r="K82" s="27"/>
      <c r="L82" s="40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</row>
    <row r="83" spans="1:47" s="2" customFormat="1" ht="7" customHeight="1">
      <c r="A83" s="27"/>
      <c r="B83" s="28"/>
      <c r="C83" s="27"/>
      <c r="D83" s="27"/>
      <c r="E83" s="27"/>
      <c r="F83" s="27"/>
      <c r="G83" s="27"/>
      <c r="H83" s="27"/>
      <c r="I83" s="27"/>
      <c r="J83" s="27"/>
      <c r="K83" s="27"/>
      <c r="L83" s="40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</row>
    <row r="84" spans="1:47" s="2" customFormat="1" ht="12" customHeight="1">
      <c r="A84" s="27"/>
      <c r="B84" s="28"/>
      <c r="C84" s="23" t="s">
        <v>13</v>
      </c>
      <c r="D84" s="27"/>
      <c r="E84" s="27"/>
      <c r="F84" s="27"/>
      <c r="G84" s="27"/>
      <c r="H84" s="27"/>
      <c r="I84" s="27"/>
      <c r="J84" s="27"/>
      <c r="K84" s="27"/>
      <c r="L84" s="40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</row>
    <row r="85" spans="1:47" s="2" customFormat="1" ht="16.5" customHeight="1">
      <c r="A85" s="27"/>
      <c r="B85" s="28"/>
      <c r="C85" s="27"/>
      <c r="D85" s="27"/>
      <c r="E85" s="1205" t="str">
        <f>E7</f>
        <v>ZŠ a MŠ Cádrova - rekonštrukcia, nadstavba /  prístavba objektu</v>
      </c>
      <c r="F85" s="1206"/>
      <c r="G85" s="1206"/>
      <c r="H85" s="1206"/>
      <c r="I85" s="27"/>
      <c r="J85" s="27"/>
      <c r="K85" s="27"/>
      <c r="L85" s="40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</row>
    <row r="86" spans="1:47" s="2" customFormat="1" ht="12" customHeight="1">
      <c r="A86" s="27"/>
      <c r="B86" s="28"/>
      <c r="C86" s="23" t="s">
        <v>122</v>
      </c>
      <c r="D86" s="27"/>
      <c r="E86" s="27"/>
      <c r="F86" s="27"/>
      <c r="G86" s="27"/>
      <c r="H86" s="27"/>
      <c r="I86" s="27"/>
      <c r="J86" s="27"/>
      <c r="K86" s="27"/>
      <c r="L86" s="40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</row>
    <row r="87" spans="1:47" s="2" customFormat="1" ht="16.5" customHeight="1">
      <c r="A87" s="27"/>
      <c r="B87" s="28"/>
      <c r="C87" s="27"/>
      <c r="D87" s="27"/>
      <c r="E87" s="1199" t="str">
        <f>E9</f>
        <v>SO01.4 - Vykurovanie</v>
      </c>
      <c r="F87" s="1209"/>
      <c r="G87" s="1209"/>
      <c r="H87" s="1209"/>
      <c r="I87" s="27"/>
      <c r="J87" s="27"/>
      <c r="K87" s="27"/>
      <c r="L87" s="40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</row>
    <row r="88" spans="1:47" s="2" customFormat="1" ht="7" customHeight="1">
      <c r="A88" s="27"/>
      <c r="B88" s="28"/>
      <c r="C88" s="27"/>
      <c r="D88" s="27"/>
      <c r="E88" s="27"/>
      <c r="F88" s="27"/>
      <c r="G88" s="27"/>
      <c r="H88" s="27"/>
      <c r="I88" s="27"/>
      <c r="J88" s="27"/>
      <c r="K88" s="27"/>
      <c r="L88" s="40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</row>
    <row r="89" spans="1:47" s="2" customFormat="1" ht="12" customHeight="1">
      <c r="A89" s="27"/>
      <c r="B89" s="28"/>
      <c r="C89" s="23" t="s">
        <v>17</v>
      </c>
      <c r="D89" s="27"/>
      <c r="E89" s="27"/>
      <c r="F89" s="21" t="str">
        <f>F12</f>
        <v>Cádrova 23, p.č. 6128/1; 6128/2,  Bratislava</v>
      </c>
      <c r="G89" s="27"/>
      <c r="H89" s="27"/>
      <c r="I89" s="23" t="s">
        <v>19</v>
      </c>
      <c r="J89" s="1123" t="str">
        <f>IF(J12="","",J12)</f>
        <v>10. 6. 2022</v>
      </c>
      <c r="K89" s="27"/>
      <c r="L89" s="40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</row>
    <row r="90" spans="1:47" s="2" customFormat="1" ht="7" customHeight="1">
      <c r="A90" s="27"/>
      <c r="B90" s="28"/>
      <c r="C90" s="27"/>
      <c r="D90" s="27"/>
      <c r="E90" s="27"/>
      <c r="F90" s="27"/>
      <c r="G90" s="27"/>
      <c r="H90" s="27"/>
      <c r="I90" s="27"/>
      <c r="J90" s="27"/>
      <c r="K90" s="27"/>
      <c r="L90" s="40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</row>
    <row r="91" spans="1:47" s="2" customFormat="1" ht="40.15" customHeight="1">
      <c r="A91" s="27"/>
      <c r="B91" s="28"/>
      <c r="C91" s="23" t="s">
        <v>21</v>
      </c>
      <c r="D91" s="27"/>
      <c r="E91" s="27"/>
      <c r="F91" s="21" t="str">
        <f>E15</f>
        <v>Mestská časť Bratislava,Junácka1,832 91 Bratislava</v>
      </c>
      <c r="G91" s="27"/>
      <c r="H91" s="27"/>
      <c r="I91" s="23" t="s">
        <v>3926</v>
      </c>
      <c r="J91" s="24" t="str">
        <f>E21</f>
        <v>INDEX spol.s r.o., Bystrické Sady 56, Bratislava</v>
      </c>
      <c r="K91" s="27"/>
      <c r="L91" s="40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</row>
    <row r="92" spans="1:47" s="2" customFormat="1" ht="15.25" customHeight="1">
      <c r="A92" s="27"/>
      <c r="B92" s="28"/>
      <c r="C92" s="23" t="s">
        <v>25</v>
      </c>
      <c r="D92" s="27"/>
      <c r="E92" s="27"/>
      <c r="F92" s="1120" t="str">
        <f>IF(E18="","",E18)</f>
        <v>Vyplň údaj</v>
      </c>
      <c r="G92" s="27"/>
      <c r="H92" s="27"/>
      <c r="I92" s="23" t="s">
        <v>3930</v>
      </c>
      <c r="J92" s="24" t="str">
        <f>E24</f>
        <v xml:space="preserve"> </v>
      </c>
      <c r="K92" s="27"/>
      <c r="L92" s="40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</row>
    <row r="93" spans="1:47" s="2" customFormat="1" ht="10.35" customHeight="1">
      <c r="A93" s="27"/>
      <c r="B93" s="28"/>
      <c r="C93" s="27"/>
      <c r="D93" s="27"/>
      <c r="E93" s="27"/>
      <c r="F93" s="27"/>
      <c r="G93" s="27"/>
      <c r="H93" s="27"/>
      <c r="I93" s="27"/>
      <c r="J93" s="27"/>
      <c r="K93" s="27"/>
      <c r="L93" s="40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</row>
    <row r="94" spans="1:47" s="2" customFormat="1" ht="29.25" customHeight="1">
      <c r="A94" s="27"/>
      <c r="B94" s="28"/>
      <c r="C94" s="113" t="s">
        <v>125</v>
      </c>
      <c r="D94" s="93"/>
      <c r="E94" s="93"/>
      <c r="F94" s="93"/>
      <c r="G94" s="93"/>
      <c r="H94" s="93"/>
      <c r="I94" s="93"/>
      <c r="J94" s="114" t="s">
        <v>126</v>
      </c>
      <c r="K94" s="93"/>
      <c r="L94" s="40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</row>
    <row r="95" spans="1:47" s="2" customFormat="1" ht="10.35" customHeight="1">
      <c r="A95" s="27"/>
      <c r="B95" s="28"/>
      <c r="C95" s="27"/>
      <c r="D95" s="27"/>
      <c r="E95" s="27"/>
      <c r="F95" s="27"/>
      <c r="G95" s="27"/>
      <c r="H95" s="27"/>
      <c r="I95" s="27"/>
      <c r="J95" s="27"/>
      <c r="K95" s="27"/>
      <c r="L95" s="40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</row>
    <row r="96" spans="1:47" s="2" customFormat="1" ht="22.9" customHeight="1">
      <c r="A96" s="27"/>
      <c r="B96" s="28"/>
      <c r="C96" s="115" t="s">
        <v>127</v>
      </c>
      <c r="D96" s="27"/>
      <c r="E96" s="27"/>
      <c r="F96" s="27"/>
      <c r="G96" s="27"/>
      <c r="H96" s="27"/>
      <c r="I96" s="27"/>
      <c r="J96" s="69">
        <f>J118</f>
        <v>0</v>
      </c>
      <c r="K96" s="27"/>
      <c r="L96" s="40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U96" s="14" t="s">
        <v>128</v>
      </c>
    </row>
    <row r="97" spans="1:31" s="9" customFormat="1" ht="25" customHeight="1">
      <c r="B97" s="116"/>
      <c r="D97" s="117" t="s">
        <v>137</v>
      </c>
      <c r="E97" s="118"/>
      <c r="F97" s="118"/>
      <c r="G97" s="118"/>
      <c r="H97" s="118"/>
      <c r="I97" s="118"/>
      <c r="J97" s="119">
        <f>J119</f>
        <v>0</v>
      </c>
      <c r="L97" s="116"/>
    </row>
    <row r="98" spans="1:31" s="10" customFormat="1" ht="19.899999999999999" customHeight="1">
      <c r="B98" s="120"/>
      <c r="D98" s="121" t="s">
        <v>1926</v>
      </c>
      <c r="E98" s="122"/>
      <c r="F98" s="122"/>
      <c r="G98" s="122"/>
      <c r="H98" s="122"/>
      <c r="I98" s="122"/>
      <c r="J98" s="123">
        <f>J120</f>
        <v>0</v>
      </c>
      <c r="L98" s="120"/>
    </row>
    <row r="99" spans="1:31" s="2" customFormat="1" ht="21.75" customHeight="1">
      <c r="A99" s="27"/>
      <c r="B99" s="28"/>
      <c r="C99" s="27"/>
      <c r="D99" s="27"/>
      <c r="E99" s="27"/>
      <c r="F99" s="27"/>
      <c r="G99" s="27"/>
      <c r="H99" s="27"/>
      <c r="I99" s="27"/>
      <c r="J99" s="27"/>
      <c r="K99" s="27"/>
      <c r="L99" s="40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</row>
    <row r="100" spans="1:31" s="2" customFormat="1" ht="7" customHeight="1">
      <c r="A100" s="27"/>
      <c r="B100" s="45"/>
      <c r="C100" s="46"/>
      <c r="D100" s="46"/>
      <c r="E100" s="46"/>
      <c r="F100" s="46"/>
      <c r="G100" s="46"/>
      <c r="H100" s="46"/>
      <c r="I100" s="46"/>
      <c r="J100" s="46"/>
      <c r="K100" s="46"/>
      <c r="L100" s="40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</row>
    <row r="104" spans="1:31" s="2" customFormat="1" ht="7" customHeight="1">
      <c r="A104" s="27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0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</row>
    <row r="105" spans="1:31" s="2" customFormat="1" ht="25" customHeight="1">
      <c r="A105" s="27"/>
      <c r="B105" s="28"/>
      <c r="C105" s="18" t="s">
        <v>156</v>
      </c>
      <c r="D105" s="27"/>
      <c r="E105" s="27"/>
      <c r="F105" s="27"/>
      <c r="G105" s="27"/>
      <c r="H105" s="27"/>
      <c r="I105" s="27"/>
      <c r="J105" s="27"/>
      <c r="K105" s="27"/>
      <c r="L105" s="40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</row>
    <row r="106" spans="1:31" s="2" customFormat="1" ht="7" customHeight="1">
      <c r="A106" s="27"/>
      <c r="B106" s="28"/>
      <c r="C106" s="27"/>
      <c r="D106" s="27"/>
      <c r="E106" s="27"/>
      <c r="F106" s="27"/>
      <c r="G106" s="27"/>
      <c r="H106" s="27"/>
      <c r="I106" s="27"/>
      <c r="J106" s="27"/>
      <c r="K106" s="27"/>
      <c r="L106" s="40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</row>
    <row r="107" spans="1:31" s="2" customFormat="1" ht="12" hidden="1" customHeight="1">
      <c r="A107" s="27"/>
      <c r="B107" s="28"/>
      <c r="C107" s="23" t="s">
        <v>13</v>
      </c>
      <c r="D107" s="27"/>
      <c r="E107" s="27"/>
      <c r="F107" s="27"/>
      <c r="G107" s="27"/>
      <c r="H107" s="27"/>
      <c r="I107" s="27"/>
      <c r="J107" s="27"/>
      <c r="K107" s="27"/>
      <c r="L107" s="40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</row>
    <row r="108" spans="1:31" s="2" customFormat="1" ht="16.5" hidden="1" customHeight="1">
      <c r="A108" s="27"/>
      <c r="B108" s="28"/>
      <c r="C108" s="27"/>
      <c r="D108" s="27"/>
      <c r="E108" s="1205" t="str">
        <f>E7</f>
        <v>ZŠ a MŠ Cádrova - rekonštrukcia, nadstavba /  prístavba objektu</v>
      </c>
      <c r="F108" s="1206"/>
      <c r="G108" s="1206"/>
      <c r="H108" s="1206"/>
      <c r="I108" s="27"/>
      <c r="J108" s="27"/>
      <c r="K108" s="27"/>
      <c r="L108" s="40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</row>
    <row r="109" spans="1:31" s="2" customFormat="1" ht="12" customHeight="1">
      <c r="A109" s="27"/>
      <c r="B109" s="28"/>
      <c r="C109" s="23" t="s">
        <v>122</v>
      </c>
      <c r="D109" s="27"/>
      <c r="E109" s="27"/>
      <c r="F109" s="27"/>
      <c r="G109" s="27"/>
      <c r="H109" s="27"/>
      <c r="I109" s="27"/>
      <c r="J109" s="27"/>
      <c r="K109" s="27"/>
      <c r="L109" s="40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</row>
    <row r="110" spans="1:31" s="2" customFormat="1" ht="16.5" customHeight="1">
      <c r="A110" s="27"/>
      <c r="B110" s="28"/>
      <c r="C110" s="27"/>
      <c r="D110" s="27"/>
      <c r="E110" s="1199" t="str">
        <f>E9</f>
        <v>SO01.4 - Vykurovanie</v>
      </c>
      <c r="F110" s="1209"/>
      <c r="G110" s="1209"/>
      <c r="H110" s="1209"/>
      <c r="I110" s="27"/>
      <c r="J110" s="27"/>
      <c r="K110" s="27"/>
      <c r="L110" s="40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</row>
    <row r="111" spans="1:31" s="2" customFormat="1" ht="7" customHeight="1">
      <c r="A111" s="27"/>
      <c r="B111" s="28"/>
      <c r="C111" s="27"/>
      <c r="D111" s="27"/>
      <c r="E111" s="27"/>
      <c r="F111" s="27"/>
      <c r="G111" s="27"/>
      <c r="H111" s="27"/>
      <c r="I111" s="27"/>
      <c r="J111" s="27"/>
      <c r="K111" s="27"/>
      <c r="L111" s="40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</row>
    <row r="112" spans="1:31" s="2" customFormat="1" ht="12" hidden="1" customHeight="1">
      <c r="A112" s="27"/>
      <c r="B112" s="28"/>
      <c r="C112" s="23" t="s">
        <v>17</v>
      </c>
      <c r="D112" s="27"/>
      <c r="E112" s="27"/>
      <c r="F112" s="21" t="str">
        <f>F12</f>
        <v>Cádrova 23, p.č. 6128/1; 6128/2,  Bratislava</v>
      </c>
      <c r="G112" s="27"/>
      <c r="H112" s="27"/>
      <c r="I112" s="23" t="s">
        <v>19</v>
      </c>
      <c r="J112" s="53" t="str">
        <f>IF(J12="","",J12)</f>
        <v>10. 6. 2022</v>
      </c>
      <c r="K112" s="27"/>
      <c r="L112" s="40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</row>
    <row r="113" spans="1:65" s="2" customFormat="1" ht="7" hidden="1" customHeight="1">
      <c r="A113" s="27"/>
      <c r="B113" s="28"/>
      <c r="C113" s="27"/>
      <c r="D113" s="27"/>
      <c r="E113" s="27"/>
      <c r="F113" s="27"/>
      <c r="G113" s="27"/>
      <c r="H113" s="27"/>
      <c r="I113" s="27"/>
      <c r="J113" s="27"/>
      <c r="K113" s="27"/>
      <c r="L113" s="40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</row>
    <row r="114" spans="1:65" s="2" customFormat="1" ht="40.15" hidden="1" customHeight="1">
      <c r="A114" s="27"/>
      <c r="B114" s="28"/>
      <c r="C114" s="23" t="s">
        <v>21</v>
      </c>
      <c r="D114" s="27"/>
      <c r="E114" s="27"/>
      <c r="F114" s="21" t="str">
        <f>E15</f>
        <v>Mestská časť Bratislava,Junácka1,832 91 Bratislava</v>
      </c>
      <c r="G114" s="27"/>
      <c r="H114" s="27"/>
      <c r="I114" s="23" t="s">
        <v>3926</v>
      </c>
      <c r="J114" s="24" t="str">
        <f>E21</f>
        <v>INDEX spol.s r.o., Bystrické Sady 56, Bratislava</v>
      </c>
      <c r="K114" s="27"/>
      <c r="L114" s="40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</row>
    <row r="115" spans="1:65" s="2" customFormat="1" ht="15.25" hidden="1" customHeight="1">
      <c r="A115" s="27"/>
      <c r="B115" s="28"/>
      <c r="C115" s="23" t="s">
        <v>25</v>
      </c>
      <c r="D115" s="27"/>
      <c r="E115" s="27"/>
      <c r="F115" s="21" t="str">
        <f>IF(E18="","",E18)</f>
        <v>Vyplň údaj</v>
      </c>
      <c r="G115" s="27"/>
      <c r="H115" s="27"/>
      <c r="I115" s="23" t="s">
        <v>3930</v>
      </c>
      <c r="J115" s="24" t="str">
        <f>E24</f>
        <v xml:space="preserve"> </v>
      </c>
      <c r="K115" s="27"/>
      <c r="L115" s="40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</row>
    <row r="116" spans="1:65" s="2" customFormat="1" ht="10.35" customHeight="1">
      <c r="A116" s="27"/>
      <c r="B116" s="28"/>
      <c r="C116" s="27"/>
      <c r="D116" s="27"/>
      <c r="E116" s="27"/>
      <c r="F116" s="27"/>
      <c r="G116" s="27"/>
      <c r="H116" s="27"/>
      <c r="I116" s="27"/>
      <c r="J116" s="27"/>
      <c r="K116" s="27"/>
      <c r="L116" s="40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</row>
    <row r="117" spans="1:65" s="11" customFormat="1" ht="29.25" customHeight="1">
      <c r="A117" s="124"/>
      <c r="B117" s="125"/>
      <c r="C117" s="126" t="s">
        <v>157</v>
      </c>
      <c r="D117" s="127" t="s">
        <v>55</v>
      </c>
      <c r="E117" s="127" t="s">
        <v>51</v>
      </c>
      <c r="F117" s="127" t="s">
        <v>52</v>
      </c>
      <c r="G117" s="127" t="s">
        <v>158</v>
      </c>
      <c r="H117" s="127" t="s">
        <v>159</v>
      </c>
      <c r="I117" s="127" t="s">
        <v>160</v>
      </c>
      <c r="J117" s="128" t="s">
        <v>126</v>
      </c>
      <c r="K117" s="129" t="s">
        <v>161</v>
      </c>
      <c r="L117" s="130"/>
      <c r="M117" s="60" t="s">
        <v>1</v>
      </c>
      <c r="N117" s="61" t="s">
        <v>36</v>
      </c>
      <c r="O117" s="61" t="s">
        <v>162</v>
      </c>
      <c r="P117" s="61" t="s">
        <v>163</v>
      </c>
      <c r="Q117" s="61" t="s">
        <v>164</v>
      </c>
      <c r="R117" s="61" t="s">
        <v>165</v>
      </c>
      <c r="S117" s="61" t="s">
        <v>166</v>
      </c>
      <c r="T117" s="62" t="s">
        <v>167</v>
      </c>
      <c r="U117" s="124"/>
      <c r="V117" s="124"/>
      <c r="W117" s="124"/>
      <c r="X117" s="124"/>
      <c r="Y117" s="124"/>
      <c r="Z117" s="124"/>
      <c r="AA117" s="124"/>
      <c r="AB117" s="124"/>
      <c r="AC117" s="124"/>
      <c r="AD117" s="124"/>
      <c r="AE117" s="124"/>
    </row>
    <row r="118" spans="1:65" s="2" customFormat="1" ht="22.9" customHeight="1">
      <c r="A118" s="27"/>
      <c r="B118" s="28"/>
      <c r="C118" s="67" t="s">
        <v>127</v>
      </c>
      <c r="D118" s="27"/>
      <c r="E118" s="27"/>
      <c r="F118" s="27"/>
      <c r="G118" s="27"/>
      <c r="H118" s="27"/>
      <c r="I118" s="27"/>
      <c r="J118" s="131">
        <f>BK118</f>
        <v>0</v>
      </c>
      <c r="K118" s="27"/>
      <c r="L118" s="28"/>
      <c r="M118" s="63"/>
      <c r="N118" s="54"/>
      <c r="O118" s="64"/>
      <c r="P118" s="132">
        <f>P119</f>
        <v>0.68400000000000005</v>
      </c>
      <c r="Q118" s="64"/>
      <c r="R118" s="132">
        <f>R119</f>
        <v>0.13574999999999998</v>
      </c>
      <c r="S118" s="64"/>
      <c r="T118" s="133">
        <f>T119</f>
        <v>0</v>
      </c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T118" s="14" t="s">
        <v>69</v>
      </c>
      <c r="AU118" s="14" t="s">
        <v>128</v>
      </c>
      <c r="BK118" s="134">
        <f>BK119</f>
        <v>0</v>
      </c>
    </row>
    <row r="119" spans="1:65" s="12" customFormat="1" ht="25.9" customHeight="1">
      <c r="B119" s="135"/>
      <c r="D119" s="136" t="s">
        <v>69</v>
      </c>
      <c r="E119" s="137" t="s">
        <v>1011</v>
      </c>
      <c r="F119" s="137" t="s">
        <v>1012</v>
      </c>
      <c r="J119" s="138">
        <f>BK119</f>
        <v>0</v>
      </c>
      <c r="L119" s="135"/>
      <c r="M119" s="139"/>
      <c r="N119" s="140"/>
      <c r="O119" s="140"/>
      <c r="P119" s="141">
        <f>P120</f>
        <v>0.68400000000000005</v>
      </c>
      <c r="Q119" s="140"/>
      <c r="R119" s="141">
        <f>R120</f>
        <v>0.13574999999999998</v>
      </c>
      <c r="S119" s="140"/>
      <c r="T119" s="142">
        <f>T120</f>
        <v>0</v>
      </c>
      <c r="AR119" s="136" t="s">
        <v>177</v>
      </c>
      <c r="AT119" s="143" t="s">
        <v>69</v>
      </c>
      <c r="AU119" s="143" t="s">
        <v>70</v>
      </c>
      <c r="AY119" s="136" t="s">
        <v>170</v>
      </c>
      <c r="BK119" s="144">
        <f>BK120</f>
        <v>0</v>
      </c>
    </row>
    <row r="120" spans="1:65" s="12" customFormat="1" ht="22.9" customHeight="1">
      <c r="B120" s="135"/>
      <c r="D120" s="136" t="s">
        <v>69</v>
      </c>
      <c r="E120" s="145" t="s">
        <v>1927</v>
      </c>
      <c r="F120" s="145" t="s">
        <v>1928</v>
      </c>
      <c r="J120" s="146">
        <f>BK120</f>
        <v>0</v>
      </c>
      <c r="L120" s="135"/>
      <c r="M120" s="139"/>
      <c r="N120" s="140"/>
      <c r="O120" s="140"/>
      <c r="P120" s="141">
        <f>SUM(P121:P122)</f>
        <v>0.68400000000000005</v>
      </c>
      <c r="Q120" s="140"/>
      <c r="R120" s="141">
        <f>SUM(R121:R122)</f>
        <v>0.13574999999999998</v>
      </c>
      <c r="S120" s="140"/>
      <c r="T120" s="142">
        <f>SUM(T121:T122)</f>
        <v>0</v>
      </c>
      <c r="AR120" s="136" t="s">
        <v>177</v>
      </c>
      <c r="AT120" s="143" t="s">
        <v>69</v>
      </c>
      <c r="AU120" s="143" t="s">
        <v>78</v>
      </c>
      <c r="AY120" s="136" t="s">
        <v>170</v>
      </c>
      <c r="BK120" s="144">
        <f>SUM(BK121:BK122)</f>
        <v>0</v>
      </c>
    </row>
    <row r="121" spans="1:65" s="2" customFormat="1" ht="16.5" customHeight="1">
      <c r="A121" s="27"/>
      <c r="B121" s="147"/>
      <c r="C121" s="148" t="s">
        <v>78</v>
      </c>
      <c r="D121" s="148" t="s">
        <v>172</v>
      </c>
      <c r="E121" s="149" t="s">
        <v>1929</v>
      </c>
      <c r="F121" s="150" t="s">
        <v>1930</v>
      </c>
      <c r="G121" s="151" t="s">
        <v>339</v>
      </c>
      <c r="H121" s="152">
        <v>1</v>
      </c>
      <c r="I121" s="1121">
        <f>'E1.4 VYKUROVANIE_ZS CADROVA'!F87</f>
        <v>0</v>
      </c>
      <c r="J121" s="153">
        <f>ROUND(I121*H121,2)</f>
        <v>0</v>
      </c>
      <c r="K121" s="154"/>
      <c r="L121" s="28"/>
      <c r="M121" s="155" t="s">
        <v>1</v>
      </c>
      <c r="N121" s="156" t="s">
        <v>38</v>
      </c>
      <c r="O121" s="157">
        <v>0.68400000000000005</v>
      </c>
      <c r="P121" s="157">
        <f>O121*H121</f>
        <v>0.68400000000000005</v>
      </c>
      <c r="Q121" s="157">
        <v>2.0000000000000002E-5</v>
      </c>
      <c r="R121" s="157">
        <f>Q121*H121</f>
        <v>2.0000000000000002E-5</v>
      </c>
      <c r="S121" s="157">
        <v>0</v>
      </c>
      <c r="T121" s="158">
        <f>S121*H121</f>
        <v>0</v>
      </c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R121" s="159" t="s">
        <v>234</v>
      </c>
      <c r="AT121" s="159" t="s">
        <v>172</v>
      </c>
      <c r="AU121" s="159" t="s">
        <v>177</v>
      </c>
      <c r="AY121" s="14" t="s">
        <v>170</v>
      </c>
      <c r="BE121" s="160">
        <f>IF(N121="základná",J121,0)</f>
        <v>0</v>
      </c>
      <c r="BF121" s="160">
        <f>IF(N121="znížená",J121,0)</f>
        <v>0</v>
      </c>
      <c r="BG121" s="160">
        <f>IF(N121="zákl. prenesená",J121,0)</f>
        <v>0</v>
      </c>
      <c r="BH121" s="160">
        <f>IF(N121="zníž. prenesená",J121,0)</f>
        <v>0</v>
      </c>
      <c r="BI121" s="160">
        <f>IF(N121="nulová",J121,0)</f>
        <v>0</v>
      </c>
      <c r="BJ121" s="14" t="s">
        <v>177</v>
      </c>
      <c r="BK121" s="160">
        <f>ROUND(I121*H121,2)</f>
        <v>0</v>
      </c>
      <c r="BL121" s="14" t="s">
        <v>234</v>
      </c>
      <c r="BM121" s="159" t="s">
        <v>1931</v>
      </c>
    </row>
    <row r="122" spans="1:65" s="2" customFormat="1" ht="16.5" customHeight="1">
      <c r="A122" s="27"/>
      <c r="B122" s="147"/>
      <c r="C122" s="179" t="s">
        <v>177</v>
      </c>
      <c r="D122" s="179" t="s">
        <v>391</v>
      </c>
      <c r="E122" s="180" t="s">
        <v>1932</v>
      </c>
      <c r="F122" s="181" t="s">
        <v>1933</v>
      </c>
      <c r="G122" s="314" t="s">
        <v>339</v>
      </c>
      <c r="H122" s="182">
        <v>1</v>
      </c>
      <c r="I122" s="1122">
        <f>'E1.4 VYKUROVANIE_ZS CADROVA'!F78</f>
        <v>0</v>
      </c>
      <c r="J122" s="183">
        <f>ROUND(I122*H122,2)</f>
        <v>0</v>
      </c>
      <c r="K122" s="167"/>
      <c r="L122" s="168"/>
      <c r="M122" s="175" t="s">
        <v>1</v>
      </c>
      <c r="N122" s="176" t="s">
        <v>38</v>
      </c>
      <c r="O122" s="173">
        <v>0</v>
      </c>
      <c r="P122" s="173">
        <f>O122*H122</f>
        <v>0</v>
      </c>
      <c r="Q122" s="173">
        <v>0.13572999999999999</v>
      </c>
      <c r="R122" s="173">
        <f>Q122*H122</f>
        <v>0.13572999999999999</v>
      </c>
      <c r="S122" s="173">
        <v>0</v>
      </c>
      <c r="T122" s="174">
        <f>S122*H122</f>
        <v>0</v>
      </c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R122" s="159" t="s">
        <v>299</v>
      </c>
      <c r="AT122" s="159" t="s">
        <v>391</v>
      </c>
      <c r="AU122" s="159" t="s">
        <v>177</v>
      </c>
      <c r="AY122" s="14" t="s">
        <v>170</v>
      </c>
      <c r="BE122" s="160">
        <f>IF(N122="základná",J122,0)</f>
        <v>0</v>
      </c>
      <c r="BF122" s="160">
        <f>IF(N122="znížená",J122,0)</f>
        <v>0</v>
      </c>
      <c r="BG122" s="160">
        <f>IF(N122="zákl. prenesená",J122,0)</f>
        <v>0</v>
      </c>
      <c r="BH122" s="160">
        <f>IF(N122="zníž. prenesená",J122,0)</f>
        <v>0</v>
      </c>
      <c r="BI122" s="160">
        <f>IF(N122="nulová",J122,0)</f>
        <v>0</v>
      </c>
      <c r="BJ122" s="14" t="s">
        <v>177</v>
      </c>
      <c r="BK122" s="160">
        <f>ROUND(I122*H122,2)</f>
        <v>0</v>
      </c>
      <c r="BL122" s="14" t="s">
        <v>234</v>
      </c>
      <c r="BM122" s="159" t="s">
        <v>1934</v>
      </c>
    </row>
    <row r="123" spans="1:65" s="2" customFormat="1" ht="7" customHeight="1">
      <c r="A123" s="27"/>
      <c r="B123" s="45"/>
      <c r="C123" s="46"/>
      <c r="D123" s="46"/>
      <c r="E123" s="46"/>
      <c r="F123" s="46"/>
      <c r="G123" s="46"/>
      <c r="H123" s="46"/>
      <c r="I123" s="46"/>
      <c r="J123" s="46"/>
      <c r="K123" s="46"/>
      <c r="L123" s="28"/>
      <c r="M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</row>
  </sheetData>
  <autoFilter ref="C117:K122" xr:uid="{00000000-0009-0000-0000-000007000000}"/>
  <mergeCells count="9">
    <mergeCell ref="E108:H108"/>
    <mergeCell ref="E110:H110"/>
    <mergeCell ref="L2:V2"/>
    <mergeCell ref="E7:H7"/>
    <mergeCell ref="E9:H9"/>
    <mergeCell ref="E27:H27"/>
    <mergeCell ref="E85:H85"/>
    <mergeCell ref="E87:H87"/>
    <mergeCell ref="E18:H18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94"/>
  <sheetViews>
    <sheetView view="pageBreakPreview" zoomScaleNormal="100" zoomScaleSheetLayoutView="100" workbookViewId="0">
      <selection activeCell="P86" sqref="P86"/>
    </sheetView>
  </sheetViews>
  <sheetFormatPr defaultColWidth="10.33203125" defaultRowHeight="13.8"/>
  <cols>
    <col min="1" max="1" width="12.1328125" style="396" customWidth="1"/>
    <col min="2" max="2" width="88" style="397" customWidth="1"/>
    <col min="3" max="3" width="17" style="398" customWidth="1"/>
    <col min="4" max="4" width="9.796875" style="398" customWidth="1"/>
    <col min="5" max="6" width="12.1328125" style="396" customWidth="1"/>
    <col min="7" max="16384" width="10.33203125" style="315"/>
  </cols>
  <sheetData>
    <row r="1" spans="1:11" ht="45" customHeight="1" thickBot="1">
      <c r="A1" s="400"/>
      <c r="B1" s="401" t="s">
        <v>2398</v>
      </c>
      <c r="C1" s="1226"/>
      <c r="D1" s="1227"/>
      <c r="E1" s="1227"/>
      <c r="F1" s="1228"/>
    </row>
    <row r="2" spans="1:11" ht="23.5" customHeight="1" thickBot="1">
      <c r="A2" s="322" t="s">
        <v>2273</v>
      </c>
      <c r="B2" s="402" t="s">
        <v>2399</v>
      </c>
      <c r="C2" s="1229"/>
      <c r="D2" s="1230"/>
      <c r="E2" s="1230"/>
      <c r="F2" s="1231"/>
    </row>
    <row r="3" spans="1:11" ht="23.1" customHeight="1">
      <c r="A3" s="403" t="s">
        <v>2275</v>
      </c>
      <c r="B3" s="402" t="s">
        <v>2400</v>
      </c>
      <c r="C3" s="1232"/>
      <c r="D3" s="1233"/>
      <c r="E3" s="1233"/>
      <c r="F3" s="1234"/>
    </row>
    <row r="4" spans="1:11" ht="29.1" customHeight="1" thickBot="1">
      <c r="A4" s="404" t="s">
        <v>2279</v>
      </c>
      <c r="B4" s="405" t="s">
        <v>2401</v>
      </c>
      <c r="C4" s="1235"/>
      <c r="D4" s="1236"/>
      <c r="E4" s="1236"/>
      <c r="F4" s="1237"/>
    </row>
    <row r="5" spans="1:11" ht="25.35" customHeight="1" thickBot="1">
      <c r="A5" s="406" t="s">
        <v>2281</v>
      </c>
      <c r="B5" s="407" t="s">
        <v>2282</v>
      </c>
      <c r="C5" s="408" t="s">
        <v>159</v>
      </c>
      <c r="D5" s="409" t="s">
        <v>2284</v>
      </c>
      <c r="E5" s="410" t="s">
        <v>2402</v>
      </c>
      <c r="F5" s="411" t="s">
        <v>2403</v>
      </c>
    </row>
    <row r="6" spans="1:11" s="416" customFormat="1" ht="15.75" customHeight="1">
      <c r="A6" s="412"/>
      <c r="B6" s="332" t="s">
        <v>2404</v>
      </c>
      <c r="C6" s="413"/>
      <c r="D6" s="413"/>
      <c r="E6" s="414"/>
      <c r="F6" s="415"/>
    </row>
    <row r="7" spans="1:11" ht="26.5" customHeight="1">
      <c r="A7" s="417">
        <v>1</v>
      </c>
      <c r="B7" s="418" t="s">
        <v>2405</v>
      </c>
      <c r="C7" s="419">
        <v>1</v>
      </c>
      <c r="D7" s="420" t="s">
        <v>339</v>
      </c>
      <c r="E7" s="1094"/>
      <c r="F7" s="972">
        <f>ROUND(C7*E7,2)</f>
        <v>0</v>
      </c>
      <c r="H7" s="422"/>
      <c r="J7" s="422"/>
      <c r="K7" s="423"/>
    </row>
    <row r="8" spans="1:11" s="416" customFormat="1">
      <c r="A8" s="424"/>
      <c r="B8" s="425" t="s">
        <v>2406</v>
      </c>
      <c r="C8" s="426"/>
      <c r="D8" s="427"/>
      <c r="E8" s="428"/>
      <c r="F8" s="973"/>
      <c r="H8" s="429"/>
      <c r="J8" s="430"/>
      <c r="K8" s="431"/>
    </row>
    <row r="9" spans="1:11" ht="13.75" customHeight="1">
      <c r="A9" s="417">
        <v>2</v>
      </c>
      <c r="B9" s="418" t="s">
        <v>2407</v>
      </c>
      <c r="C9" s="419">
        <v>8</v>
      </c>
      <c r="D9" s="420" t="s">
        <v>339</v>
      </c>
      <c r="E9" s="1095"/>
      <c r="F9" s="972">
        <f>ROUND(C9*E9,2)</f>
        <v>0</v>
      </c>
      <c r="H9" s="422"/>
      <c r="J9" s="422"/>
      <c r="K9" s="423"/>
    </row>
    <row r="10" spans="1:11">
      <c r="A10" s="417">
        <v>3</v>
      </c>
      <c r="B10" s="418" t="s">
        <v>2408</v>
      </c>
      <c r="C10" s="419">
        <v>7</v>
      </c>
      <c r="D10" s="420" t="s">
        <v>339</v>
      </c>
      <c r="E10" s="1095"/>
      <c r="F10" s="972">
        <f>ROUND(C10*E10,2)</f>
        <v>0</v>
      </c>
      <c r="H10" s="422"/>
      <c r="J10" s="422"/>
      <c r="K10" s="423"/>
    </row>
    <row r="11" spans="1:11">
      <c r="A11" s="417">
        <v>4</v>
      </c>
      <c r="B11" s="418" t="s">
        <v>2409</v>
      </c>
      <c r="C11" s="419">
        <v>1</v>
      </c>
      <c r="D11" s="420" t="s">
        <v>339</v>
      </c>
      <c r="E11" s="1095"/>
      <c r="F11" s="972">
        <f>ROUND(C11*E11,2)</f>
        <v>0</v>
      </c>
      <c r="H11" s="422"/>
      <c r="J11" s="422"/>
      <c r="K11" s="423"/>
    </row>
    <row r="12" spans="1:11">
      <c r="A12" s="417">
        <v>5</v>
      </c>
      <c r="B12" s="418" t="s">
        <v>2410</v>
      </c>
      <c r="C12" s="419">
        <v>35</v>
      </c>
      <c r="D12" s="420" t="s">
        <v>339</v>
      </c>
      <c r="E12" s="1095"/>
      <c r="F12" s="972">
        <f>ROUND(C12*E12,2)</f>
        <v>0</v>
      </c>
      <c r="H12" s="422"/>
      <c r="J12" s="422"/>
      <c r="K12" s="423"/>
    </row>
    <row r="13" spans="1:11">
      <c r="A13" s="417"/>
      <c r="B13" s="418"/>
      <c r="C13" s="419"/>
      <c r="D13" s="420"/>
      <c r="E13" s="432"/>
      <c r="F13" s="974"/>
      <c r="H13" s="394"/>
      <c r="J13" s="422"/>
      <c r="K13" s="423"/>
    </row>
    <row r="14" spans="1:11" s="416" customFormat="1" ht="14.1" customHeight="1">
      <c r="A14" s="434"/>
      <c r="B14" s="425" t="s">
        <v>2411</v>
      </c>
      <c r="C14" s="435"/>
      <c r="D14" s="436"/>
      <c r="E14" s="437"/>
      <c r="F14" s="975"/>
      <c r="H14" s="438"/>
      <c r="J14" s="430"/>
      <c r="K14" s="431"/>
    </row>
    <row r="15" spans="1:11">
      <c r="A15" s="417"/>
      <c r="B15" s="439" t="s">
        <v>2412</v>
      </c>
      <c r="C15" s="419"/>
      <c r="D15" s="420"/>
      <c r="E15" s="432"/>
      <c r="F15" s="974"/>
      <c r="H15" s="394"/>
      <c r="J15" s="422"/>
      <c r="K15" s="423"/>
    </row>
    <row r="16" spans="1:11">
      <c r="A16" s="417">
        <v>6</v>
      </c>
      <c r="B16" s="418" t="s">
        <v>2413</v>
      </c>
      <c r="C16" s="419">
        <v>80</v>
      </c>
      <c r="D16" s="420" t="s">
        <v>364</v>
      </c>
      <c r="E16" s="1094"/>
      <c r="F16" s="976">
        <f t="shared" ref="F16:F21" si="0">ROUND(C16*E16,2)</f>
        <v>0</v>
      </c>
      <c r="H16" s="422"/>
      <c r="J16" s="422"/>
      <c r="K16" s="423"/>
    </row>
    <row r="17" spans="1:11">
      <c r="A17" s="417">
        <v>7</v>
      </c>
      <c r="B17" s="418" t="s">
        <v>2414</v>
      </c>
      <c r="C17" s="419">
        <v>55</v>
      </c>
      <c r="D17" s="420" t="s">
        <v>364</v>
      </c>
      <c r="E17" s="1094"/>
      <c r="F17" s="976">
        <f t="shared" si="0"/>
        <v>0</v>
      </c>
      <c r="H17" s="422"/>
      <c r="J17" s="422"/>
      <c r="K17" s="423"/>
    </row>
    <row r="18" spans="1:11">
      <c r="A18" s="417">
        <v>8</v>
      </c>
      <c r="B18" s="418" t="s">
        <v>2415</v>
      </c>
      <c r="C18" s="419">
        <v>80</v>
      </c>
      <c r="D18" s="420" t="s">
        <v>364</v>
      </c>
      <c r="E18" s="1094"/>
      <c r="F18" s="976">
        <f t="shared" si="0"/>
        <v>0</v>
      </c>
      <c r="H18" s="422"/>
      <c r="J18" s="422"/>
      <c r="K18" s="423"/>
    </row>
    <row r="19" spans="1:11">
      <c r="A19" s="417">
        <v>9</v>
      </c>
      <c r="B19" s="418" t="s">
        <v>2416</v>
      </c>
      <c r="C19" s="419">
        <v>10</v>
      </c>
      <c r="D19" s="420" t="s">
        <v>364</v>
      </c>
      <c r="E19" s="1094"/>
      <c r="F19" s="976">
        <f t="shared" si="0"/>
        <v>0</v>
      </c>
      <c r="H19" s="422"/>
      <c r="J19" s="422"/>
      <c r="K19" s="423"/>
    </row>
    <row r="20" spans="1:11">
      <c r="A20" s="417">
        <v>10</v>
      </c>
      <c r="B20" s="418" t="s">
        <v>2417</v>
      </c>
      <c r="C20" s="419">
        <v>20</v>
      </c>
      <c r="D20" s="420" t="s">
        <v>364</v>
      </c>
      <c r="E20" s="1094"/>
      <c r="F20" s="976">
        <f t="shared" si="0"/>
        <v>0</v>
      </c>
      <c r="H20" s="422"/>
      <c r="J20" s="422"/>
      <c r="K20" s="423"/>
    </row>
    <row r="21" spans="1:11">
      <c r="A21" s="417">
        <v>11</v>
      </c>
      <c r="B21" s="418" t="s">
        <v>2418</v>
      </c>
      <c r="C21" s="419">
        <v>12</v>
      </c>
      <c r="D21" s="420" t="s">
        <v>364</v>
      </c>
      <c r="E21" s="1094"/>
      <c r="F21" s="976">
        <f t="shared" si="0"/>
        <v>0</v>
      </c>
      <c r="H21" s="422"/>
      <c r="J21" s="422"/>
      <c r="K21" s="423"/>
    </row>
    <row r="22" spans="1:11">
      <c r="A22" s="417"/>
      <c r="B22" s="439" t="s">
        <v>2419</v>
      </c>
      <c r="C22" s="419"/>
      <c r="D22" s="420"/>
      <c r="E22" s="421"/>
      <c r="F22" s="974"/>
      <c r="H22" s="422"/>
      <c r="J22" s="422"/>
      <c r="K22" s="423"/>
    </row>
    <row r="23" spans="1:11">
      <c r="A23" s="417">
        <v>12</v>
      </c>
      <c r="B23" s="418" t="s">
        <v>2420</v>
      </c>
      <c r="C23" s="419">
        <v>2.6</v>
      </c>
      <c r="D23" s="420" t="s">
        <v>364</v>
      </c>
      <c r="E23" s="1094"/>
      <c r="F23" s="976">
        <f>ROUND(C23*E23,2)</f>
        <v>0</v>
      </c>
      <c r="H23" s="422"/>
      <c r="J23" s="422"/>
      <c r="K23" s="423"/>
    </row>
    <row r="24" spans="1:11">
      <c r="A24" s="417">
        <v>13</v>
      </c>
      <c r="B24" s="418" t="s">
        <v>2421</v>
      </c>
      <c r="C24" s="419">
        <v>1.3</v>
      </c>
      <c r="D24" s="420" t="s">
        <v>364</v>
      </c>
      <c r="E24" s="1094"/>
      <c r="F24" s="976">
        <f>ROUND(C24*E24,2)</f>
        <v>0</v>
      </c>
      <c r="H24" s="422"/>
      <c r="J24" s="422"/>
      <c r="K24" s="423"/>
    </row>
    <row r="25" spans="1:11">
      <c r="A25" s="417">
        <v>14</v>
      </c>
      <c r="B25" s="418" t="s">
        <v>2422</v>
      </c>
      <c r="C25" s="419">
        <v>1.3</v>
      </c>
      <c r="D25" s="420" t="s">
        <v>364</v>
      </c>
      <c r="E25" s="1094"/>
      <c r="F25" s="976">
        <f>ROUND(C25*E25,2)</f>
        <v>0</v>
      </c>
      <c r="H25" s="422"/>
      <c r="J25" s="422"/>
      <c r="K25" s="423"/>
    </row>
    <row r="26" spans="1:11" ht="26.25" customHeight="1">
      <c r="A26" s="417"/>
      <c r="B26" s="440" t="s">
        <v>2423</v>
      </c>
      <c r="C26" s="419"/>
      <c r="D26" s="420"/>
      <c r="E26" s="421"/>
      <c r="F26" s="974"/>
      <c r="H26" s="422"/>
      <c r="J26" s="422"/>
      <c r="K26" s="423"/>
    </row>
    <row r="27" spans="1:11">
      <c r="A27" s="417">
        <v>15</v>
      </c>
      <c r="B27" s="418" t="s">
        <v>2424</v>
      </c>
      <c r="C27" s="419">
        <v>12</v>
      </c>
      <c r="D27" s="420" t="s">
        <v>364</v>
      </c>
      <c r="E27" s="1094"/>
      <c r="F27" s="976">
        <f t="shared" ref="F27:F32" si="1">ROUND(C27*E27,2)</f>
        <v>0</v>
      </c>
      <c r="H27" s="422"/>
      <c r="J27" s="422"/>
      <c r="K27" s="423"/>
    </row>
    <row r="28" spans="1:11">
      <c r="A28" s="417">
        <v>16</v>
      </c>
      <c r="B28" s="418" t="s">
        <v>2425</v>
      </c>
      <c r="C28" s="419">
        <v>20</v>
      </c>
      <c r="D28" s="420" t="s">
        <v>364</v>
      </c>
      <c r="E28" s="1094"/>
      <c r="F28" s="976">
        <f t="shared" si="1"/>
        <v>0</v>
      </c>
      <c r="H28" s="422"/>
      <c r="J28" s="422"/>
      <c r="K28" s="423"/>
    </row>
    <row r="29" spans="1:11">
      <c r="A29" s="417">
        <v>17</v>
      </c>
      <c r="B29" s="418" t="s">
        <v>2426</v>
      </c>
      <c r="C29" s="419">
        <v>10</v>
      </c>
      <c r="D29" s="420" t="s">
        <v>364</v>
      </c>
      <c r="E29" s="1094"/>
      <c r="F29" s="976">
        <f t="shared" si="1"/>
        <v>0</v>
      </c>
      <c r="H29" s="422"/>
      <c r="J29" s="422"/>
      <c r="K29" s="423"/>
    </row>
    <row r="30" spans="1:11">
      <c r="A30" s="417">
        <v>18</v>
      </c>
      <c r="B30" s="418" t="s">
        <v>2427</v>
      </c>
      <c r="C30" s="419">
        <v>80</v>
      </c>
      <c r="D30" s="420" t="s">
        <v>364</v>
      </c>
      <c r="E30" s="1094"/>
      <c r="F30" s="976">
        <f t="shared" si="1"/>
        <v>0</v>
      </c>
      <c r="H30" s="422"/>
      <c r="J30" s="422"/>
      <c r="K30" s="423"/>
    </row>
    <row r="31" spans="1:11">
      <c r="A31" s="417">
        <v>19</v>
      </c>
      <c r="B31" s="418" t="s">
        <v>2428</v>
      </c>
      <c r="C31" s="419">
        <v>55</v>
      </c>
      <c r="D31" s="420" t="s">
        <v>364</v>
      </c>
      <c r="E31" s="1094"/>
      <c r="F31" s="976">
        <f t="shared" si="1"/>
        <v>0</v>
      </c>
      <c r="H31" s="422"/>
      <c r="J31" s="422"/>
      <c r="K31" s="423"/>
    </row>
    <row r="32" spans="1:11">
      <c r="A32" s="417">
        <v>20</v>
      </c>
      <c r="B32" s="418" t="s">
        <v>2429</v>
      </c>
      <c r="C32" s="419">
        <v>80</v>
      </c>
      <c r="D32" s="420" t="s">
        <v>364</v>
      </c>
      <c r="E32" s="1094"/>
      <c r="F32" s="976">
        <f t="shared" si="1"/>
        <v>0</v>
      </c>
      <c r="H32" s="422"/>
      <c r="J32" s="422"/>
      <c r="K32" s="423"/>
    </row>
    <row r="33" spans="1:11">
      <c r="A33" s="417"/>
      <c r="B33" s="418"/>
      <c r="C33" s="419"/>
      <c r="D33" s="420"/>
      <c r="E33" s="432"/>
      <c r="F33" s="974"/>
      <c r="H33" s="394"/>
      <c r="J33" s="422"/>
      <c r="K33" s="423"/>
    </row>
    <row r="34" spans="1:11" s="416" customFormat="1" ht="13.75" customHeight="1">
      <c r="A34" s="434"/>
      <c r="B34" s="425" t="s">
        <v>2430</v>
      </c>
      <c r="C34" s="435"/>
      <c r="D34" s="436"/>
      <c r="E34" s="441"/>
      <c r="F34" s="975"/>
      <c r="H34" s="438"/>
      <c r="J34" s="430"/>
      <c r="K34" s="431"/>
    </row>
    <row r="35" spans="1:11">
      <c r="A35" s="442">
        <v>22</v>
      </c>
      <c r="B35" s="418" t="s">
        <v>2431</v>
      </c>
      <c r="C35" s="419">
        <v>2</v>
      </c>
      <c r="D35" s="420" t="s">
        <v>339</v>
      </c>
      <c r="E35" s="1094"/>
      <c r="F35" s="976">
        <f t="shared" ref="F35:F43" si="2">ROUND(C35*E35,2)</f>
        <v>0</v>
      </c>
      <c r="H35" s="422"/>
      <c r="J35" s="422"/>
      <c r="K35" s="423"/>
    </row>
    <row r="36" spans="1:11">
      <c r="A36" s="442">
        <v>23</v>
      </c>
      <c r="B36" s="418" t="s">
        <v>2432</v>
      </c>
      <c r="C36" s="419">
        <v>2</v>
      </c>
      <c r="D36" s="420" t="s">
        <v>339</v>
      </c>
      <c r="E36" s="1094"/>
      <c r="F36" s="976">
        <f t="shared" si="2"/>
        <v>0</v>
      </c>
      <c r="H36" s="422"/>
      <c r="J36" s="422"/>
      <c r="K36" s="423"/>
    </row>
    <row r="37" spans="1:11">
      <c r="A37" s="442">
        <v>24</v>
      </c>
      <c r="B37" s="418" t="s">
        <v>2433</v>
      </c>
      <c r="C37" s="419">
        <v>15</v>
      </c>
      <c r="D37" s="420" t="s">
        <v>339</v>
      </c>
      <c r="E37" s="1094"/>
      <c r="F37" s="976">
        <f t="shared" si="2"/>
        <v>0</v>
      </c>
      <c r="H37" s="422"/>
      <c r="J37" s="422"/>
      <c r="K37" s="423"/>
    </row>
    <row r="38" spans="1:11">
      <c r="A38" s="442">
        <v>25</v>
      </c>
      <c r="B38" s="418" t="s">
        <v>2434</v>
      </c>
      <c r="C38" s="419">
        <v>15</v>
      </c>
      <c r="D38" s="420" t="s">
        <v>339</v>
      </c>
      <c r="E38" s="1094"/>
      <c r="F38" s="976">
        <f t="shared" si="2"/>
        <v>0</v>
      </c>
      <c r="H38" s="422"/>
      <c r="J38" s="422"/>
      <c r="K38" s="423"/>
    </row>
    <row r="39" spans="1:11">
      <c r="A39" s="442">
        <v>26</v>
      </c>
      <c r="B39" s="418" t="s">
        <v>2435</v>
      </c>
      <c r="C39" s="419">
        <v>2</v>
      </c>
      <c r="D39" s="420" t="s">
        <v>339</v>
      </c>
      <c r="E39" s="1094"/>
      <c r="F39" s="976">
        <f t="shared" si="2"/>
        <v>0</v>
      </c>
      <c r="H39" s="422"/>
      <c r="J39" s="422"/>
      <c r="K39" s="423"/>
    </row>
    <row r="40" spans="1:11">
      <c r="A40" s="442">
        <v>27</v>
      </c>
      <c r="B40" s="418" t="s">
        <v>2436</v>
      </c>
      <c r="C40" s="419">
        <v>13</v>
      </c>
      <c r="D40" s="420" t="s">
        <v>339</v>
      </c>
      <c r="E40" s="1094"/>
      <c r="F40" s="976">
        <f t="shared" si="2"/>
        <v>0</v>
      </c>
      <c r="H40" s="422"/>
      <c r="J40" s="422"/>
      <c r="K40" s="423"/>
    </row>
    <row r="41" spans="1:11">
      <c r="A41" s="442">
        <v>28</v>
      </c>
      <c r="B41" s="418" t="s">
        <v>2437</v>
      </c>
      <c r="C41" s="419">
        <v>2</v>
      </c>
      <c r="D41" s="420" t="s">
        <v>339</v>
      </c>
      <c r="E41" s="1094"/>
      <c r="F41" s="976">
        <f t="shared" si="2"/>
        <v>0</v>
      </c>
      <c r="H41" s="422"/>
      <c r="J41" s="422"/>
      <c r="K41" s="423"/>
    </row>
    <row r="42" spans="1:11">
      <c r="A42" s="442">
        <v>29</v>
      </c>
      <c r="B42" s="418" t="s">
        <v>2438</v>
      </c>
      <c r="C42" s="419">
        <v>1</v>
      </c>
      <c r="D42" s="420" t="s">
        <v>339</v>
      </c>
      <c r="E42" s="1094"/>
      <c r="F42" s="976">
        <f t="shared" si="2"/>
        <v>0</v>
      </c>
      <c r="H42" s="422"/>
      <c r="J42" s="422"/>
      <c r="K42" s="423"/>
    </row>
    <row r="43" spans="1:11">
      <c r="A43" s="442">
        <v>30</v>
      </c>
      <c r="B43" s="418" t="s">
        <v>2439</v>
      </c>
      <c r="C43" s="419">
        <v>1</v>
      </c>
      <c r="D43" s="420" t="s">
        <v>339</v>
      </c>
      <c r="E43" s="1094"/>
      <c r="F43" s="976">
        <f t="shared" si="2"/>
        <v>0</v>
      </c>
      <c r="H43" s="422"/>
      <c r="J43" s="422"/>
      <c r="K43" s="423"/>
    </row>
    <row r="44" spans="1:11">
      <c r="A44" s="417"/>
      <c r="B44" s="443"/>
      <c r="C44" s="444"/>
      <c r="D44" s="443"/>
      <c r="E44" s="432"/>
      <c r="F44" s="974"/>
      <c r="H44" s="394"/>
      <c r="J44" s="422"/>
      <c r="K44" s="423"/>
    </row>
    <row r="45" spans="1:11" s="416" customFormat="1">
      <c r="A45" s="424"/>
      <c r="B45" s="343" t="s">
        <v>2440</v>
      </c>
      <c r="C45" s="445"/>
      <c r="D45" s="446"/>
      <c r="E45" s="441"/>
      <c r="F45" s="975"/>
      <c r="H45" s="429"/>
      <c r="J45" s="430"/>
      <c r="K45" s="431"/>
    </row>
    <row r="46" spans="1:11" s="449" customFormat="1" ht="12.3">
      <c r="A46" s="417">
        <v>31</v>
      </c>
      <c r="B46" s="447" t="s">
        <v>2441</v>
      </c>
      <c r="C46" s="448">
        <v>1550</v>
      </c>
      <c r="D46" s="420" t="s">
        <v>364</v>
      </c>
      <c r="E46" s="1094"/>
      <c r="F46" s="976">
        <f t="shared" ref="F46:F61" si="3">ROUND(C46*E46,2)</f>
        <v>0</v>
      </c>
      <c r="H46" s="394"/>
      <c r="J46" s="422"/>
      <c r="K46" s="423"/>
    </row>
    <row r="47" spans="1:11">
      <c r="A47" s="450">
        <v>32</v>
      </c>
      <c r="B47" s="447" t="s">
        <v>2442</v>
      </c>
      <c r="C47" s="448">
        <v>4</v>
      </c>
      <c r="D47" s="451" t="s">
        <v>339</v>
      </c>
      <c r="E47" s="1094"/>
      <c r="F47" s="976">
        <f t="shared" si="3"/>
        <v>0</v>
      </c>
      <c r="H47" s="423"/>
      <c r="J47" s="422"/>
      <c r="K47" s="423"/>
    </row>
    <row r="48" spans="1:11" s="449" customFormat="1" ht="12.3">
      <c r="A48" s="417">
        <v>33</v>
      </c>
      <c r="B48" s="447" t="s">
        <v>2443</v>
      </c>
      <c r="C48" s="448">
        <v>2</v>
      </c>
      <c r="D48" s="451" t="s">
        <v>339</v>
      </c>
      <c r="E48" s="1094"/>
      <c r="F48" s="976">
        <f t="shared" si="3"/>
        <v>0</v>
      </c>
      <c r="H48" s="423"/>
      <c r="J48" s="422"/>
      <c r="K48" s="423"/>
    </row>
    <row r="49" spans="1:11" s="449" customFormat="1" ht="12.3">
      <c r="A49" s="450">
        <v>34</v>
      </c>
      <c r="B49" s="447" t="s">
        <v>2444</v>
      </c>
      <c r="C49" s="448">
        <v>6</v>
      </c>
      <c r="D49" s="451" t="s">
        <v>339</v>
      </c>
      <c r="E49" s="1094"/>
      <c r="F49" s="976">
        <f t="shared" si="3"/>
        <v>0</v>
      </c>
      <c r="H49" s="423"/>
      <c r="J49" s="422"/>
      <c r="K49" s="423"/>
    </row>
    <row r="50" spans="1:11" s="449" customFormat="1" ht="12.3">
      <c r="A50" s="417">
        <v>35</v>
      </c>
      <c r="B50" s="447" t="s">
        <v>2445</v>
      </c>
      <c r="C50" s="448">
        <v>1</v>
      </c>
      <c r="D50" s="451" t="s">
        <v>339</v>
      </c>
      <c r="E50" s="1094"/>
      <c r="F50" s="976">
        <f t="shared" si="3"/>
        <v>0</v>
      </c>
      <c r="H50" s="423"/>
      <c r="J50" s="422"/>
      <c r="K50" s="423"/>
    </row>
    <row r="51" spans="1:11" s="449" customFormat="1" ht="12.3">
      <c r="A51" s="450">
        <v>36</v>
      </c>
      <c r="B51" s="447" t="s">
        <v>2446</v>
      </c>
      <c r="C51" s="448">
        <v>1</v>
      </c>
      <c r="D51" s="451" t="s">
        <v>339</v>
      </c>
      <c r="E51" s="1094"/>
      <c r="F51" s="976">
        <f t="shared" si="3"/>
        <v>0</v>
      </c>
      <c r="H51" s="423"/>
      <c r="J51" s="422"/>
      <c r="K51" s="423"/>
    </row>
    <row r="52" spans="1:11" s="449" customFormat="1" ht="12.3">
      <c r="A52" s="417">
        <v>37</v>
      </c>
      <c r="B52" s="447" t="s">
        <v>2447</v>
      </c>
      <c r="C52" s="448">
        <v>1</v>
      </c>
      <c r="D52" s="451" t="s">
        <v>339</v>
      </c>
      <c r="E52" s="1094"/>
      <c r="F52" s="976">
        <f t="shared" si="3"/>
        <v>0</v>
      </c>
      <c r="H52" s="423"/>
      <c r="J52" s="422"/>
      <c r="K52" s="423"/>
    </row>
    <row r="53" spans="1:11" s="449" customFormat="1" ht="12.3">
      <c r="A53" s="450">
        <v>38</v>
      </c>
      <c r="B53" s="447" t="s">
        <v>2448</v>
      </c>
      <c r="C53" s="448">
        <v>4</v>
      </c>
      <c r="D53" s="451" t="s">
        <v>339</v>
      </c>
      <c r="E53" s="1094"/>
      <c r="F53" s="976">
        <f t="shared" si="3"/>
        <v>0</v>
      </c>
      <c r="H53" s="423"/>
      <c r="J53" s="422"/>
      <c r="K53" s="423"/>
    </row>
    <row r="54" spans="1:11" s="449" customFormat="1" ht="12.3">
      <c r="A54" s="417">
        <v>39</v>
      </c>
      <c r="B54" s="447" t="s">
        <v>2449</v>
      </c>
      <c r="C54" s="448">
        <v>8</v>
      </c>
      <c r="D54" s="451" t="s">
        <v>339</v>
      </c>
      <c r="E54" s="1094"/>
      <c r="F54" s="976">
        <f t="shared" si="3"/>
        <v>0</v>
      </c>
      <c r="H54" s="423"/>
      <c r="J54" s="422"/>
      <c r="K54" s="423"/>
    </row>
    <row r="55" spans="1:11" s="449" customFormat="1" ht="12.3">
      <c r="A55" s="450">
        <v>40</v>
      </c>
      <c r="B55" s="447" t="s">
        <v>2450</v>
      </c>
      <c r="C55" s="448">
        <v>3</v>
      </c>
      <c r="D55" s="451" t="s">
        <v>339</v>
      </c>
      <c r="E55" s="1094"/>
      <c r="F55" s="976">
        <f t="shared" si="3"/>
        <v>0</v>
      </c>
      <c r="H55" s="423"/>
      <c r="J55" s="422"/>
      <c r="K55" s="423"/>
    </row>
    <row r="56" spans="1:11" s="449" customFormat="1" ht="12.3">
      <c r="A56" s="417">
        <v>41</v>
      </c>
      <c r="B56" s="447" t="s">
        <v>2451</v>
      </c>
      <c r="C56" s="448">
        <v>142</v>
      </c>
      <c r="D56" s="451" t="s">
        <v>339</v>
      </c>
      <c r="E56" s="1094"/>
      <c r="F56" s="976">
        <f t="shared" si="3"/>
        <v>0</v>
      </c>
      <c r="H56" s="423"/>
      <c r="J56" s="422"/>
      <c r="K56" s="423"/>
    </row>
    <row r="57" spans="1:11" s="449" customFormat="1" ht="12.3">
      <c r="A57" s="450">
        <v>42</v>
      </c>
      <c r="B57" s="447" t="s">
        <v>2452</v>
      </c>
      <c r="C57" s="448">
        <v>5</v>
      </c>
      <c r="D57" s="451" t="s">
        <v>339</v>
      </c>
      <c r="E57" s="1094"/>
      <c r="F57" s="976">
        <f t="shared" si="3"/>
        <v>0</v>
      </c>
      <c r="H57" s="423"/>
      <c r="J57" s="422"/>
      <c r="K57" s="423"/>
    </row>
    <row r="58" spans="1:11" s="449" customFormat="1" ht="12.3">
      <c r="A58" s="417">
        <v>43</v>
      </c>
      <c r="B58" s="447" t="s">
        <v>2453</v>
      </c>
      <c r="C58" s="448">
        <v>10</v>
      </c>
      <c r="D58" s="451" t="s">
        <v>339</v>
      </c>
      <c r="E58" s="1094"/>
      <c r="F58" s="976">
        <f t="shared" si="3"/>
        <v>0</v>
      </c>
      <c r="H58" s="423"/>
      <c r="J58" s="422"/>
      <c r="K58" s="423"/>
    </row>
    <row r="59" spans="1:11" s="449" customFormat="1" ht="12.3">
      <c r="A59" s="450">
        <v>44</v>
      </c>
      <c r="B59" s="447" t="s">
        <v>2454</v>
      </c>
      <c r="C59" s="448">
        <v>5</v>
      </c>
      <c r="D59" s="451" t="s">
        <v>339</v>
      </c>
      <c r="E59" s="1094"/>
      <c r="F59" s="976">
        <f t="shared" si="3"/>
        <v>0</v>
      </c>
      <c r="H59" s="423"/>
      <c r="J59" s="422"/>
      <c r="K59" s="423"/>
    </row>
    <row r="60" spans="1:11" s="449" customFormat="1" ht="12.3">
      <c r="A60" s="417">
        <v>45</v>
      </c>
      <c r="B60" s="447" t="s">
        <v>2455</v>
      </c>
      <c r="C60" s="448">
        <v>31</v>
      </c>
      <c r="D60" s="451" t="s">
        <v>339</v>
      </c>
      <c r="E60" s="1094"/>
      <c r="F60" s="976">
        <f t="shared" si="3"/>
        <v>0</v>
      </c>
      <c r="H60" s="422"/>
      <c r="J60" s="422"/>
      <c r="K60" s="423"/>
    </row>
    <row r="61" spans="1:11" s="449" customFormat="1" ht="12.3">
      <c r="A61" s="450">
        <v>46</v>
      </c>
      <c r="B61" s="447" t="s">
        <v>2456</v>
      </c>
      <c r="C61" s="448">
        <v>66</v>
      </c>
      <c r="D61" s="451" t="s">
        <v>339</v>
      </c>
      <c r="E61" s="1094"/>
      <c r="F61" s="976">
        <f t="shared" si="3"/>
        <v>0</v>
      </c>
      <c r="H61" s="423"/>
      <c r="J61" s="422"/>
      <c r="K61" s="423"/>
    </row>
    <row r="62" spans="1:11">
      <c r="A62" s="417"/>
      <c r="B62" s="452"/>
      <c r="C62" s="419"/>
      <c r="D62" s="420"/>
      <c r="E62" s="432"/>
      <c r="F62" s="974"/>
      <c r="H62" s="394"/>
      <c r="J62" s="422"/>
      <c r="K62" s="423"/>
    </row>
    <row r="63" spans="1:11">
      <c r="A63" s="417"/>
      <c r="B63" s="453" t="s">
        <v>2457</v>
      </c>
      <c r="C63" s="419"/>
      <c r="D63" s="420"/>
      <c r="E63" s="432"/>
      <c r="F63" s="974"/>
      <c r="H63" s="394"/>
      <c r="J63" s="422"/>
      <c r="K63" s="423"/>
    </row>
    <row r="64" spans="1:11">
      <c r="A64" s="417">
        <v>47</v>
      </c>
      <c r="B64" s="447" t="s">
        <v>2458</v>
      </c>
      <c r="C64" s="448">
        <v>3</v>
      </c>
      <c r="D64" s="451" t="s">
        <v>339</v>
      </c>
      <c r="E64" s="1094"/>
      <c r="F64" s="976">
        <f t="shared" ref="F64:F77" si="4">ROUND(C64*E64,2)</f>
        <v>0</v>
      </c>
      <c r="H64" s="423"/>
      <c r="J64" s="422"/>
      <c r="K64" s="423"/>
    </row>
    <row r="65" spans="1:11">
      <c r="A65" s="417">
        <v>48</v>
      </c>
      <c r="B65" s="447" t="s">
        <v>2459</v>
      </c>
      <c r="C65" s="448">
        <v>2</v>
      </c>
      <c r="D65" s="451" t="s">
        <v>339</v>
      </c>
      <c r="E65" s="1094"/>
      <c r="F65" s="976">
        <f t="shared" si="4"/>
        <v>0</v>
      </c>
      <c r="H65" s="423"/>
      <c r="J65" s="422"/>
      <c r="K65" s="423"/>
    </row>
    <row r="66" spans="1:11">
      <c r="A66" s="417">
        <v>49</v>
      </c>
      <c r="B66" s="447" t="s">
        <v>2460</v>
      </c>
      <c r="C66" s="448">
        <v>1</v>
      </c>
      <c r="D66" s="451" t="s">
        <v>339</v>
      </c>
      <c r="E66" s="1094"/>
      <c r="F66" s="976">
        <f t="shared" si="4"/>
        <v>0</v>
      </c>
      <c r="H66" s="423"/>
      <c r="J66" s="422"/>
      <c r="K66" s="423"/>
    </row>
    <row r="67" spans="1:11">
      <c r="A67" s="417">
        <v>51</v>
      </c>
      <c r="B67" s="447" t="s">
        <v>2461</v>
      </c>
      <c r="C67" s="448">
        <v>1</v>
      </c>
      <c r="D67" s="451" t="s">
        <v>339</v>
      </c>
      <c r="E67" s="1094"/>
      <c r="F67" s="976">
        <f t="shared" si="4"/>
        <v>0</v>
      </c>
      <c r="H67" s="423"/>
      <c r="J67" s="422"/>
      <c r="K67" s="423"/>
    </row>
    <row r="68" spans="1:11">
      <c r="A68" s="417">
        <v>50</v>
      </c>
      <c r="B68" s="447" t="s">
        <v>2462</v>
      </c>
      <c r="C68" s="448">
        <v>1</v>
      </c>
      <c r="D68" s="451" t="s">
        <v>339</v>
      </c>
      <c r="E68" s="1094"/>
      <c r="F68" s="976">
        <f t="shared" si="4"/>
        <v>0</v>
      </c>
      <c r="H68" s="423"/>
      <c r="J68" s="422"/>
      <c r="K68" s="423"/>
    </row>
    <row r="69" spans="1:11">
      <c r="A69" s="417">
        <v>51</v>
      </c>
      <c r="B69" s="447" t="s">
        <v>2463</v>
      </c>
      <c r="C69" s="448">
        <v>4</v>
      </c>
      <c r="D69" s="451" t="s">
        <v>339</v>
      </c>
      <c r="E69" s="1094"/>
      <c r="F69" s="976">
        <f t="shared" si="4"/>
        <v>0</v>
      </c>
      <c r="H69" s="423"/>
      <c r="J69" s="422"/>
      <c r="K69" s="423"/>
    </row>
    <row r="70" spans="1:11">
      <c r="A70" s="417">
        <v>52</v>
      </c>
      <c r="B70" s="447" t="s">
        <v>2464</v>
      </c>
      <c r="C70" s="448">
        <v>17</v>
      </c>
      <c r="D70" s="451" t="s">
        <v>339</v>
      </c>
      <c r="E70" s="1094"/>
      <c r="F70" s="976">
        <f t="shared" si="4"/>
        <v>0</v>
      </c>
      <c r="H70" s="423"/>
      <c r="J70" s="422"/>
      <c r="K70" s="423"/>
    </row>
    <row r="71" spans="1:11">
      <c r="A71" s="417">
        <v>53</v>
      </c>
      <c r="B71" s="447" t="s">
        <v>2465</v>
      </c>
      <c r="C71" s="448">
        <v>4</v>
      </c>
      <c r="D71" s="451" t="s">
        <v>339</v>
      </c>
      <c r="E71" s="1094"/>
      <c r="F71" s="976">
        <f t="shared" si="4"/>
        <v>0</v>
      </c>
      <c r="H71" s="423"/>
      <c r="J71" s="422"/>
      <c r="K71" s="423"/>
    </row>
    <row r="72" spans="1:11">
      <c r="A72" s="417">
        <v>54</v>
      </c>
      <c r="B72" s="447" t="s">
        <v>2466</v>
      </c>
      <c r="C72" s="448">
        <v>11</v>
      </c>
      <c r="D72" s="451" t="s">
        <v>339</v>
      </c>
      <c r="E72" s="1094"/>
      <c r="F72" s="976">
        <f t="shared" si="4"/>
        <v>0</v>
      </c>
      <c r="H72" s="423"/>
      <c r="J72" s="422"/>
      <c r="K72" s="423"/>
    </row>
    <row r="73" spans="1:11">
      <c r="A73" s="417">
        <v>55</v>
      </c>
      <c r="B73" s="447" t="s">
        <v>2467</v>
      </c>
      <c r="C73" s="448">
        <v>1</v>
      </c>
      <c r="D73" s="451" t="s">
        <v>339</v>
      </c>
      <c r="E73" s="1094"/>
      <c r="F73" s="976">
        <f t="shared" si="4"/>
        <v>0</v>
      </c>
      <c r="H73" s="423"/>
      <c r="J73" s="422"/>
      <c r="K73" s="423"/>
    </row>
    <row r="74" spans="1:11">
      <c r="A74" s="417">
        <v>56</v>
      </c>
      <c r="B74" s="447" t="s">
        <v>2468</v>
      </c>
      <c r="C74" s="448">
        <v>1</v>
      </c>
      <c r="D74" s="451" t="s">
        <v>339</v>
      </c>
      <c r="E74" s="1094"/>
      <c r="F74" s="976">
        <f t="shared" si="4"/>
        <v>0</v>
      </c>
      <c r="H74" s="423"/>
      <c r="J74" s="422"/>
      <c r="K74" s="423"/>
    </row>
    <row r="75" spans="1:11">
      <c r="A75" s="417">
        <v>57</v>
      </c>
      <c r="B75" s="447" t="s">
        <v>2469</v>
      </c>
      <c r="C75" s="448">
        <v>16</v>
      </c>
      <c r="D75" s="451" t="s">
        <v>339</v>
      </c>
      <c r="E75" s="1094"/>
      <c r="F75" s="976">
        <f t="shared" si="4"/>
        <v>0</v>
      </c>
      <c r="H75" s="423"/>
      <c r="J75" s="422"/>
      <c r="K75" s="423"/>
    </row>
    <row r="76" spans="1:11">
      <c r="A76" s="417">
        <v>58</v>
      </c>
      <c r="B76" s="447" t="s">
        <v>2470</v>
      </c>
      <c r="C76" s="448">
        <v>8</v>
      </c>
      <c r="D76" s="451" t="s">
        <v>339</v>
      </c>
      <c r="E76" s="1094"/>
      <c r="F76" s="976">
        <f t="shared" si="4"/>
        <v>0</v>
      </c>
      <c r="H76" s="423"/>
      <c r="J76" s="422"/>
      <c r="K76" s="423"/>
    </row>
    <row r="77" spans="1:11">
      <c r="A77" s="417">
        <v>59</v>
      </c>
      <c r="B77" s="447" t="s">
        <v>2471</v>
      </c>
      <c r="C77" s="448">
        <v>1</v>
      </c>
      <c r="D77" s="451" t="s">
        <v>339</v>
      </c>
      <c r="E77" s="1094"/>
      <c r="F77" s="976">
        <f t="shared" si="4"/>
        <v>0</v>
      </c>
      <c r="H77" s="423"/>
      <c r="J77" s="422"/>
      <c r="K77" s="423"/>
    </row>
    <row r="78" spans="1:11">
      <c r="A78" s="417"/>
      <c r="B78" s="454" t="s">
        <v>2472</v>
      </c>
      <c r="C78" s="339"/>
      <c r="D78" s="372"/>
      <c r="E78" s="455"/>
      <c r="F78" s="977">
        <f>ROUND(SUM(F7:F77),2)</f>
        <v>0</v>
      </c>
      <c r="H78" s="394"/>
      <c r="J78" s="422"/>
      <c r="K78" s="423"/>
    </row>
    <row r="79" spans="1:11" s="416" customFormat="1">
      <c r="A79" s="424"/>
      <c r="B79" s="343" t="s">
        <v>2473</v>
      </c>
      <c r="C79" s="344"/>
      <c r="D79" s="345"/>
      <c r="E79" s="456"/>
      <c r="F79" s="975"/>
      <c r="H79" s="429"/>
      <c r="J79" s="430"/>
      <c r="K79" s="431"/>
    </row>
    <row r="80" spans="1:11">
      <c r="A80" s="417">
        <v>60</v>
      </c>
      <c r="B80" s="418" t="s">
        <v>2474</v>
      </c>
      <c r="C80" s="457">
        <v>1</v>
      </c>
      <c r="D80" s="458" t="s">
        <v>339</v>
      </c>
      <c r="E80" s="1096"/>
      <c r="F80" s="976">
        <f t="shared" ref="F80:F86" si="5">ROUND(C80*E80,2)</f>
        <v>0</v>
      </c>
      <c r="H80" s="422"/>
      <c r="J80" s="422"/>
      <c r="K80" s="423"/>
    </row>
    <row r="81" spans="1:11" s="462" customFormat="1" ht="28.75" customHeight="1">
      <c r="A81" s="417">
        <v>61</v>
      </c>
      <c r="B81" s="459" t="s">
        <v>2475</v>
      </c>
      <c r="C81" s="460">
        <v>1807</v>
      </c>
      <c r="D81" s="461" t="s">
        <v>364</v>
      </c>
      <c r="E81" s="1096"/>
      <c r="F81" s="972">
        <f t="shared" si="5"/>
        <v>0</v>
      </c>
      <c r="H81" s="463"/>
      <c r="J81" s="422"/>
      <c r="K81" s="423"/>
    </row>
    <row r="82" spans="1:11" s="462" customFormat="1" ht="15.6" customHeight="1">
      <c r="A82" s="417">
        <v>62</v>
      </c>
      <c r="B82" s="459" t="s">
        <v>2476</v>
      </c>
      <c r="C82" s="460">
        <v>1807</v>
      </c>
      <c r="D82" s="461" t="s">
        <v>364</v>
      </c>
      <c r="E82" s="1096"/>
      <c r="F82" s="976">
        <f t="shared" si="5"/>
        <v>0</v>
      </c>
      <c r="H82" s="463"/>
      <c r="J82" s="422"/>
      <c r="K82" s="423"/>
    </row>
    <row r="83" spans="1:11" s="462" customFormat="1" ht="12.3">
      <c r="A83" s="417">
        <v>63</v>
      </c>
      <c r="B83" s="459" t="s">
        <v>2477</v>
      </c>
      <c r="C83" s="457">
        <v>1</v>
      </c>
      <c r="D83" s="461" t="s">
        <v>339</v>
      </c>
      <c r="E83" s="1096"/>
      <c r="F83" s="976">
        <f t="shared" si="5"/>
        <v>0</v>
      </c>
      <c r="H83" s="464"/>
      <c r="J83" s="422"/>
      <c r="K83" s="423"/>
    </row>
    <row r="84" spans="1:11" s="462" customFormat="1" ht="12.3">
      <c r="A84" s="417">
        <v>64</v>
      </c>
      <c r="B84" s="459" t="s">
        <v>2478</v>
      </c>
      <c r="C84" s="457">
        <v>1</v>
      </c>
      <c r="D84" s="461" t="s">
        <v>339</v>
      </c>
      <c r="E84" s="1096"/>
      <c r="F84" s="976">
        <f t="shared" si="5"/>
        <v>0</v>
      </c>
      <c r="H84" s="464"/>
      <c r="J84" s="422"/>
      <c r="K84" s="423"/>
    </row>
    <row r="85" spans="1:11" s="462" customFormat="1" ht="12.3">
      <c r="A85" s="417">
        <v>65</v>
      </c>
      <c r="B85" s="459" t="s">
        <v>2479</v>
      </c>
      <c r="C85" s="457">
        <v>1</v>
      </c>
      <c r="D85" s="461" t="s">
        <v>339</v>
      </c>
      <c r="E85" s="1096"/>
      <c r="F85" s="976">
        <f t="shared" si="5"/>
        <v>0</v>
      </c>
      <c r="H85" s="465"/>
      <c r="J85" s="422"/>
      <c r="K85" s="423"/>
    </row>
    <row r="86" spans="1:11" s="462" customFormat="1" ht="12.3">
      <c r="A86" s="417">
        <v>66</v>
      </c>
      <c r="B86" s="459" t="s">
        <v>2480</v>
      </c>
      <c r="C86" s="457">
        <v>1</v>
      </c>
      <c r="D86" s="461" t="s">
        <v>339</v>
      </c>
      <c r="E86" s="1096"/>
      <c r="F86" s="976">
        <f t="shared" si="5"/>
        <v>0</v>
      </c>
      <c r="H86" s="465"/>
      <c r="J86" s="422"/>
      <c r="K86" s="423"/>
    </row>
    <row r="87" spans="1:11" s="462" customFormat="1" ht="12.3">
      <c r="A87" s="466"/>
      <c r="B87" s="454" t="s">
        <v>2481</v>
      </c>
      <c r="C87" s="464"/>
      <c r="D87" s="465"/>
      <c r="E87" s="465"/>
      <c r="F87" s="978">
        <f>ROUND(SUM(F80:F86),2)</f>
        <v>0</v>
      </c>
      <c r="H87" s="465"/>
    </row>
    <row r="88" spans="1:11" s="462" customFormat="1" ht="24.75" customHeight="1">
      <c r="A88" s="424"/>
      <c r="B88" s="343" t="s">
        <v>2482</v>
      </c>
      <c r="C88" s="345"/>
      <c r="D88" s="345"/>
      <c r="E88" s="456"/>
      <c r="F88" s="979">
        <f>ROUND(F78+F87,2)</f>
        <v>0</v>
      </c>
      <c r="H88" s="467"/>
    </row>
    <row r="89" spans="1:11">
      <c r="A89" s="392"/>
      <c r="B89" s="392"/>
      <c r="C89" s="392"/>
      <c r="D89" s="392"/>
      <c r="E89" s="392"/>
      <c r="F89" s="392"/>
    </row>
    <row r="90" spans="1:11">
      <c r="A90" s="392"/>
      <c r="B90" s="393"/>
      <c r="C90" s="393"/>
      <c r="D90" s="392"/>
      <c r="E90" s="392"/>
      <c r="F90" s="392"/>
    </row>
    <row r="91" spans="1:11" ht="14.25" customHeight="1">
      <c r="A91" s="392"/>
      <c r="B91" s="393"/>
      <c r="C91" s="1258"/>
      <c r="D91" s="1258"/>
      <c r="E91" s="393"/>
      <c r="F91" s="392"/>
    </row>
    <row r="92" spans="1:11" ht="14.25" customHeight="1">
      <c r="A92" s="392"/>
      <c r="B92" s="395"/>
      <c r="C92" s="1257"/>
      <c r="D92" s="1257"/>
      <c r="E92" s="395"/>
      <c r="F92" s="392"/>
    </row>
    <row r="93" spans="1:11" ht="13.35" customHeight="1">
      <c r="A93" s="394"/>
      <c r="B93" s="395"/>
      <c r="C93" s="1257"/>
      <c r="D93" s="1257"/>
      <c r="E93" s="395"/>
      <c r="F93" s="394"/>
    </row>
    <row r="94" spans="1:11">
      <c r="A94" s="394"/>
      <c r="C94" s="394"/>
      <c r="D94" s="394"/>
      <c r="E94" s="394"/>
      <c r="F94" s="394"/>
    </row>
  </sheetData>
  <mergeCells count="6">
    <mergeCell ref="C93:D93"/>
    <mergeCell ref="C1:F2"/>
    <mergeCell ref="C3:F3"/>
    <mergeCell ref="C4:F4"/>
    <mergeCell ref="C91:D91"/>
    <mergeCell ref="C92:D92"/>
  </mergeCells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25</vt:i4>
      </vt:variant>
      <vt:variant>
        <vt:lpstr>Pomenované rozsahy</vt:lpstr>
      </vt:variant>
      <vt:variant>
        <vt:i4>35</vt:i4>
      </vt:variant>
    </vt:vector>
  </HeadingPairs>
  <TitlesOfParts>
    <vt:vector size="60" baseType="lpstr">
      <vt:lpstr>Rekapitulácia stavby</vt:lpstr>
      <vt:lpstr>SO01.1, SO02, SO03 - Reko.. (2)</vt:lpstr>
      <vt:lpstr>SO01.2 - Elektroinštalácia</vt:lpstr>
      <vt:lpstr>S001.2- Rekap </vt:lpstr>
      <vt:lpstr>SO01.2_Rozpocet el. polozky</vt:lpstr>
      <vt:lpstr>SO01.3 - Zdravotechnika</vt:lpstr>
      <vt:lpstr>1.03 ZDRAVOTECHNIKA polozky</vt:lpstr>
      <vt:lpstr>SO01.4 - Vykurovanie</vt:lpstr>
      <vt:lpstr>E1.4 VYKUROVANIE_ZS CADROVA</vt:lpstr>
      <vt:lpstr>SO01.5 - VZT</vt:lpstr>
      <vt:lpstr>E1.5 VZDUCHOTECHNIKA polozky</vt:lpstr>
      <vt:lpstr>SO01.6 - Chladenie</vt:lpstr>
      <vt:lpstr>SO01.6  CHLADENIE</vt:lpstr>
      <vt:lpstr>SO01.7 - Vnútorné slabopr...</vt:lpstr>
      <vt:lpstr>SO01.7  Rekapitulácia SLABOPRUD</vt:lpstr>
      <vt:lpstr>SO01.7 Slaboprud polozky</vt:lpstr>
      <vt:lpstr>SO04 - Napojenie objektu ...</vt:lpstr>
      <vt:lpstr>SO04 Napojenie objektu na u</vt:lpstr>
      <vt:lpstr>SO06 - Napojenie objektov...</vt:lpstr>
      <vt:lpstr>E4 S0 06 objektova kanalizacia</vt:lpstr>
      <vt:lpstr>SO07 - Napoijenie dažďove...</vt:lpstr>
      <vt:lpstr>E5 SO 07 Napojenie dažďovej kan</vt:lpstr>
      <vt:lpstr>SO09 - Sadovnícke úpravy</vt:lpstr>
      <vt:lpstr>SO09</vt:lpstr>
      <vt:lpstr>PS2 - Technológia výťahu</vt:lpstr>
      <vt:lpstr>'PS2 - Technológia výťahu'!Názvy_tlače</vt:lpstr>
      <vt:lpstr>'Rekapitulácia stavby'!Názvy_tlače</vt:lpstr>
      <vt:lpstr>'SO01.1, SO02, SO03 - Reko.. (2)'!Názvy_tlače</vt:lpstr>
      <vt:lpstr>'SO01.2 - Elektroinštalácia'!Názvy_tlače</vt:lpstr>
      <vt:lpstr>'SO01.3 - Zdravotechnika'!Názvy_tlače</vt:lpstr>
      <vt:lpstr>'SO01.4 - Vykurovanie'!Názvy_tlače</vt:lpstr>
      <vt:lpstr>'SO01.5 - VZT'!Názvy_tlače</vt:lpstr>
      <vt:lpstr>'SO01.6 - Chladenie'!Názvy_tlače</vt:lpstr>
      <vt:lpstr>'SO01.7 - Vnútorné slabopr...'!Názvy_tlače</vt:lpstr>
      <vt:lpstr>'SO04 - Napojenie objektu ...'!Názvy_tlače</vt:lpstr>
      <vt:lpstr>'SO06 - Napojenie objektov...'!Názvy_tlače</vt:lpstr>
      <vt:lpstr>'SO07 - Napoijenie dažďove...'!Názvy_tlače</vt:lpstr>
      <vt:lpstr>'SO09 - Sadovnícke úpravy'!Názvy_tlače</vt:lpstr>
      <vt:lpstr>'1.03 ZDRAVOTECHNIKA polozky'!Oblasť_tlače</vt:lpstr>
      <vt:lpstr>'E1.4 VYKUROVANIE_ZS CADROVA'!Oblasť_tlače</vt:lpstr>
      <vt:lpstr>'E4 S0 06 objektova kanalizacia'!Oblasť_tlače</vt:lpstr>
      <vt:lpstr>'E5 SO 07 Napojenie dažďovej kan'!Oblasť_tlače</vt:lpstr>
      <vt:lpstr>'PS2 - Technológia výťahu'!Oblasť_tlače</vt:lpstr>
      <vt:lpstr>'Rekapitulácia stavby'!Oblasť_tlače</vt:lpstr>
      <vt:lpstr>'S001.2- Rekap '!Oblasť_tlače</vt:lpstr>
      <vt:lpstr>'SO01.1, SO02, SO03 - Reko.. (2)'!Oblasť_tlače</vt:lpstr>
      <vt:lpstr>'SO01.2 - Elektroinštalácia'!Oblasť_tlače</vt:lpstr>
      <vt:lpstr>'SO01.2_Rozpocet el. polozky'!Oblasť_tlače</vt:lpstr>
      <vt:lpstr>'SO01.3 - Zdravotechnika'!Oblasť_tlače</vt:lpstr>
      <vt:lpstr>'SO01.4 - Vykurovanie'!Oblasť_tlače</vt:lpstr>
      <vt:lpstr>'SO01.5 - VZT'!Oblasť_tlače</vt:lpstr>
      <vt:lpstr>'SO01.6  CHLADENIE'!Oblasť_tlače</vt:lpstr>
      <vt:lpstr>'SO01.6 - Chladenie'!Oblasť_tlače</vt:lpstr>
      <vt:lpstr>'SO01.7  Rekapitulácia SLABOPRUD'!Oblasť_tlače</vt:lpstr>
      <vt:lpstr>'SO01.7 - Vnútorné slabopr...'!Oblasť_tlače</vt:lpstr>
      <vt:lpstr>'SO04 - Napojenie objektu ...'!Oblasť_tlače</vt:lpstr>
      <vt:lpstr>'SO04 Napojenie objektu na u'!Oblasť_tlače</vt:lpstr>
      <vt:lpstr>'SO06 - Napojenie objektov...'!Oblasť_tlače</vt:lpstr>
      <vt:lpstr>'SO07 - Napoijenie dažďove...'!Oblasť_tlače</vt:lpstr>
      <vt:lpstr>'SO09 - Sadovnícke úpravy'!Oblasť_tlače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DESKTOP-RUJ1AAP\Eva Bachorecova</dc:creator>
  <cp:lastModifiedBy>Peter Jombík</cp:lastModifiedBy>
  <cp:lastPrinted>2022-07-11T11:42:42Z</cp:lastPrinted>
  <dcterms:created xsi:type="dcterms:W3CDTF">2022-06-16T13:16:53Z</dcterms:created>
  <dcterms:modified xsi:type="dcterms:W3CDTF">2022-08-15T20:15:33Z</dcterms:modified>
</cp:coreProperties>
</file>