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2 - podlimitné zákazky\BBSK - Most cez rieku Hron - Vlkanová\Určenie PHZ\"/>
    </mc:Choice>
  </mc:AlternateContent>
  <xr:revisionPtr revIDLastSave="0" documentId="13_ncr:1_{C7017EFB-8F9C-4F58-A811-A87C6CB7384E}" xr6:coauthVersionLast="47" xr6:coauthVersionMax="47" xr10:uidLastSave="{00000000-0000-0000-0000-000000000000}"/>
  <bookViews>
    <workbookView xWindow="13680" yWindow="45" windowWidth="13335" windowHeight="15045" firstSheet="1" activeTab="1" xr2:uid="{9ECBB739-BFCC-4214-88E6-794643F60C85}"/>
  </bookViews>
  <sheets>
    <sheet name="Rekapitulácia" sheetId="1" state="veryHidden" r:id="rId1"/>
    <sheet name="Kryci_list 6701" sheetId="3" r:id="rId2"/>
    <sheet name="Rekap 6701" sheetId="4" r:id="rId3"/>
    <sheet name="SO 6701" sheetId="5" r:id="rId4"/>
  </sheets>
  <definedNames>
    <definedName name="_xlnm.Print_Titles" localSheetId="2">'Rekap 6701'!$9:$9</definedName>
    <definedName name="_xlnm.Print_Titles" localSheetId="3">'SO 6701'!$8:$8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7" i="5" l="1"/>
  <c r="L77" i="5"/>
  <c r="I76" i="5"/>
  <c r="L76" i="5"/>
  <c r="I75" i="5"/>
  <c r="L75" i="5"/>
  <c r="K77" i="5" l="1"/>
  <c r="K76" i="5"/>
  <c r="K75" i="5"/>
  <c r="F8" i="1" l="1"/>
  <c r="D8" i="1"/>
  <c r="Y161" i="5"/>
  <c r="J17" i="3" s="1"/>
  <c r="M158" i="5"/>
  <c r="C26" i="4" s="1"/>
  <c r="K157" i="5"/>
  <c r="J157" i="5"/>
  <c r="L157" i="5"/>
  <c r="I157" i="5"/>
  <c r="K156" i="5"/>
  <c r="J156" i="5"/>
  <c r="L156" i="5"/>
  <c r="I156" i="5"/>
  <c r="K155" i="5"/>
  <c r="J155" i="5"/>
  <c r="P155" i="5"/>
  <c r="P158" i="5" s="1"/>
  <c r="E26" i="4" s="1"/>
  <c r="L155" i="5"/>
  <c r="I155" i="5"/>
  <c r="P152" i="5"/>
  <c r="E25" i="4" s="1"/>
  <c r="K151" i="5"/>
  <c r="J151" i="5"/>
  <c r="M151" i="5"/>
  <c r="H152" i="5" s="1"/>
  <c r="I151" i="5"/>
  <c r="K150" i="5"/>
  <c r="J150" i="5"/>
  <c r="L150" i="5"/>
  <c r="I150" i="5"/>
  <c r="K149" i="5"/>
  <c r="J149" i="5"/>
  <c r="L149" i="5"/>
  <c r="I149" i="5"/>
  <c r="P146" i="5"/>
  <c r="E24" i="4" s="1"/>
  <c r="H146" i="5"/>
  <c r="M146" i="5"/>
  <c r="K145" i="5"/>
  <c r="J145" i="5"/>
  <c r="L145" i="5"/>
  <c r="I145" i="5"/>
  <c r="K144" i="5"/>
  <c r="J144" i="5"/>
  <c r="L144" i="5"/>
  <c r="I144" i="5"/>
  <c r="K143" i="5"/>
  <c r="J143" i="5"/>
  <c r="L143" i="5"/>
  <c r="I143" i="5"/>
  <c r="K142" i="5"/>
  <c r="J142" i="5"/>
  <c r="L142" i="5"/>
  <c r="I142" i="5"/>
  <c r="K141" i="5"/>
  <c r="J141" i="5"/>
  <c r="L141" i="5"/>
  <c r="I141" i="5"/>
  <c r="K140" i="5"/>
  <c r="J140" i="5"/>
  <c r="L140" i="5"/>
  <c r="I140" i="5"/>
  <c r="K139" i="5"/>
  <c r="J139" i="5"/>
  <c r="L139" i="5"/>
  <c r="I139" i="5"/>
  <c r="K138" i="5"/>
  <c r="J138" i="5"/>
  <c r="L138" i="5"/>
  <c r="I138" i="5"/>
  <c r="P135" i="5"/>
  <c r="P160" i="5" s="1"/>
  <c r="E27" i="4" s="1"/>
  <c r="H135" i="5"/>
  <c r="M135" i="5"/>
  <c r="C23" i="4" s="1"/>
  <c r="K134" i="5"/>
  <c r="J134" i="5"/>
  <c r="L134" i="5"/>
  <c r="I134" i="5"/>
  <c r="K133" i="5"/>
  <c r="J133" i="5"/>
  <c r="L133" i="5"/>
  <c r="I133" i="5"/>
  <c r="K132" i="5"/>
  <c r="J132" i="5"/>
  <c r="L132" i="5"/>
  <c r="I132" i="5"/>
  <c r="K131" i="5"/>
  <c r="J131" i="5"/>
  <c r="L131" i="5"/>
  <c r="I131" i="5"/>
  <c r="K130" i="5"/>
  <c r="J130" i="5"/>
  <c r="L130" i="5"/>
  <c r="I130" i="5"/>
  <c r="K129" i="5"/>
  <c r="J129" i="5"/>
  <c r="L129" i="5"/>
  <c r="I129" i="5"/>
  <c r="P123" i="5"/>
  <c r="E19" i="4" s="1"/>
  <c r="H123" i="5"/>
  <c r="M123" i="5"/>
  <c r="C19" i="4" s="1"/>
  <c r="K122" i="5"/>
  <c r="J122" i="5"/>
  <c r="L122" i="5"/>
  <c r="L123" i="5" s="1"/>
  <c r="B19" i="4" s="1"/>
  <c r="I122" i="5"/>
  <c r="I123" i="5" s="1"/>
  <c r="D19" i="4" s="1"/>
  <c r="H119" i="5"/>
  <c r="M119" i="5"/>
  <c r="C18" i="4" s="1"/>
  <c r="K118" i="5"/>
  <c r="J118" i="5"/>
  <c r="L118" i="5"/>
  <c r="I118" i="5"/>
  <c r="K117" i="5"/>
  <c r="J117" i="5"/>
  <c r="L117" i="5"/>
  <c r="I117" i="5"/>
  <c r="K116" i="5"/>
  <c r="J116" i="5"/>
  <c r="L116" i="5"/>
  <c r="I116" i="5"/>
  <c r="K115" i="5"/>
  <c r="J115" i="5"/>
  <c r="L115" i="5"/>
  <c r="I115" i="5"/>
  <c r="K114" i="5"/>
  <c r="J114" i="5"/>
  <c r="L114" i="5"/>
  <c r="I114" i="5"/>
  <c r="K113" i="5"/>
  <c r="J113" i="5"/>
  <c r="L113" i="5"/>
  <c r="I113" i="5"/>
  <c r="K112" i="5"/>
  <c r="J112" i="5"/>
  <c r="L112" i="5"/>
  <c r="I112" i="5"/>
  <c r="K111" i="5"/>
  <c r="J111" i="5"/>
  <c r="L111" i="5"/>
  <c r="I111" i="5"/>
  <c r="K110" i="5"/>
  <c r="J110" i="5"/>
  <c r="L110" i="5"/>
  <c r="I110" i="5"/>
  <c r="K109" i="5"/>
  <c r="J109" i="5"/>
  <c r="L109" i="5"/>
  <c r="I109" i="5"/>
  <c r="K108" i="5"/>
  <c r="J108" i="5"/>
  <c r="L108" i="5"/>
  <c r="I108" i="5"/>
  <c r="K107" i="5"/>
  <c r="J107" i="5"/>
  <c r="L107" i="5"/>
  <c r="I107" i="5"/>
  <c r="K106" i="5"/>
  <c r="J106" i="5"/>
  <c r="L106" i="5"/>
  <c r="I106" i="5"/>
  <c r="K105" i="5"/>
  <c r="J105" i="5"/>
  <c r="L105" i="5"/>
  <c r="I105" i="5"/>
  <c r="K104" i="5"/>
  <c r="J104" i="5"/>
  <c r="L104" i="5"/>
  <c r="I104" i="5"/>
  <c r="K103" i="5"/>
  <c r="J103" i="5"/>
  <c r="L103" i="5"/>
  <c r="I103" i="5"/>
  <c r="K102" i="5"/>
  <c r="J102" i="5"/>
  <c r="P102" i="5"/>
  <c r="L102" i="5"/>
  <c r="I102" i="5"/>
  <c r="K101" i="5"/>
  <c r="J101" i="5"/>
  <c r="P101" i="5"/>
  <c r="L101" i="5"/>
  <c r="I101" i="5"/>
  <c r="K100" i="5"/>
  <c r="J100" i="5"/>
  <c r="P100" i="5"/>
  <c r="L100" i="5"/>
  <c r="I100" i="5"/>
  <c r="K99" i="5"/>
  <c r="J99" i="5"/>
  <c r="L99" i="5"/>
  <c r="I99" i="5"/>
  <c r="K98" i="5"/>
  <c r="J98" i="5"/>
  <c r="P98" i="5"/>
  <c r="L98" i="5"/>
  <c r="I98" i="5"/>
  <c r="K97" i="5"/>
  <c r="J97" i="5"/>
  <c r="P97" i="5"/>
  <c r="L97" i="5"/>
  <c r="I97" i="5"/>
  <c r="K96" i="5"/>
  <c r="J96" i="5"/>
  <c r="P96" i="5"/>
  <c r="L96" i="5"/>
  <c r="I96" i="5"/>
  <c r="P93" i="5"/>
  <c r="E17" i="4" s="1"/>
  <c r="H93" i="5"/>
  <c r="M93" i="5"/>
  <c r="C17" i="4" s="1"/>
  <c r="K92" i="5"/>
  <c r="J92" i="5"/>
  <c r="L92" i="5"/>
  <c r="I92" i="5"/>
  <c r="K91" i="5"/>
  <c r="J91" i="5"/>
  <c r="L91" i="5"/>
  <c r="I91" i="5"/>
  <c r="K90" i="5"/>
  <c r="J90" i="5"/>
  <c r="L90" i="5"/>
  <c r="I90" i="5"/>
  <c r="K89" i="5"/>
  <c r="J89" i="5"/>
  <c r="L89" i="5"/>
  <c r="I89" i="5"/>
  <c r="K88" i="5"/>
  <c r="J88" i="5"/>
  <c r="L88" i="5"/>
  <c r="I88" i="5"/>
  <c r="H85" i="5"/>
  <c r="M85" i="5"/>
  <c r="C16" i="4" s="1"/>
  <c r="K84" i="5"/>
  <c r="J84" i="5"/>
  <c r="L84" i="5"/>
  <c r="I84" i="5"/>
  <c r="K83" i="5"/>
  <c r="J83" i="5"/>
  <c r="P83" i="5"/>
  <c r="L83" i="5"/>
  <c r="I83" i="5"/>
  <c r="K82" i="5"/>
  <c r="J82" i="5"/>
  <c r="P82" i="5"/>
  <c r="L82" i="5"/>
  <c r="I82" i="5"/>
  <c r="K81" i="5"/>
  <c r="J81" i="5"/>
  <c r="P81" i="5"/>
  <c r="L81" i="5"/>
  <c r="I81" i="5"/>
  <c r="H78" i="5"/>
  <c r="M78" i="5"/>
  <c r="C15" i="4" s="1"/>
  <c r="K74" i="5"/>
  <c r="J74" i="5"/>
  <c r="L74" i="5"/>
  <c r="I74" i="5"/>
  <c r="K73" i="5"/>
  <c r="J73" i="5"/>
  <c r="L73" i="5"/>
  <c r="I73" i="5"/>
  <c r="K72" i="5"/>
  <c r="J72" i="5"/>
  <c r="L72" i="5"/>
  <c r="I72" i="5"/>
  <c r="K71" i="5"/>
  <c r="J71" i="5"/>
  <c r="L71" i="5"/>
  <c r="I71" i="5"/>
  <c r="K70" i="5"/>
  <c r="J70" i="5"/>
  <c r="L70" i="5"/>
  <c r="I70" i="5"/>
  <c r="K69" i="5"/>
  <c r="J69" i="5"/>
  <c r="P69" i="5"/>
  <c r="L69" i="5"/>
  <c r="I69" i="5"/>
  <c r="K68" i="5"/>
  <c r="J68" i="5"/>
  <c r="P68" i="5"/>
  <c r="L68" i="5"/>
  <c r="I68" i="5"/>
  <c r="K67" i="5"/>
  <c r="J67" i="5"/>
  <c r="P67" i="5"/>
  <c r="L67" i="5"/>
  <c r="I67" i="5"/>
  <c r="K66" i="5"/>
  <c r="J66" i="5"/>
  <c r="P66" i="5"/>
  <c r="L66" i="5"/>
  <c r="I66" i="5"/>
  <c r="K65" i="5"/>
  <c r="J65" i="5"/>
  <c r="P65" i="5"/>
  <c r="L65" i="5"/>
  <c r="I65" i="5"/>
  <c r="K64" i="5"/>
  <c r="J64" i="5"/>
  <c r="P64" i="5"/>
  <c r="P78" i="5" s="1"/>
  <c r="E15" i="4" s="1"/>
  <c r="L64" i="5"/>
  <c r="I64" i="5"/>
  <c r="K63" i="5"/>
  <c r="J63" i="5"/>
  <c r="P63" i="5"/>
  <c r="L63" i="5"/>
  <c r="I63" i="5"/>
  <c r="H60" i="5"/>
  <c r="M60" i="5"/>
  <c r="C14" i="4" s="1"/>
  <c r="K59" i="5"/>
  <c r="J59" i="5"/>
  <c r="L59" i="5"/>
  <c r="I59" i="5"/>
  <c r="K58" i="5"/>
  <c r="J58" i="5"/>
  <c r="L58" i="5"/>
  <c r="I58" i="5"/>
  <c r="K57" i="5"/>
  <c r="J57" i="5"/>
  <c r="L57" i="5"/>
  <c r="I57" i="5"/>
  <c r="K56" i="5"/>
  <c r="J56" i="5"/>
  <c r="L56" i="5"/>
  <c r="I56" i="5"/>
  <c r="K55" i="5"/>
  <c r="J55" i="5"/>
  <c r="L55" i="5"/>
  <c r="I55" i="5"/>
  <c r="K54" i="5"/>
  <c r="J54" i="5"/>
  <c r="P54" i="5"/>
  <c r="L54" i="5"/>
  <c r="I54" i="5"/>
  <c r="K53" i="5"/>
  <c r="J53" i="5"/>
  <c r="L53" i="5"/>
  <c r="I53" i="5"/>
  <c r="K52" i="5"/>
  <c r="J52" i="5"/>
  <c r="P52" i="5"/>
  <c r="L52" i="5"/>
  <c r="I52" i="5"/>
  <c r="K51" i="5"/>
  <c r="J51" i="5"/>
  <c r="P51" i="5"/>
  <c r="L51" i="5"/>
  <c r="I51" i="5"/>
  <c r="K50" i="5"/>
  <c r="J50" i="5"/>
  <c r="P50" i="5"/>
  <c r="L50" i="5"/>
  <c r="I50" i="5"/>
  <c r="K49" i="5"/>
  <c r="J49" i="5"/>
  <c r="P49" i="5"/>
  <c r="L49" i="5"/>
  <c r="I49" i="5"/>
  <c r="H46" i="5"/>
  <c r="M46" i="5"/>
  <c r="C13" i="4" s="1"/>
  <c r="K45" i="5"/>
  <c r="J45" i="5"/>
  <c r="L45" i="5"/>
  <c r="I45" i="5"/>
  <c r="K44" i="5"/>
  <c r="J44" i="5"/>
  <c r="P44" i="5"/>
  <c r="P46" i="5" s="1"/>
  <c r="E13" i="4" s="1"/>
  <c r="L44" i="5"/>
  <c r="I44" i="5"/>
  <c r="H41" i="5"/>
  <c r="M41" i="5"/>
  <c r="C12" i="4" s="1"/>
  <c r="K40" i="5"/>
  <c r="J40" i="5"/>
  <c r="L40" i="5"/>
  <c r="I40" i="5"/>
  <c r="K39" i="5"/>
  <c r="J39" i="5"/>
  <c r="L39" i="5"/>
  <c r="I39" i="5"/>
  <c r="K38" i="5"/>
  <c r="J38" i="5"/>
  <c r="P38" i="5"/>
  <c r="L38" i="5"/>
  <c r="I38" i="5"/>
  <c r="K37" i="5"/>
  <c r="J37" i="5"/>
  <c r="P37" i="5"/>
  <c r="P41" i="5" s="1"/>
  <c r="E12" i="4" s="1"/>
  <c r="L37" i="5"/>
  <c r="I37" i="5"/>
  <c r="K36" i="5"/>
  <c r="J36" i="5"/>
  <c r="P36" i="5"/>
  <c r="L36" i="5"/>
  <c r="I36" i="5"/>
  <c r="P33" i="5"/>
  <c r="E11" i="4" s="1"/>
  <c r="H33" i="5"/>
  <c r="M33" i="5"/>
  <c r="K32" i="5"/>
  <c r="J32" i="5"/>
  <c r="L32" i="5"/>
  <c r="I32" i="5"/>
  <c r="K31" i="5"/>
  <c r="J31" i="5"/>
  <c r="L31" i="5"/>
  <c r="I31" i="5"/>
  <c r="K30" i="5"/>
  <c r="J30" i="5"/>
  <c r="L30" i="5"/>
  <c r="I30" i="5"/>
  <c r="K29" i="5"/>
  <c r="J29" i="5"/>
  <c r="L29" i="5"/>
  <c r="I29" i="5"/>
  <c r="K28" i="5"/>
  <c r="J28" i="5"/>
  <c r="L28" i="5"/>
  <c r="I28" i="5"/>
  <c r="K27" i="5"/>
  <c r="J27" i="5"/>
  <c r="L27" i="5"/>
  <c r="I27" i="5"/>
  <c r="K26" i="5"/>
  <c r="J26" i="5"/>
  <c r="L26" i="5"/>
  <c r="I26" i="5"/>
  <c r="K25" i="5"/>
  <c r="J25" i="5"/>
  <c r="L25" i="5"/>
  <c r="I25" i="5"/>
  <c r="K24" i="5"/>
  <c r="J24" i="5"/>
  <c r="L24" i="5"/>
  <c r="I24" i="5"/>
  <c r="K23" i="5"/>
  <c r="J23" i="5"/>
  <c r="L23" i="5"/>
  <c r="I23" i="5"/>
  <c r="K22" i="5"/>
  <c r="J22" i="5"/>
  <c r="L22" i="5"/>
  <c r="I22" i="5"/>
  <c r="K21" i="5"/>
  <c r="J21" i="5"/>
  <c r="L21" i="5"/>
  <c r="I21" i="5"/>
  <c r="K20" i="5"/>
  <c r="J20" i="5"/>
  <c r="L20" i="5"/>
  <c r="I20" i="5"/>
  <c r="K19" i="5"/>
  <c r="J19" i="5"/>
  <c r="L19" i="5"/>
  <c r="I19" i="5"/>
  <c r="K18" i="5"/>
  <c r="J18" i="5"/>
  <c r="L18" i="5"/>
  <c r="I18" i="5"/>
  <c r="K17" i="5"/>
  <c r="J17" i="5"/>
  <c r="L17" i="5"/>
  <c r="I17" i="5"/>
  <c r="K16" i="5"/>
  <c r="J16" i="5"/>
  <c r="L16" i="5"/>
  <c r="I16" i="5"/>
  <c r="K15" i="5"/>
  <c r="J15" i="5"/>
  <c r="L15" i="5"/>
  <c r="I15" i="5"/>
  <c r="K14" i="5"/>
  <c r="J14" i="5"/>
  <c r="L14" i="5"/>
  <c r="I14" i="5"/>
  <c r="K13" i="5"/>
  <c r="J13" i="5"/>
  <c r="L13" i="5"/>
  <c r="I13" i="5"/>
  <c r="K12" i="5"/>
  <c r="J12" i="5"/>
  <c r="L12" i="5"/>
  <c r="I12" i="5"/>
  <c r="K11" i="5"/>
  <c r="J11" i="5"/>
  <c r="L11" i="5"/>
  <c r="I11" i="5"/>
  <c r="I152" i="5" l="1"/>
  <c r="D25" i="4" s="1"/>
  <c r="L152" i="5"/>
  <c r="B25" i="4" s="1"/>
  <c r="L135" i="5"/>
  <c r="B23" i="4" s="1"/>
  <c r="I93" i="5"/>
  <c r="D17" i="4" s="1"/>
  <c r="L93" i="5"/>
  <c r="B17" i="4" s="1"/>
  <c r="L78" i="5"/>
  <c r="B15" i="4" s="1"/>
  <c r="I41" i="5"/>
  <c r="D12" i="4" s="1"/>
  <c r="I146" i="5"/>
  <c r="D24" i="4" s="1"/>
  <c r="I158" i="5"/>
  <c r="D26" i="4" s="1"/>
  <c r="I33" i="5"/>
  <c r="D11" i="4" s="1"/>
  <c r="L41" i="5"/>
  <c r="B12" i="4" s="1"/>
  <c r="L146" i="5"/>
  <c r="B24" i="4" s="1"/>
  <c r="P119" i="5"/>
  <c r="E18" i="4" s="1"/>
  <c r="K161" i="5"/>
  <c r="K7" i="1" s="1"/>
  <c r="I78" i="5"/>
  <c r="D15" i="4" s="1"/>
  <c r="I119" i="5"/>
  <c r="D18" i="4" s="1"/>
  <c r="E7" i="1"/>
  <c r="E8" i="1" s="1"/>
  <c r="J20" i="3"/>
  <c r="I30" i="3"/>
  <c r="J30" i="3" s="1"/>
  <c r="L46" i="5"/>
  <c r="B13" i="4" s="1"/>
  <c r="I46" i="5"/>
  <c r="D13" i="4" s="1"/>
  <c r="L60" i="5"/>
  <c r="B14" i="4" s="1"/>
  <c r="I60" i="5"/>
  <c r="D14" i="4" s="1"/>
  <c r="P60" i="5"/>
  <c r="E14" i="4" s="1"/>
  <c r="L85" i="5"/>
  <c r="B16" i="4" s="1"/>
  <c r="I85" i="5"/>
  <c r="D16" i="4" s="1"/>
  <c r="P85" i="5"/>
  <c r="E16" i="4" s="1"/>
  <c r="L119" i="5"/>
  <c r="B18" i="4" s="1"/>
  <c r="E23" i="4"/>
  <c r="L158" i="5"/>
  <c r="B26" i="4" s="1"/>
  <c r="L33" i="5"/>
  <c r="B11" i="4" s="1"/>
  <c r="C11" i="4"/>
  <c r="H125" i="5"/>
  <c r="M125" i="5"/>
  <c r="C20" i="4" s="1"/>
  <c r="I135" i="5"/>
  <c r="D23" i="4" s="1"/>
  <c r="C24" i="4"/>
  <c r="M152" i="5"/>
  <c r="C25" i="4" s="1"/>
  <c r="P125" i="5"/>
  <c r="E20" i="4" s="1"/>
  <c r="L160" i="5" l="1"/>
  <c r="B27" i="4" s="1"/>
  <c r="D17" i="3" s="1"/>
  <c r="I125" i="5"/>
  <c r="D20" i="4" s="1"/>
  <c r="F16" i="3" s="1"/>
  <c r="M160" i="5"/>
  <c r="C27" i="4" s="1"/>
  <c r="E17" i="3" s="1"/>
  <c r="H160" i="5"/>
  <c r="L125" i="5"/>
  <c r="B20" i="4" s="1"/>
  <c r="D16" i="3" s="1"/>
  <c r="I160" i="5"/>
  <c r="D27" i="4" s="1"/>
  <c r="F17" i="3" s="1"/>
  <c r="P161" i="5"/>
  <c r="E29" i="4" s="1"/>
  <c r="E16" i="3"/>
  <c r="J23" i="3" l="1"/>
  <c r="H161" i="5"/>
  <c r="M161" i="5"/>
  <c r="C29" i="4" s="1"/>
  <c r="F23" i="3"/>
  <c r="L161" i="5"/>
  <c r="B29" i="4" s="1"/>
  <c r="F24" i="3"/>
  <c r="F22" i="3"/>
  <c r="J24" i="3"/>
  <c r="F20" i="3"/>
  <c r="J22" i="3"/>
  <c r="I161" i="5"/>
  <c r="D29" i="4" l="1"/>
  <c r="B7" i="1"/>
  <c r="B8" i="1" s="1"/>
  <c r="J26" i="3"/>
  <c r="J28" i="3" s="1"/>
  <c r="I29" i="3" s="1"/>
  <c r="J29" i="3" s="1"/>
  <c r="J31" i="3" s="1"/>
  <c r="C7" i="1" l="1"/>
  <c r="C8" i="1" s="1"/>
  <c r="G7" i="1" l="1"/>
  <c r="G8" i="1" s="1"/>
  <c r="B9" i="1" s="1"/>
  <c r="G9" i="1" s="1"/>
  <c r="B10" i="1" l="1"/>
  <c r="G10" i="1" s="1"/>
  <c r="G11" i="1" s="1"/>
</calcChain>
</file>

<file path=xl/sharedStrings.xml><?xml version="1.0" encoding="utf-8"?>
<sst xmlns="http://schemas.openxmlformats.org/spreadsheetml/2006/main" count="585" uniqueCount="313">
  <si>
    <t>Rekapitulácia rozpočtu</t>
  </si>
  <si>
    <t>Stavba Rekonštrukcia mosta cez rieku Hron v obci Vlkanová - Most ev.č. 66019-01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</si>
  <si>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</si>
  <si>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</si>
  <si>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</si>
  <si>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</si>
  <si>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</si>
  <si>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</si>
  <si>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</si>
  <si>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</si>
  <si>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</si>
  <si>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</si>
  <si>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Rekonštrukcia mosta</t>
  </si>
  <si>
    <t>Krycí list rozpočtu</t>
  </si>
  <si>
    <t>Objekt Rekonštrukcia mosta</t>
  </si>
  <si>
    <t xml:space="preserve">Ks: </t>
  </si>
  <si>
    <t xml:space="preserve">Zákazka: </t>
  </si>
  <si>
    <t xml:space="preserve">Spracoval: </t>
  </si>
  <si>
    <t xml:space="preserve">Dňa </t>
  </si>
  <si>
    <t xml:space="preserve">Odberateľ: </t>
  </si>
  <si>
    <t xml:space="preserve">IČO: </t>
  </si>
  <si>
    <t xml:space="preserve">DIČ: </t>
  </si>
  <si>
    <t xml:space="preserve">Dodávateľ: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</si>
  <si>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</si>
  <si>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</si>
  <si>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</si>
  <si>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</si>
  <si>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</si>
  <si>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</si>
  <si>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</si>
  <si>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</si>
  <si>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</si>
  <si>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</si>
  <si>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</si>
  <si>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</si>
  <si>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</si>
  <si>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</si>
  <si>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</si>
  <si>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</si>
  <si>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</si>
  <si>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</si>
  <si>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</si>
  <si>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</si>
  <si>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</si>
  <si>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</si>
  <si>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</si>
  <si>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</si>
  <si>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</si>
  <si>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</si>
  <si>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</si>
  <si>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</si>
  <si>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</si>
  <si>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</si>
  <si>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</si>
  <si>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</si>
  <si>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</si>
  <si>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</si>
  <si>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</si>
  <si>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</si>
  <si>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Prehľad rozpočtových nákladov</t>
  </si>
  <si>
    <t>Práce HSV</t>
  </si>
  <si>
    <t>ZEMNÉ PRÁCE</t>
  </si>
  <si>
    <t>ZÁKLADY</t>
  </si>
  <si>
    <t>ZVISLÉ KONŠTRUKCIE</t>
  </si>
  <si>
    <t>VODOROVNÉ KONŠTRUKCIE</t>
  </si>
  <si>
    <t>SPEVNENÉ PLOCHY</t>
  </si>
  <si>
    <t>POVRCHOVÉ ÚPRAVY</t>
  </si>
  <si>
    <t>POTRUBNÉ ROZVODY</t>
  </si>
  <si>
    <t>OSTATNÉ PRÁCE</t>
  </si>
  <si>
    <t>PRESUNY HMÔT</t>
  </si>
  <si>
    <t>Práce PSV</t>
  </si>
  <si>
    <t>IZOLÁCIE PROTI VODE A VLHKOSTI</t>
  </si>
  <si>
    <t>KOVOVÉ DOPLNKOVÉ KONŠTRUKCIE</t>
  </si>
  <si>
    <t>PODLAHY A OBKLADY KERAMICKÉ-OBKLADY</t>
  </si>
  <si>
    <t>NÁTERY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</si>
  <si>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</si>
  <si>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</si>
  <si>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</si>
  <si>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</si>
  <si>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</si>
  <si>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</si>
  <si>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</si>
  <si>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</si>
  <si>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</si>
  <si>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</si>
  <si>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Zákazka Rekonštrukcia mosta cez rieku Hron v obci Vlkanová - Most ev.č. 66019-01</t>
  </si>
  <si>
    <t xml:space="preserve">  1/A 1</t>
  </si>
  <si>
    <t xml:space="preserve"> 115101222</t>
  </si>
  <si>
    <t>Čerpanie vody na dopravnú výšku do 10 m s uvažovaním na 6 týždňov</t>
  </si>
  <si>
    <t>kpl</t>
  </si>
  <si>
    <t xml:space="preserve"> 121101112</t>
  </si>
  <si>
    <t>Zbavenie balvanov v toku</t>
  </si>
  <si>
    <t>m2</t>
  </si>
  <si>
    <t xml:space="preserve"> 122201102</t>
  </si>
  <si>
    <t xml:space="preserve">Odkopávka a prekopávka nezapažená v hornine 3, nad 100 do 1000 m3   </t>
  </si>
  <si>
    <t>m3</t>
  </si>
  <si>
    <t xml:space="preserve"> 122201109</t>
  </si>
  <si>
    <t xml:space="preserve">Odkopávky a prekopávky nezapažené. Príplatok k cenám za lepivosť horniny 3   </t>
  </si>
  <si>
    <t xml:space="preserve"> 131201102</t>
  </si>
  <si>
    <t xml:space="preserve">Výkop nezapaženej jamy do 100 m3   </t>
  </si>
  <si>
    <t xml:space="preserve"> 131201109</t>
  </si>
  <si>
    <t xml:space="preserve">Hĺbenie nezapažených jám a zárezov. Príplatok za lepivosť horniny 3   </t>
  </si>
  <si>
    <t>Priťaženie z kameňa</t>
  </si>
  <si>
    <t xml:space="preserve"> 132201102</t>
  </si>
  <si>
    <t xml:space="preserve">Výkop ryhy do šírky 600 mm v horn.3 do 100 m3   </t>
  </si>
  <si>
    <t xml:space="preserve"> 132201109</t>
  </si>
  <si>
    <t xml:space="preserve">Príplatok k cene za lepivosť pri hĺbení rýh šírky do 600 mm zapažených i nezapažených s urovnaním dna v hornine 3   </t>
  </si>
  <si>
    <t xml:space="preserve"> 162501102</t>
  </si>
  <si>
    <t xml:space="preserve">Vodorovné premiestnenie výkopku  po spevnenej ceste z  horniny tr.1-4  v množstve do 100 m3 na vzdialenosť do 3000 m   </t>
  </si>
  <si>
    <t xml:space="preserve"> 162501105</t>
  </si>
  <si>
    <t xml:space="preserve">Vodorovné premiestnenie výkopku  po spevnenej ceste z  horniny tr.1-4  v množstve do 100 m3, príplatok k cene za každých ďalšich a začatých 1000 m   </t>
  </si>
  <si>
    <t xml:space="preserve"> 171209002</t>
  </si>
  <si>
    <t xml:space="preserve">Poplatok za skladovanie - zemina a kamenivo   </t>
  </si>
  <si>
    <t>t</t>
  </si>
  <si>
    <t>231/A 2</t>
  </si>
  <si>
    <t xml:space="preserve"> 183405211</t>
  </si>
  <si>
    <t xml:space="preserve">Výsev trávniku hydroosevom na ornicu   </t>
  </si>
  <si>
    <t>232/A 1</t>
  </si>
  <si>
    <t xml:space="preserve"> 167103101</t>
  </si>
  <si>
    <t xml:space="preserve">Nakladanie neuľahnutého výkopku   </t>
  </si>
  <si>
    <t>R/RE</t>
  </si>
  <si>
    <t xml:space="preserve"> 005720001400</t>
  </si>
  <si>
    <t xml:space="preserve">Osivá tráv - semená parkovej zmesi   </t>
  </si>
  <si>
    <t>kg</t>
  </si>
  <si>
    <t xml:space="preserve"> 113152440</t>
  </si>
  <si>
    <t xml:space="preserve">Frézovanie asf. podkladu alebo krytu bez prek., plochy cez 500 do 1000 m2, pruh š. do 3 m, hr. 100 mm </t>
  </si>
  <si>
    <t xml:space="preserve"> 132207415</t>
  </si>
  <si>
    <t>Úprava pláne vo svahu</t>
  </si>
  <si>
    <t xml:space="preserve"> 132596582</t>
  </si>
  <si>
    <t>Násyp o štrkopiesku + jemnozrnná zemina</t>
  </si>
  <si>
    <t xml:space="preserve"> 135242653</t>
  </si>
  <si>
    <t>Úprava terénu vo svahu pre mechanizmy</t>
  </si>
  <si>
    <t xml:space="preserve"> 135825634</t>
  </si>
  <si>
    <t>Uvedenie brehov do pôvodného stavu</t>
  </si>
  <si>
    <t xml:space="preserve"> 163524621</t>
  </si>
  <si>
    <t xml:space="preserve">Násyp sypaninou so zhutnením jám, šachiet, rýh, zárezov alebo okolo objektov do 100 m3   </t>
  </si>
  <si>
    <t xml:space="preserve">  2/A 1</t>
  </si>
  <si>
    <t xml:space="preserve"> 289971221</t>
  </si>
  <si>
    <t xml:space="preserve">Zhotovenie vrstvy z geotextílie na uprav. povrchu sklon nad 1 : 5 do 1 : 2,5 , šírky od 0 do 3 m   </t>
  </si>
  <si>
    <t xml:space="preserve"> 11/A 1</t>
  </si>
  <si>
    <t xml:space="preserve"> 273313611</t>
  </si>
  <si>
    <t xml:space="preserve">Prah, železový tr.C 20/25   </t>
  </si>
  <si>
    <t>211/A 1</t>
  </si>
  <si>
    <t xml:space="preserve"> 275311117</t>
  </si>
  <si>
    <t xml:space="preserve">Základové pätky a bloky mostných konštrukcií z betónu prostého tr. C 12/15   </t>
  </si>
  <si>
    <t xml:space="preserve"> 274521143</t>
  </si>
  <si>
    <t>Kamenný zához pilierov</t>
  </si>
  <si>
    <t xml:space="preserve"> 693110001200</t>
  </si>
  <si>
    <t>Geotextília polypropylénová Tatratex GTX N PP 300 netkaná</t>
  </si>
  <si>
    <t xml:space="preserve"> 317321118</t>
  </si>
  <si>
    <t>D+M železobetónových L prefabrikátov</t>
  </si>
  <si>
    <t>ks</t>
  </si>
  <si>
    <t xml:space="preserve"> 352625122</t>
  </si>
  <si>
    <t>Tesniaca stena z ílovitých materiálov</t>
  </si>
  <si>
    <t xml:space="preserve"> 411361821</t>
  </si>
  <si>
    <t xml:space="preserve">Výstuž nosnej konštrukcie z betonárskej ocele 10505     </t>
  </si>
  <si>
    <t xml:space="preserve"> 430321315</t>
  </si>
  <si>
    <t xml:space="preserve">Schodiskové konštrukcie, betón železový tr. C 25/30  </t>
  </si>
  <si>
    <t xml:space="preserve"> 431351125</t>
  </si>
  <si>
    <t xml:space="preserve">Debnenie do 4 m výšky - podest a podstupňových dosiek pôdorysne krivočiarych zhotovenie   </t>
  </si>
  <si>
    <t xml:space="preserve"> 431351126</t>
  </si>
  <si>
    <t xml:space="preserve">Debnenie do 4 m výšky - podest a podstupňových dosiek pôdorysne krivočiarych odstránenie   </t>
  </si>
  <si>
    <t xml:space="preserve"> 433351131</t>
  </si>
  <si>
    <t xml:space="preserve">Debnenie - vrátane podpernej konštrukcie - schodníc pôdorysne priamočiarych zhotovenie   </t>
  </si>
  <si>
    <t xml:space="preserve"> 433351132</t>
  </si>
  <si>
    <t xml:space="preserve">Debnenie - vrátane podpernej konštrukcie - schodníc pôdorysne priamočiarych odstránenie   </t>
  </si>
  <si>
    <t xml:space="preserve"> 421351411</t>
  </si>
  <si>
    <t>Vybudovanie asfaltových mostných záverov</t>
  </si>
  <si>
    <t>m</t>
  </si>
  <si>
    <t xml:space="preserve"> 432615341</t>
  </si>
  <si>
    <t xml:space="preserve">Monolitické rímsy z betónu železového triedy C 35/45   </t>
  </si>
  <si>
    <t xml:space="preserve"> 457311126</t>
  </si>
  <si>
    <t>Vyrovnávací betón triedy C 30/37</t>
  </si>
  <si>
    <t xml:space="preserve"> 457311127</t>
  </si>
  <si>
    <t>Podkladný betón chodníku triedy C 25/30, hr. 150 mm</t>
  </si>
  <si>
    <t>221/A 1</t>
  </si>
  <si>
    <t xml:space="preserve"> 564831111</t>
  </si>
  <si>
    <t xml:space="preserve">Podklad zo štrkodrviny fr. 4/8 s rozprestretím a zhutnením, po zhutnení hr. 40 mm   </t>
  </si>
  <si>
    <t xml:space="preserve">Podklad zo štrkodrviny fr. 16/32 s rozprestretím a zhutnením, po zhutnení hr. 120 mm   </t>
  </si>
  <si>
    <t xml:space="preserve">Podklad zo štrkodrviny fr. 32/63 s rozprestretím a zhutnením, po zhutnení hr. 200 mm   </t>
  </si>
  <si>
    <t xml:space="preserve"> 564932111</t>
  </si>
  <si>
    <t xml:space="preserve">Podklad z mechanicky spevneného kameniva MSK s rozprestretím a zhutnením, po zhutnení hr. 100 mm   </t>
  </si>
  <si>
    <t>Dlažba betónová hr. 60 mm</t>
  </si>
  <si>
    <t xml:space="preserve"> 569731111</t>
  </si>
  <si>
    <t xml:space="preserve">Spevnenie krajníc alebo komunikácie s rozpr. a zhutnením, kamenivom drveným hr. 100 mm   </t>
  </si>
  <si>
    <t xml:space="preserve"> 569831111</t>
  </si>
  <si>
    <t>Dosypávka krajnice s rozpr. a zhutnením, štrkodrvou fr. 8/16</t>
  </si>
  <si>
    <t xml:space="preserve"> 573211108</t>
  </si>
  <si>
    <t xml:space="preserve">Postrek asfaltový spojovací bez posypu kamenivom z asfaltu cestného v množstve 0,50 kg/m2   </t>
  </si>
  <si>
    <t xml:space="preserve"> 576131311</t>
  </si>
  <si>
    <t xml:space="preserve">Koberec asfaltový modifikovaný I.tr. mastixový SMA 11 O  strednozrnný, po zhutnení hr. 40 mm š. do 3 m   </t>
  </si>
  <si>
    <t xml:space="preserve"> 577134111</t>
  </si>
  <si>
    <t xml:space="preserve">Asfaltový betón vrstva ložná AC 16 L v pruhu š. do 3 m z modifik. asfaltu tr. I, po zhutnení hr. 60 mm   </t>
  </si>
  <si>
    <t>Preplátovanie</t>
  </si>
  <si>
    <t xml:space="preserve">Asfaltový betón vrstva obrusná AC 8 O v pruhu š. do 3 m z nemodifik. asfaltu tr. II, po zhutnení hr. 40 mm   </t>
  </si>
  <si>
    <t xml:space="preserve"> 14/C 1</t>
  </si>
  <si>
    <t xml:space="preserve"> 622463271</t>
  </si>
  <si>
    <t xml:space="preserve">Sanácia betónových konštrukcií napr. Weber - Terranova, vyrovnávacia malta na jemné opravy, weber.rep vyspravka, hr. 20 mm   </t>
  </si>
  <si>
    <t xml:space="preserve"> 622463272</t>
  </si>
  <si>
    <t xml:space="preserve">Sanácia betónových konštrukcií Weber - Terranova, vyrovnávacia malta na jemné opravy, weber.rep vyspravka, hr. 100 mm   </t>
  </si>
  <si>
    <t xml:space="preserve"> 622463273</t>
  </si>
  <si>
    <t xml:space="preserve">Sanácia betónových konštrukcií Weber - Terranova, vyrovnávacia malta na jemné opravy, weber.rep vyspravka , hr. 200 mm   </t>
  </si>
  <si>
    <t xml:space="preserve"> 691361821</t>
  </si>
  <si>
    <t xml:space="preserve">Spriahovací prostriedok e z betonárskej ocele 10505     </t>
  </si>
  <si>
    <t xml:space="preserve"> 286110008900</t>
  </si>
  <si>
    <t>Rúra kanalizačná PVC DN 400, dĺžka 2 m</t>
  </si>
  <si>
    <t xml:space="preserve"> 871395324</t>
  </si>
  <si>
    <t>Zarážka z PVC</t>
  </si>
  <si>
    <t xml:space="preserve"> 871396012</t>
  </si>
  <si>
    <t xml:space="preserve">Montáž kanalizačného PVC-U potrubia hladkého DN 400   </t>
  </si>
  <si>
    <t>Vybudovanie mostných vpustí 330x530 mm vrátane nerezových odvodňovačov a odpadových zvodov DN 100</t>
  </si>
  <si>
    <t xml:space="preserve"> 875632149</t>
  </si>
  <si>
    <t>Chránička do rímsy</t>
  </si>
  <si>
    <t xml:space="preserve"> 931994172</t>
  </si>
  <si>
    <t xml:space="preserve">Tesnenie dilatačnej škáry betónovej konštrukcie bitumenovým a asfaltovým izolačným pásom š. do 500 mm   </t>
  </si>
  <si>
    <t xml:space="preserve"> 931998111</t>
  </si>
  <si>
    <t xml:space="preserve">Tesnenie kotevných prestupov izolácie mostovky bitumenovým tmelom   </t>
  </si>
  <si>
    <t>211/B 1</t>
  </si>
  <si>
    <t xml:space="preserve"> 966075141</t>
  </si>
  <si>
    <t xml:space="preserve">Odstránenie kovového zábradlia   </t>
  </si>
  <si>
    <t xml:space="preserve"> 915791111</t>
  </si>
  <si>
    <t xml:space="preserve">Predznačenie pre značenie striekané farbou z náterových hmôt deliace čiary, vodiace prúžky   </t>
  </si>
  <si>
    <t xml:space="preserve"> 919721212</t>
  </si>
  <si>
    <t xml:space="preserve">Dilatačné škáry s vyplnením škár asfaltovou zálievkou, pozdĺžne   </t>
  </si>
  <si>
    <t>221/B 1</t>
  </si>
  <si>
    <t xml:space="preserve"> 919735112</t>
  </si>
  <si>
    <t xml:space="preserve">Rezanie existujúceho asfaltového krytu alebo podkladu hĺbky nad 50 do 100 mm   </t>
  </si>
  <si>
    <t>Odstránenie starej dlažby</t>
  </si>
  <si>
    <t xml:space="preserve"> 592170000900</t>
  </si>
  <si>
    <t xml:space="preserve">Obrubník cestný bez skosenia rovný 1000x100x250 mm   </t>
  </si>
  <si>
    <t>Obrubník cestný ABO 1-15</t>
  </si>
  <si>
    <t>Obrubník záhonový ABO 4-8</t>
  </si>
  <si>
    <t xml:space="preserve"> 711311121</t>
  </si>
  <si>
    <t>Dočasné dopravné značenie vrátane projektu</t>
  </si>
  <si>
    <t xml:space="preserve"> 914001211</t>
  </si>
  <si>
    <t xml:space="preserve">Dodávka a montáž cestnej zvislej dopravnej značky na stĺpiky alebo konzoly   </t>
  </si>
  <si>
    <t xml:space="preserve"> 914811111</t>
  </si>
  <si>
    <t>Premiestnenie cestnej zvlislej dopravnej značky</t>
  </si>
  <si>
    <t xml:space="preserve"> 915711522</t>
  </si>
  <si>
    <t>Vodorovné dopravné značenie striekané farbou vodiacich čiar šírky 250 mm</t>
  </si>
  <si>
    <t xml:space="preserve"> 916331112</t>
  </si>
  <si>
    <t xml:space="preserve">Osadenie cestného obrubníka betónového do lôžka z betónu prostého tr. C 16/20 bez bočnej opory   </t>
  </si>
  <si>
    <t xml:space="preserve">Osadenie záhonového obrubníka do lôžka z betónu prostého tr. C 16/20 bez bočnej opory   </t>
  </si>
  <si>
    <t>D+M Obrubníkový plech hr. 10 mm</t>
  </si>
  <si>
    <t xml:space="preserve"> 919721421</t>
  </si>
  <si>
    <t>Jadrové vrty d14 mm dĺžky 20 cm vrátane aplikácie chemickej kotvy Hilti</t>
  </si>
  <si>
    <t xml:space="preserve"> 919733375</t>
  </si>
  <si>
    <t>Búranie pôvodných chodníkov</t>
  </si>
  <si>
    <t xml:space="preserve"> 919735412</t>
  </si>
  <si>
    <t>Búranie betónu prostého vyrovnávacieho</t>
  </si>
  <si>
    <t xml:space="preserve"> 919739163</t>
  </si>
  <si>
    <t>Búranie rímsy železobetónového</t>
  </si>
  <si>
    <t xml:space="preserve"> 952903012</t>
  </si>
  <si>
    <t>Čistenie tlakovou vodou</t>
  </si>
  <si>
    <t xml:space="preserve"> 966063295</t>
  </si>
  <si>
    <t>Likvidácia umelej hrádze z toku</t>
  </si>
  <si>
    <t xml:space="preserve"> 998011001</t>
  </si>
  <si>
    <t xml:space="preserve">Presun hmôt pre budovy JKSO 801, 803,812,zvislá konštr.z tehál,tvárnic,z kovu výšky do 6 m   </t>
  </si>
  <si>
    <t>711/A 1</t>
  </si>
  <si>
    <t xml:space="preserve"> 998711202</t>
  </si>
  <si>
    <t xml:space="preserve">Presun hmôt pre izoláciu proti vode v objektoch výšky nad 6 do 12 m   </t>
  </si>
  <si>
    <t>%</t>
  </si>
  <si>
    <t xml:space="preserve"> 628110000300</t>
  </si>
  <si>
    <t xml:space="preserve"> 628340000100</t>
  </si>
  <si>
    <t xml:space="preserve">Pás asfaltový nataviťeľný pre mosty a inžinierske stavby </t>
  </si>
  <si>
    <t>Pochôdzna izolácia cestných mostoviek hr. 10 mm - základný náter + kremičitý piesok + odtieň RAL 7004</t>
  </si>
  <si>
    <t xml:space="preserve"> 711331111</t>
  </si>
  <si>
    <t xml:space="preserve">Zhotovenie izolácie AIP pásmi na sucho cestných mostoviek   </t>
  </si>
  <si>
    <t xml:space="preserve"> 711341111</t>
  </si>
  <si>
    <t xml:space="preserve">Zhotovenie izolácie NAIP pritavením cestných mostoviek   </t>
  </si>
  <si>
    <t xml:space="preserve"> 767344158</t>
  </si>
  <si>
    <t>Kotvenie rímsy mostných konštrukcií do 25 kg</t>
  </si>
  <si>
    <t xml:space="preserve"> 911334631</t>
  </si>
  <si>
    <t xml:space="preserve">Mostné zvodidlo oceľové úrovne zachytenia H3 vrátane zvodnice s náterom   </t>
  </si>
  <si>
    <t xml:space="preserve"> 911334729</t>
  </si>
  <si>
    <t>Fixačné trny</t>
  </si>
  <si>
    <t xml:space="preserve"> 911335529</t>
  </si>
  <si>
    <t xml:space="preserve">Cestné zvodidlo oceľové vrátane zvodnice s náterom   </t>
  </si>
  <si>
    <t xml:space="preserve"> 911337215</t>
  </si>
  <si>
    <t>Ošetrenie výstuže</t>
  </si>
  <si>
    <t xml:space="preserve"> 911337418</t>
  </si>
  <si>
    <t xml:space="preserve">Pásová oceľ </t>
  </si>
  <si>
    <t xml:space="preserve"> 911338233</t>
  </si>
  <si>
    <t>Oceľové zábradlie na rímse a chodníku</t>
  </si>
  <si>
    <t xml:space="preserve"> 998767521</t>
  </si>
  <si>
    <t xml:space="preserve">Presun hmôt pre konštrukcie kovové a oceľové v objektoch výšky do 12 m   </t>
  </si>
  <si>
    <t>771/A 2</t>
  </si>
  <si>
    <t xml:space="preserve"> 998781201</t>
  </si>
  <si>
    <t xml:space="preserve">Presun hmôt pre obklady keramické v objektoch výšky do 12 m   </t>
  </si>
  <si>
    <t xml:space="preserve"> 783526241</t>
  </si>
  <si>
    <t>Dlažba svahu pri oporách z lomového kameňahr. 200 mm do lôžka C 12/15 vrátane štrkopieskového podsypu hr. 100 mm</t>
  </si>
  <si>
    <t>P/PE</t>
  </si>
  <si>
    <t xml:space="preserve"> 781445210</t>
  </si>
  <si>
    <t>Vysprávky kamenného obkladu</t>
  </si>
  <si>
    <t>784/A 2</t>
  </si>
  <si>
    <t xml:space="preserve"> 784101012</t>
  </si>
  <si>
    <t>Realkalizačný náter</t>
  </si>
  <si>
    <t xml:space="preserve"> 784104128</t>
  </si>
  <si>
    <t xml:space="preserve">Zjednocujúci náter                                         </t>
  </si>
  <si>
    <t xml:space="preserve"> 786253211</t>
  </si>
  <si>
    <t>Impregnačný náter 150 mm na hranu obrubníka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</si>
  <si>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</si>
  <si>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</si>
  <si>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</si>
  <si>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</si>
  <si>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2203064104</t>
  </si>
  <si>
    <t>Asfaltový koberec mastixový modifikovaný SMA 11 PMB, hr. 40 mm</t>
  </si>
  <si>
    <t>2203033004</t>
  </si>
  <si>
    <t>Spojovací postrek emulzný, modifikovaný PS, CBP</t>
  </si>
  <si>
    <t>2203033005</t>
  </si>
  <si>
    <t>Liaty asfalt, modifikovaný MA 16 PMB, hr. 45 mm</t>
  </si>
  <si>
    <t>Asfaltový izolačný pás AIP, hr. 5 mm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</si>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</sst>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165" fontId="5" fillId="0" borderId="0" xfId="0" applyNumberFormat="1" applyFont="1" applyAlignment="1">
      <alignment wrapText="1"/>
    </xf>
    <xf numFmtId="0" fontId="11" fillId="0" borderId="91" xfId="0" applyFont="1" applyBorder="1"/>
    <xf numFmtId="164" fontId="11" fillId="0" borderId="91" xfId="0" applyNumberFormat="1" applyFont="1" applyBorder="1"/>
    <xf numFmtId="166" fontId="11" fillId="0" borderId="91" xfId="0" applyNumberFormat="1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164" fontId="5" fillId="2" borderId="0" xfId="0" applyNumberFormat="1" applyFont="1" applyFill="1" applyAlignment="1">
      <alignment wrapText="1"/>
    </xf>
    <xf numFmtId="164" fontId="4" fillId="2" borderId="0" xfId="0" applyNumberFormat="1" applyFont="1" applyFill="1"/>
    <xf numFmtId="164" fontId="1" fillId="2" borderId="0" xfId="0" applyNumberFormat="1" applyFont="1" applyFill="1"/>
    <xf numFmtId="164" fontId="5" fillId="2" borderId="0" xfId="0" applyNumberFormat="1" applyFont="1" applyFill="1"/>
    <xf numFmtId="0" fontId="5" fillId="2" borderId="0" xfId="0" applyFont="1" applyFill="1"/>
    <xf numFmtId="0" fontId="1" fillId="2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879C-D0DE-47E6-9591-942972C2C034}">
  <dimension ref="A1:Z103"/>
  <sheetViews>
    <sheetView workbookViewId="0"/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69" t="s">
        <v>12</v>
      </c>
      <c r="B7" s="76">
        <f>'SO 6701'!I161-Rekapitulácia!D7</f>
        <v>0</v>
      </c>
      <c r="C7" s="76">
        <f>'Kryci_list 6701'!J26</f>
        <v>0</v>
      </c>
      <c r="D7" s="76">
        <v>0</v>
      </c>
      <c r="E7" s="76">
        <f>'Kryci_list 6701'!J17</f>
        <v>0</v>
      </c>
      <c r="F7" s="76">
        <v>0</v>
      </c>
      <c r="G7" s="76">
        <f>B7+C7+D7+E7+F7</f>
        <v>0</v>
      </c>
      <c r="K7">
        <f>'SO 6701'!K161</f>
        <v>0</v>
      </c>
      <c r="Q7">
        <v>30.126000000000001</v>
      </c>
    </row>
    <row r="8" spans="1:26" x14ac:dyDescent="0.25">
      <c r="A8" s="183" t="s">
        <v>301</v>
      </c>
      <c r="B8" s="184">
        <f>SUM(B7:B7)</f>
        <v>0</v>
      </c>
      <c r="C8" s="184">
        <f>SUM(C7:C7)</f>
        <v>0</v>
      </c>
      <c r="D8" s="184">
        <f>SUM(D7:D7)</f>
        <v>0</v>
      </c>
      <c r="E8" s="184">
        <f>SUM(E7:E7)</f>
        <v>0</v>
      </c>
      <c r="F8" s="184">
        <f>SUM(F7:F7)</f>
        <v>0</v>
      </c>
      <c r="G8" s="184">
        <f>SUM(G7:G7)-SUM(Z7:Z7)</f>
        <v>0</v>
      </c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</row>
    <row r="9" spans="1:26" x14ac:dyDescent="0.25">
      <c r="A9" s="181" t="s">
        <v>302</v>
      </c>
      <c r="B9" s="182">
        <f>G8-SUM(Rekapitulácia!K7:'Rekapitulácia'!K7)*1</f>
        <v>0</v>
      </c>
      <c r="C9" s="182"/>
      <c r="D9" s="182"/>
      <c r="E9" s="182"/>
      <c r="F9" s="182"/>
      <c r="G9" s="182">
        <f>ROUND(((ROUND(B9,2)*20)/100),2)*1</f>
        <v>0</v>
      </c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</row>
    <row r="10" spans="1:26" x14ac:dyDescent="0.25">
      <c r="A10" s="5" t="s">
        <v>303</v>
      </c>
      <c r="B10" s="179">
        <f>(G8-B9)</f>
        <v>0</v>
      </c>
      <c r="C10" s="179"/>
      <c r="D10" s="179"/>
      <c r="E10" s="179"/>
      <c r="F10" s="179"/>
      <c r="G10" s="179">
        <f>ROUND(((ROUND(B10,2)*0)/100),2)</f>
        <v>0</v>
      </c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5" t="s">
        <v>304</v>
      </c>
      <c r="B11" s="179"/>
      <c r="C11" s="179"/>
      <c r="D11" s="179"/>
      <c r="E11" s="179"/>
      <c r="F11" s="179"/>
      <c r="G11" s="179">
        <f>SUM(G8:G10)</f>
        <v>0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0"/>
      <c r="B12" s="180"/>
      <c r="C12" s="180"/>
      <c r="D12" s="180"/>
      <c r="E12" s="180"/>
      <c r="F12" s="180"/>
      <c r="G12" s="180"/>
    </row>
    <row r="13" spans="1:26" x14ac:dyDescent="0.25">
      <c r="A13" s="10"/>
      <c r="B13" s="180"/>
      <c r="C13" s="180"/>
      <c r="D13" s="180"/>
      <c r="E13" s="180"/>
      <c r="F13" s="180"/>
      <c r="G13" s="180"/>
    </row>
    <row r="14" spans="1:26" x14ac:dyDescent="0.25">
      <c r="A14" s="10"/>
      <c r="B14" s="180"/>
      <c r="C14" s="180"/>
      <c r="D14" s="180"/>
      <c r="E14" s="180"/>
      <c r="F14" s="180"/>
      <c r="G14" s="180"/>
    </row>
    <row r="15" spans="1:26" x14ac:dyDescent="0.25">
      <c r="A15" s="10"/>
      <c r="B15" s="180"/>
      <c r="C15" s="180"/>
      <c r="D15" s="180"/>
      <c r="E15" s="180"/>
      <c r="F15" s="180"/>
      <c r="G15" s="180"/>
    </row>
    <row r="16" spans="1:26" x14ac:dyDescent="0.25">
      <c r="A16" s="10"/>
      <c r="B16" s="180"/>
      <c r="C16" s="180"/>
      <c r="D16" s="180"/>
      <c r="E16" s="180"/>
      <c r="F16" s="180"/>
      <c r="G16" s="180"/>
    </row>
    <row r="17" spans="1:7" x14ac:dyDescent="0.25">
      <c r="A17" s="10"/>
      <c r="B17" s="180"/>
      <c r="C17" s="180"/>
      <c r="D17" s="180"/>
      <c r="E17" s="180"/>
      <c r="F17" s="180"/>
      <c r="G17" s="180"/>
    </row>
    <row r="18" spans="1:7" x14ac:dyDescent="0.25">
      <c r="A18" s="10"/>
      <c r="B18" s="180"/>
      <c r="C18" s="180"/>
      <c r="D18" s="180"/>
      <c r="E18" s="180"/>
      <c r="F18" s="180"/>
      <c r="G18" s="180"/>
    </row>
    <row r="19" spans="1:7" x14ac:dyDescent="0.25">
      <c r="A19" s="10"/>
      <c r="B19" s="180"/>
      <c r="C19" s="180"/>
      <c r="D19" s="180"/>
      <c r="E19" s="180"/>
      <c r="F19" s="180"/>
      <c r="G19" s="180"/>
    </row>
    <row r="20" spans="1:7" x14ac:dyDescent="0.25">
      <c r="A20" s="10"/>
      <c r="B20" s="180"/>
      <c r="C20" s="180"/>
      <c r="D20" s="180"/>
      <c r="E20" s="180"/>
      <c r="F20" s="180"/>
      <c r="G20" s="180"/>
    </row>
    <row r="21" spans="1:7" x14ac:dyDescent="0.25">
      <c r="A21" s="10"/>
      <c r="B21" s="180"/>
      <c r="C21" s="180"/>
      <c r="D21" s="180"/>
      <c r="E21" s="180"/>
      <c r="F21" s="180"/>
      <c r="G21" s="180"/>
    </row>
    <row r="22" spans="1:7" x14ac:dyDescent="0.25">
      <c r="A22" s="10"/>
      <c r="B22" s="180"/>
      <c r="C22" s="180"/>
      <c r="D22" s="180"/>
      <c r="E22" s="180"/>
      <c r="F22" s="180"/>
      <c r="G22" s="180"/>
    </row>
    <row r="23" spans="1:7" x14ac:dyDescent="0.25">
      <c r="A23" s="10"/>
      <c r="B23" s="180"/>
      <c r="C23" s="180"/>
      <c r="D23" s="180"/>
      <c r="E23" s="180"/>
      <c r="F23" s="180"/>
      <c r="G23" s="180"/>
    </row>
    <row r="24" spans="1:7" x14ac:dyDescent="0.25">
      <c r="A24" s="10"/>
      <c r="B24" s="180"/>
      <c r="C24" s="180"/>
      <c r="D24" s="180"/>
      <c r="E24" s="180"/>
      <c r="F24" s="180"/>
      <c r="G24" s="180"/>
    </row>
    <row r="25" spans="1:7" x14ac:dyDescent="0.25">
      <c r="A25" s="10"/>
      <c r="B25" s="180"/>
      <c r="C25" s="180"/>
      <c r="D25" s="180"/>
      <c r="E25" s="180"/>
      <c r="F25" s="180"/>
      <c r="G25" s="180"/>
    </row>
    <row r="26" spans="1:7" x14ac:dyDescent="0.25">
      <c r="A26" s="10"/>
      <c r="B26" s="180"/>
      <c r="C26" s="180"/>
      <c r="D26" s="180"/>
      <c r="E26" s="180"/>
      <c r="F26" s="180"/>
      <c r="G26" s="180"/>
    </row>
    <row r="27" spans="1:7" x14ac:dyDescent="0.25">
      <c r="A27" s="10"/>
      <c r="B27" s="180"/>
      <c r="C27" s="180"/>
      <c r="D27" s="180"/>
      <c r="E27" s="180"/>
      <c r="F27" s="180"/>
      <c r="G27" s="180"/>
    </row>
    <row r="28" spans="1:7" x14ac:dyDescent="0.25">
      <c r="A28" s="10"/>
      <c r="B28" s="180"/>
      <c r="C28" s="180"/>
      <c r="D28" s="180"/>
      <c r="E28" s="180"/>
      <c r="F28" s="180"/>
      <c r="G28" s="180"/>
    </row>
    <row r="29" spans="1:7" x14ac:dyDescent="0.25">
      <c r="A29" s="10"/>
      <c r="B29" s="180"/>
      <c r="C29" s="180"/>
      <c r="D29" s="180"/>
      <c r="E29" s="180"/>
      <c r="F29" s="180"/>
      <c r="G29" s="180"/>
    </row>
    <row r="30" spans="1:7" x14ac:dyDescent="0.25">
      <c r="A30" s="10"/>
      <c r="B30" s="180"/>
      <c r="C30" s="180"/>
      <c r="D30" s="180"/>
      <c r="E30" s="180"/>
      <c r="F30" s="180"/>
      <c r="G30" s="180"/>
    </row>
    <row r="31" spans="1:7" x14ac:dyDescent="0.25">
      <c r="A31" s="10"/>
      <c r="B31" s="180"/>
      <c r="C31" s="180"/>
      <c r="D31" s="180"/>
      <c r="E31" s="180"/>
      <c r="F31" s="180"/>
      <c r="G31" s="180"/>
    </row>
    <row r="32" spans="1:7" x14ac:dyDescent="0.25">
      <c r="A32" s="10"/>
      <c r="B32" s="180"/>
      <c r="C32" s="180"/>
      <c r="D32" s="180"/>
      <c r="E32" s="180"/>
      <c r="F32" s="180"/>
      <c r="G32" s="180"/>
    </row>
    <row r="33" spans="1:7" x14ac:dyDescent="0.25">
      <c r="A33" s="10"/>
      <c r="B33" s="180"/>
      <c r="C33" s="180"/>
      <c r="D33" s="180"/>
      <c r="E33" s="180"/>
      <c r="F33" s="180"/>
      <c r="G33" s="180"/>
    </row>
    <row r="34" spans="1:7" x14ac:dyDescent="0.25">
      <c r="A34" s="1"/>
      <c r="B34" s="148"/>
      <c r="C34" s="148"/>
      <c r="D34" s="148"/>
      <c r="E34" s="148"/>
      <c r="F34" s="148"/>
      <c r="G34" s="148"/>
    </row>
    <row r="35" spans="1:7" x14ac:dyDescent="0.25">
      <c r="A35" s="1"/>
      <c r="B35" s="148"/>
      <c r="C35" s="148"/>
      <c r="D35" s="148"/>
      <c r="E35" s="148"/>
      <c r="F35" s="148"/>
      <c r="G35" s="148"/>
    </row>
    <row r="36" spans="1:7" x14ac:dyDescent="0.25">
      <c r="A36" s="1"/>
      <c r="B36" s="148"/>
      <c r="C36" s="148"/>
      <c r="D36" s="148"/>
      <c r="E36" s="148"/>
      <c r="F36" s="148"/>
      <c r="G36" s="148"/>
    </row>
    <row r="37" spans="1:7" x14ac:dyDescent="0.25">
      <c r="A37" s="1"/>
      <c r="B37" s="148"/>
      <c r="C37" s="148"/>
      <c r="D37" s="148"/>
      <c r="E37" s="148"/>
      <c r="F37" s="148"/>
      <c r="G37" s="148"/>
    </row>
    <row r="38" spans="1:7" x14ac:dyDescent="0.25">
      <c r="A38" s="1"/>
      <c r="B38" s="148"/>
      <c r="C38" s="148"/>
      <c r="D38" s="148"/>
      <c r="E38" s="148"/>
      <c r="F38" s="148"/>
      <c r="G38" s="148"/>
    </row>
    <row r="39" spans="1:7" x14ac:dyDescent="0.25">
      <c r="A39" s="1"/>
      <c r="B39" s="148"/>
      <c r="C39" s="148"/>
      <c r="D39" s="148"/>
      <c r="E39" s="148"/>
      <c r="F39" s="148"/>
      <c r="G39" s="148"/>
    </row>
    <row r="40" spans="1:7" x14ac:dyDescent="0.25">
      <c r="A40" s="1"/>
      <c r="B40" s="148"/>
      <c r="C40" s="148"/>
      <c r="D40" s="148"/>
      <c r="E40" s="148"/>
      <c r="F40" s="148"/>
      <c r="G40" s="148"/>
    </row>
    <row r="41" spans="1:7" x14ac:dyDescent="0.25">
      <c r="A41" s="1"/>
      <c r="B41" s="148"/>
      <c r="C41" s="148"/>
      <c r="D41" s="148"/>
      <c r="E41" s="148"/>
      <c r="F41" s="148"/>
      <c r="G41" s="148"/>
    </row>
    <row r="42" spans="1:7" x14ac:dyDescent="0.25">
      <c r="A42" s="1"/>
      <c r="B42" s="148"/>
      <c r="C42" s="148"/>
      <c r="D42" s="148"/>
      <c r="E42" s="148"/>
      <c r="F42" s="148"/>
      <c r="G42" s="148"/>
    </row>
    <row r="43" spans="1:7" x14ac:dyDescent="0.25">
      <c r="A43" s="1"/>
      <c r="B43" s="148"/>
      <c r="C43" s="148"/>
      <c r="D43" s="148"/>
      <c r="E43" s="148"/>
      <c r="F43" s="148"/>
      <c r="G43" s="148"/>
    </row>
    <row r="44" spans="1:7" x14ac:dyDescent="0.25">
      <c r="A44" s="1"/>
      <c r="B44" s="148"/>
      <c r="C44" s="148"/>
      <c r="D44" s="148"/>
      <c r="E44" s="148"/>
      <c r="F44" s="148"/>
      <c r="G44" s="148"/>
    </row>
    <row r="45" spans="1:7" x14ac:dyDescent="0.25">
      <c r="A45" s="1"/>
      <c r="B45" s="148"/>
      <c r="C45" s="148"/>
      <c r="D45" s="148"/>
      <c r="E45" s="148"/>
      <c r="F45" s="148"/>
      <c r="G45" s="148"/>
    </row>
    <row r="46" spans="1:7" x14ac:dyDescent="0.25">
      <c r="A46" s="1"/>
      <c r="B46" s="148"/>
      <c r="C46" s="148"/>
      <c r="D46" s="148"/>
      <c r="E46" s="148"/>
      <c r="F46" s="148"/>
      <c r="G46" s="148"/>
    </row>
    <row r="47" spans="1:7" x14ac:dyDescent="0.25">
      <c r="A47" s="1"/>
      <c r="B47" s="148"/>
      <c r="C47" s="148"/>
      <c r="D47" s="148"/>
      <c r="E47" s="148"/>
      <c r="F47" s="148"/>
      <c r="G47" s="148"/>
    </row>
    <row r="48" spans="1:7" x14ac:dyDescent="0.25">
      <c r="A48" s="1"/>
      <c r="B48" s="148"/>
      <c r="C48" s="148"/>
      <c r="D48" s="148"/>
      <c r="E48" s="148"/>
      <c r="F48" s="148"/>
      <c r="G48" s="148"/>
    </row>
    <row r="49" spans="1:7" x14ac:dyDescent="0.25">
      <c r="A49" s="1"/>
      <c r="B49" s="148"/>
      <c r="C49" s="148"/>
      <c r="D49" s="148"/>
      <c r="E49" s="148"/>
      <c r="F49" s="148"/>
      <c r="G49" s="148"/>
    </row>
    <row r="50" spans="1:7" x14ac:dyDescent="0.25">
      <c r="A50" s="1"/>
      <c r="B50" s="148"/>
      <c r="C50" s="148"/>
      <c r="D50" s="148"/>
      <c r="E50" s="148"/>
      <c r="F50" s="148"/>
      <c r="G50" s="148"/>
    </row>
    <row r="51" spans="1:7" x14ac:dyDescent="0.25">
      <c r="B51" s="178"/>
      <c r="C51" s="178"/>
      <c r="D51" s="178"/>
      <c r="E51" s="178"/>
      <c r="F51" s="178"/>
      <c r="G51" s="178"/>
    </row>
    <row r="52" spans="1:7" x14ac:dyDescent="0.25">
      <c r="B52" s="178"/>
      <c r="C52" s="178"/>
      <c r="D52" s="178"/>
      <c r="E52" s="178"/>
      <c r="F52" s="178"/>
      <c r="G52" s="178"/>
    </row>
    <row r="53" spans="1:7" x14ac:dyDescent="0.25">
      <c r="B53" s="178"/>
      <c r="C53" s="178"/>
      <c r="D53" s="178"/>
      <c r="E53" s="178"/>
      <c r="F53" s="178"/>
      <c r="G53" s="178"/>
    </row>
    <row r="54" spans="1:7" x14ac:dyDescent="0.25">
      <c r="B54" s="178"/>
      <c r="C54" s="178"/>
      <c r="D54" s="178"/>
      <c r="E54" s="178"/>
      <c r="F54" s="178"/>
      <c r="G54" s="178"/>
    </row>
    <row r="55" spans="1:7" x14ac:dyDescent="0.25">
      <c r="B55" s="178"/>
      <c r="C55" s="178"/>
      <c r="D55" s="178"/>
      <c r="E55" s="178"/>
      <c r="F55" s="178"/>
      <c r="G55" s="178"/>
    </row>
    <row r="56" spans="1:7" x14ac:dyDescent="0.25">
      <c r="B56" s="178"/>
      <c r="C56" s="178"/>
      <c r="D56" s="178"/>
      <c r="E56" s="178"/>
      <c r="F56" s="178"/>
      <c r="G56" s="178"/>
    </row>
    <row r="57" spans="1:7" x14ac:dyDescent="0.25">
      <c r="B57" s="178"/>
      <c r="C57" s="178"/>
      <c r="D57" s="178"/>
      <c r="E57" s="178"/>
      <c r="F57" s="178"/>
      <c r="G57" s="178"/>
    </row>
    <row r="58" spans="1:7" x14ac:dyDescent="0.25">
      <c r="B58" s="178"/>
      <c r="C58" s="178"/>
      <c r="D58" s="178"/>
      <c r="E58" s="178"/>
      <c r="F58" s="178"/>
      <c r="G58" s="178"/>
    </row>
    <row r="59" spans="1:7" x14ac:dyDescent="0.25">
      <c r="B59" s="178"/>
      <c r="C59" s="178"/>
      <c r="D59" s="178"/>
      <c r="E59" s="178"/>
      <c r="F59" s="178"/>
      <c r="G59" s="178"/>
    </row>
    <row r="60" spans="1:7" x14ac:dyDescent="0.25">
      <c r="B60" s="178"/>
      <c r="C60" s="178"/>
      <c r="D60" s="178"/>
      <c r="E60" s="178"/>
      <c r="F60" s="178"/>
      <c r="G60" s="178"/>
    </row>
    <row r="61" spans="1:7" x14ac:dyDescent="0.25">
      <c r="B61" s="178"/>
      <c r="C61" s="178"/>
      <c r="D61" s="178"/>
      <c r="E61" s="178"/>
      <c r="F61" s="178"/>
      <c r="G61" s="178"/>
    </row>
    <row r="62" spans="1:7" x14ac:dyDescent="0.25">
      <c r="B62" s="178"/>
      <c r="C62" s="178"/>
      <c r="D62" s="178"/>
      <c r="E62" s="178"/>
      <c r="F62" s="178"/>
      <c r="G62" s="178"/>
    </row>
    <row r="63" spans="1:7" x14ac:dyDescent="0.25">
      <c r="B63" s="178"/>
      <c r="C63" s="178"/>
      <c r="D63" s="178"/>
      <c r="E63" s="178"/>
      <c r="F63" s="178"/>
      <c r="G63" s="178"/>
    </row>
    <row r="64" spans="1:7" x14ac:dyDescent="0.25">
      <c r="B64" s="178"/>
      <c r="C64" s="178"/>
      <c r="D64" s="178"/>
      <c r="E64" s="178"/>
      <c r="F64" s="178"/>
      <c r="G64" s="178"/>
    </row>
    <row r="65" spans="2:7" x14ac:dyDescent="0.25">
      <c r="B65" s="178"/>
      <c r="C65" s="178"/>
      <c r="D65" s="178"/>
      <c r="E65" s="178"/>
      <c r="F65" s="178"/>
      <c r="G65" s="178"/>
    </row>
    <row r="66" spans="2:7" x14ac:dyDescent="0.25">
      <c r="B66" s="178"/>
      <c r="C66" s="178"/>
      <c r="D66" s="178"/>
      <c r="E66" s="178"/>
      <c r="F66" s="178"/>
      <c r="G66" s="178"/>
    </row>
    <row r="67" spans="2:7" x14ac:dyDescent="0.25">
      <c r="B67" s="178"/>
      <c r="C67" s="178"/>
      <c r="D67" s="178"/>
      <c r="E67" s="178"/>
      <c r="F67" s="178"/>
      <c r="G67" s="178"/>
    </row>
    <row r="68" spans="2:7" x14ac:dyDescent="0.25">
      <c r="B68" s="178"/>
      <c r="C68" s="178"/>
      <c r="D68" s="178"/>
      <c r="E68" s="178"/>
      <c r="F68" s="178"/>
      <c r="G68" s="178"/>
    </row>
    <row r="69" spans="2:7" x14ac:dyDescent="0.25">
      <c r="B69" s="178"/>
      <c r="C69" s="178"/>
      <c r="D69" s="178"/>
      <c r="E69" s="178"/>
      <c r="F69" s="178"/>
      <c r="G69" s="178"/>
    </row>
    <row r="70" spans="2:7" x14ac:dyDescent="0.25">
      <c r="B70" s="178"/>
      <c r="C70" s="178"/>
      <c r="D70" s="178"/>
      <c r="E70" s="178"/>
      <c r="F70" s="178"/>
      <c r="G70" s="178"/>
    </row>
    <row r="71" spans="2:7" x14ac:dyDescent="0.25">
      <c r="B71" s="178"/>
      <c r="C71" s="178"/>
      <c r="D71" s="178"/>
      <c r="E71" s="178"/>
      <c r="F71" s="178"/>
      <c r="G71" s="178"/>
    </row>
    <row r="72" spans="2:7" x14ac:dyDescent="0.25">
      <c r="B72" s="178"/>
      <c r="C72" s="178"/>
      <c r="D72" s="178"/>
      <c r="E72" s="178"/>
      <c r="F72" s="178"/>
      <c r="G72" s="178"/>
    </row>
    <row r="73" spans="2:7" x14ac:dyDescent="0.25">
      <c r="B73" s="178"/>
      <c r="C73" s="178"/>
      <c r="D73" s="178"/>
      <c r="E73" s="178"/>
      <c r="F73" s="178"/>
      <c r="G73" s="178"/>
    </row>
    <row r="74" spans="2:7" x14ac:dyDescent="0.25">
      <c r="B74" s="178"/>
      <c r="C74" s="178"/>
      <c r="D74" s="178"/>
      <c r="E74" s="178"/>
      <c r="F74" s="178"/>
      <c r="G74" s="178"/>
    </row>
    <row r="75" spans="2:7" x14ac:dyDescent="0.25">
      <c r="B75" s="178"/>
      <c r="C75" s="178"/>
      <c r="D75" s="178"/>
      <c r="E75" s="178"/>
      <c r="F75" s="178"/>
      <c r="G75" s="178"/>
    </row>
    <row r="76" spans="2:7" x14ac:dyDescent="0.25">
      <c r="B76" s="178"/>
      <c r="C76" s="178"/>
      <c r="D76" s="178"/>
      <c r="E76" s="178"/>
      <c r="F76" s="178"/>
      <c r="G76" s="178"/>
    </row>
    <row r="77" spans="2:7" x14ac:dyDescent="0.25">
      <c r="B77" s="178"/>
      <c r="C77" s="178"/>
      <c r="D77" s="178"/>
      <c r="E77" s="178"/>
      <c r="F77" s="178"/>
      <c r="G77" s="178"/>
    </row>
    <row r="78" spans="2:7" x14ac:dyDescent="0.25">
      <c r="B78" s="178"/>
      <c r="C78" s="178"/>
      <c r="D78" s="178"/>
      <c r="E78" s="178"/>
      <c r="F78" s="178"/>
      <c r="G78" s="178"/>
    </row>
    <row r="79" spans="2:7" x14ac:dyDescent="0.25">
      <c r="B79" s="178"/>
      <c r="C79" s="178"/>
      <c r="D79" s="178"/>
      <c r="E79" s="178"/>
      <c r="F79" s="178"/>
      <c r="G79" s="178"/>
    </row>
    <row r="80" spans="2:7" x14ac:dyDescent="0.25">
      <c r="B80" s="178"/>
      <c r="C80" s="178"/>
      <c r="D80" s="178"/>
      <c r="E80" s="178"/>
      <c r="F80" s="178"/>
      <c r="G80" s="178"/>
    </row>
    <row r="81" spans="2:7" x14ac:dyDescent="0.25">
      <c r="B81" s="178"/>
      <c r="C81" s="178"/>
      <c r="D81" s="178"/>
      <c r="E81" s="178"/>
      <c r="F81" s="178"/>
      <c r="G81" s="178"/>
    </row>
    <row r="82" spans="2:7" x14ac:dyDescent="0.25">
      <c r="B82" s="178"/>
      <c r="C82" s="178"/>
      <c r="D82" s="178"/>
      <c r="E82" s="178"/>
      <c r="F82" s="178"/>
      <c r="G82" s="178"/>
    </row>
    <row r="83" spans="2:7" x14ac:dyDescent="0.25">
      <c r="B83" s="178"/>
      <c r="C83" s="178"/>
      <c r="D83" s="178"/>
      <c r="E83" s="178"/>
      <c r="F83" s="178"/>
      <c r="G83" s="178"/>
    </row>
    <row r="84" spans="2:7" x14ac:dyDescent="0.25">
      <c r="B84" s="178"/>
      <c r="C84" s="178"/>
      <c r="D84" s="178"/>
      <c r="E84" s="178"/>
      <c r="F84" s="178"/>
      <c r="G84" s="178"/>
    </row>
    <row r="85" spans="2:7" x14ac:dyDescent="0.25">
      <c r="B85" s="178"/>
      <c r="C85" s="178"/>
      <c r="D85" s="178"/>
      <c r="E85" s="178"/>
      <c r="F85" s="178"/>
      <c r="G85" s="178"/>
    </row>
    <row r="86" spans="2:7" x14ac:dyDescent="0.25">
      <c r="B86" s="178"/>
      <c r="C86" s="178"/>
      <c r="D86" s="178"/>
      <c r="E86" s="178"/>
      <c r="F86" s="178"/>
      <c r="G86" s="178"/>
    </row>
    <row r="87" spans="2:7" x14ac:dyDescent="0.25">
      <c r="B87" s="178"/>
      <c r="C87" s="178"/>
      <c r="D87" s="178"/>
      <c r="E87" s="178"/>
      <c r="F87" s="178"/>
      <c r="G87" s="178"/>
    </row>
    <row r="88" spans="2:7" x14ac:dyDescent="0.25">
      <c r="B88" s="178"/>
      <c r="C88" s="178"/>
      <c r="D88" s="178"/>
      <c r="E88" s="178"/>
      <c r="F88" s="178"/>
      <c r="G88" s="178"/>
    </row>
    <row r="89" spans="2:7" x14ac:dyDescent="0.25">
      <c r="B89" s="178"/>
      <c r="C89" s="178"/>
      <c r="D89" s="178"/>
      <c r="E89" s="178"/>
      <c r="F89" s="178"/>
      <c r="G89" s="178"/>
    </row>
    <row r="90" spans="2:7" x14ac:dyDescent="0.25">
      <c r="B90" s="178"/>
      <c r="C90" s="178"/>
      <c r="D90" s="178"/>
      <c r="E90" s="178"/>
      <c r="F90" s="178"/>
      <c r="G90" s="178"/>
    </row>
    <row r="91" spans="2:7" x14ac:dyDescent="0.25">
      <c r="B91" s="178"/>
      <c r="C91" s="178"/>
      <c r="D91" s="178"/>
      <c r="E91" s="178"/>
      <c r="F91" s="178"/>
      <c r="G91" s="178"/>
    </row>
    <row r="92" spans="2:7" x14ac:dyDescent="0.25">
      <c r="B92" s="178"/>
      <c r="C92" s="178"/>
      <c r="D92" s="178"/>
      <c r="E92" s="178"/>
      <c r="F92" s="178"/>
      <c r="G92" s="178"/>
    </row>
    <row r="93" spans="2:7" x14ac:dyDescent="0.25">
      <c r="B93" s="178"/>
      <c r="C93" s="178"/>
      <c r="D93" s="178"/>
      <c r="E93" s="178"/>
      <c r="F93" s="178"/>
      <c r="G93" s="178"/>
    </row>
    <row r="94" spans="2:7" x14ac:dyDescent="0.25">
      <c r="B94" s="178"/>
      <c r="C94" s="178"/>
      <c r="D94" s="178"/>
      <c r="E94" s="178"/>
      <c r="F94" s="178"/>
      <c r="G94" s="178"/>
    </row>
    <row r="95" spans="2:7" x14ac:dyDescent="0.25">
      <c r="B95" s="178"/>
      <c r="C95" s="178"/>
      <c r="D95" s="178"/>
      <c r="E95" s="178"/>
      <c r="F95" s="178"/>
      <c r="G95" s="178"/>
    </row>
    <row r="96" spans="2:7" x14ac:dyDescent="0.25">
      <c r="B96" s="178"/>
      <c r="C96" s="178"/>
      <c r="D96" s="178"/>
      <c r="E96" s="178"/>
      <c r="F96" s="178"/>
      <c r="G96" s="178"/>
    </row>
    <row r="97" spans="2:7" x14ac:dyDescent="0.25">
      <c r="B97" s="178"/>
      <c r="C97" s="178"/>
      <c r="D97" s="178"/>
      <c r="E97" s="178"/>
      <c r="F97" s="178"/>
      <c r="G97" s="178"/>
    </row>
    <row r="98" spans="2:7" x14ac:dyDescent="0.25">
      <c r="B98" s="178"/>
      <c r="C98" s="178"/>
      <c r="D98" s="178"/>
      <c r="E98" s="178"/>
      <c r="F98" s="178"/>
      <c r="G98" s="178"/>
    </row>
    <row r="99" spans="2:7" x14ac:dyDescent="0.25">
      <c r="B99" s="178"/>
      <c r="C99" s="178"/>
      <c r="D99" s="178"/>
      <c r="E99" s="178"/>
      <c r="F99" s="178"/>
      <c r="G99" s="178"/>
    </row>
    <row r="100" spans="2:7" x14ac:dyDescent="0.25">
      <c r="B100" s="178"/>
      <c r="C100" s="178"/>
      <c r="D100" s="178"/>
      <c r="E100" s="178"/>
      <c r="F100" s="178"/>
      <c r="G100" s="178"/>
    </row>
    <row r="101" spans="2:7" x14ac:dyDescent="0.25">
      <c r="B101" s="178"/>
      <c r="C101" s="178"/>
      <c r="D101" s="178"/>
      <c r="E101" s="178"/>
      <c r="F101" s="178"/>
      <c r="G101" s="178"/>
    </row>
    <row r="102" spans="2:7" x14ac:dyDescent="0.25">
      <c r="B102" s="178"/>
      <c r="C102" s="178"/>
      <c r="D102" s="178"/>
      <c r="E102" s="178"/>
      <c r="F102" s="178"/>
      <c r="G102" s="178"/>
    </row>
    <row r="103" spans="2:7" x14ac:dyDescent="0.25">
      <c r="B103" s="178"/>
      <c r="C103" s="178"/>
      <c r="D103" s="178"/>
      <c r="E103" s="178"/>
      <c r="F103" s="178"/>
      <c r="G103" s="178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5D3D-CBA4-44B8-9447-DD89CCD2E23B}">
  <dimension ref="A1:AA41"/>
  <sheetViews>
    <sheetView tabSelected="1" workbookViewId="0">
      <selection activeCell="G8" sqref="G8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13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7"/>
      <c r="D2" s="38"/>
      <c r="E2" s="38"/>
      <c r="F2" s="38"/>
      <c r="G2" s="42"/>
      <c r="H2" s="16"/>
      <c r="I2" s="27"/>
      <c r="J2" s="31"/>
    </row>
    <row r="3" spans="1:23" ht="18" customHeight="1" x14ac:dyDescent="0.25">
      <c r="A3" s="11"/>
      <c r="B3" s="39" t="s">
        <v>14</v>
      </c>
      <c r="C3" s="40"/>
      <c r="D3" s="41"/>
      <c r="E3" s="41"/>
      <c r="F3" s="41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3" t="s">
        <v>15</v>
      </c>
      <c r="J4" s="32"/>
    </row>
    <row r="5" spans="1:23" ht="18" customHeight="1" thickBot="1" x14ac:dyDescent="0.3">
      <c r="A5" s="11"/>
      <c r="B5" s="44" t="s">
        <v>16</v>
      </c>
      <c r="C5" s="20"/>
      <c r="D5" s="17"/>
      <c r="E5" s="17"/>
      <c r="F5" s="45" t="s">
        <v>17</v>
      </c>
      <c r="G5" s="17"/>
      <c r="H5" s="17"/>
      <c r="I5" s="43" t="s">
        <v>18</v>
      </c>
      <c r="J5" s="46"/>
    </row>
    <row r="6" spans="1:23" ht="18" customHeight="1" thickTop="1" x14ac:dyDescent="0.25">
      <c r="A6" s="11"/>
      <c r="B6" s="55" t="s">
        <v>19</v>
      </c>
      <c r="C6" s="51"/>
      <c r="D6" s="52"/>
      <c r="E6" s="52"/>
      <c r="F6" s="52"/>
      <c r="G6" s="56" t="s">
        <v>20</v>
      </c>
      <c r="H6" s="52"/>
      <c r="I6" s="53"/>
      <c r="J6" s="54"/>
    </row>
    <row r="7" spans="1:23" ht="18" customHeight="1" x14ac:dyDescent="0.25">
      <c r="A7" s="11"/>
      <c r="B7" s="47"/>
      <c r="C7" s="48"/>
      <c r="D7" s="18"/>
      <c r="E7" s="18"/>
      <c r="F7" s="18"/>
      <c r="G7" s="57" t="s">
        <v>21</v>
      </c>
      <c r="H7" s="18"/>
      <c r="I7" s="29"/>
      <c r="J7" s="49"/>
    </row>
    <row r="8" spans="1:23" ht="18" customHeight="1" x14ac:dyDescent="0.25">
      <c r="A8" s="11"/>
      <c r="B8" s="44" t="s">
        <v>22</v>
      </c>
      <c r="C8" s="20"/>
      <c r="D8" s="17"/>
      <c r="E8" s="17"/>
      <c r="F8" s="17"/>
      <c r="G8" s="45" t="s">
        <v>20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5" t="s">
        <v>21</v>
      </c>
      <c r="H9" s="17"/>
      <c r="I9" s="28"/>
      <c r="J9" s="32"/>
    </row>
    <row r="10" spans="1:23" ht="18" customHeight="1" x14ac:dyDescent="0.25">
      <c r="A10" s="11"/>
      <c r="B10" s="44" t="s">
        <v>23</v>
      </c>
      <c r="C10" s="20"/>
      <c r="D10" s="17"/>
      <c r="E10" s="17"/>
      <c r="F10" s="17"/>
      <c r="G10" s="45" t="s">
        <v>20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5" t="s">
        <v>21</v>
      </c>
      <c r="H11" s="17"/>
      <c r="I11" s="28"/>
      <c r="J11" s="32"/>
    </row>
    <row r="12" spans="1:23" ht="18" customHeight="1" thickTop="1" x14ac:dyDescent="0.25">
      <c r="A12" s="11"/>
      <c r="B12" s="50"/>
      <c r="C12" s="51"/>
      <c r="D12" s="52"/>
      <c r="E12" s="52"/>
      <c r="F12" s="52"/>
      <c r="G12" s="52"/>
      <c r="H12" s="52"/>
      <c r="I12" s="53"/>
      <c r="J12" s="54"/>
    </row>
    <row r="13" spans="1:23" ht="18" customHeight="1" x14ac:dyDescent="0.25">
      <c r="A13" s="11"/>
      <c r="B13" s="47"/>
      <c r="C13" s="48"/>
      <c r="D13" s="18"/>
      <c r="E13" s="18"/>
      <c r="F13" s="18"/>
      <c r="G13" s="18"/>
      <c r="H13" s="18"/>
      <c r="I13" s="29"/>
      <c r="J13" s="49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24</v>
      </c>
      <c r="C15" s="91" t="s">
        <v>6</v>
      </c>
      <c r="D15" s="91" t="s">
        <v>51</v>
      </c>
      <c r="E15" s="92" t="s">
        <v>52</v>
      </c>
      <c r="F15" s="104" t="s">
        <v>53</v>
      </c>
      <c r="G15" s="58" t="s">
        <v>29</v>
      </c>
      <c r="H15" s="61" t="s">
        <v>30</v>
      </c>
      <c r="I15" s="27"/>
      <c r="J15" s="54"/>
    </row>
    <row r="16" spans="1:23" ht="18" customHeight="1" x14ac:dyDescent="0.25">
      <c r="A16" s="11"/>
      <c r="B16" s="93">
        <v>1</v>
      </c>
      <c r="C16" s="94" t="s">
        <v>25</v>
      </c>
      <c r="D16" s="95">
        <f>'Rekap 6701'!B20</f>
        <v>0</v>
      </c>
      <c r="E16" s="96">
        <f>'Rekap 6701'!C20</f>
        <v>0</v>
      </c>
      <c r="F16" s="105">
        <f>'Rekap 6701'!D20</f>
        <v>0</v>
      </c>
      <c r="G16" s="59">
        <v>6</v>
      </c>
      <c r="H16" s="114" t="s">
        <v>31</v>
      </c>
      <c r="I16" s="128"/>
      <c r="J16" s="125">
        <v>0</v>
      </c>
    </row>
    <row r="17" spans="1:26" ht="18" customHeight="1" x14ac:dyDescent="0.25">
      <c r="A17" s="11"/>
      <c r="B17" s="66">
        <v>2</v>
      </c>
      <c r="C17" s="70" t="s">
        <v>26</v>
      </c>
      <c r="D17" s="77">
        <f>'Rekap 6701'!B27</f>
        <v>0</v>
      </c>
      <c r="E17" s="75">
        <f>'Rekap 6701'!C27</f>
        <v>0</v>
      </c>
      <c r="F17" s="80">
        <f>'Rekap 6701'!D27</f>
        <v>0</v>
      </c>
      <c r="G17" s="60">
        <v>7</v>
      </c>
      <c r="H17" s="115" t="s">
        <v>32</v>
      </c>
      <c r="I17" s="128"/>
      <c r="J17" s="126">
        <f>'SO 6701'!Y161</f>
        <v>0</v>
      </c>
    </row>
    <row r="18" spans="1:26" ht="18" customHeight="1" x14ac:dyDescent="0.25">
      <c r="A18" s="11"/>
      <c r="B18" s="67">
        <v>3</v>
      </c>
      <c r="C18" s="71" t="s">
        <v>27</v>
      </c>
      <c r="D18" s="78"/>
      <c r="E18" s="76"/>
      <c r="F18" s="81"/>
      <c r="G18" s="60">
        <v>8</v>
      </c>
      <c r="H18" s="115" t="s">
        <v>33</v>
      </c>
      <c r="I18" s="128"/>
      <c r="J18" s="126">
        <v>0</v>
      </c>
    </row>
    <row r="19" spans="1:26" ht="18" customHeight="1" x14ac:dyDescent="0.25">
      <c r="A19" s="11"/>
      <c r="B19" s="67">
        <v>4</v>
      </c>
      <c r="C19" s="72"/>
      <c r="D19" s="78"/>
      <c r="E19" s="76"/>
      <c r="F19" s="81"/>
      <c r="G19" s="60">
        <v>9</v>
      </c>
      <c r="H19" s="124"/>
      <c r="I19" s="128"/>
      <c r="J19" s="127"/>
    </row>
    <row r="20" spans="1:26" ht="18" customHeight="1" thickBot="1" x14ac:dyDescent="0.3">
      <c r="A20" s="11"/>
      <c r="B20" s="67">
        <v>5</v>
      </c>
      <c r="C20" s="73" t="s">
        <v>28</v>
      </c>
      <c r="D20" s="79"/>
      <c r="E20" s="99"/>
      <c r="F20" s="106">
        <f>SUM(F16:F19)</f>
        <v>0</v>
      </c>
      <c r="G20" s="60">
        <v>10</v>
      </c>
      <c r="H20" s="115" t="s">
        <v>28</v>
      </c>
      <c r="I20" s="130"/>
      <c r="J20" s="98">
        <f>SUM(J16:J19)</f>
        <v>0</v>
      </c>
    </row>
    <row r="21" spans="1:26" ht="18" customHeight="1" thickTop="1" x14ac:dyDescent="0.25">
      <c r="A21" s="11"/>
      <c r="B21" s="64" t="s">
        <v>41</v>
      </c>
      <c r="C21" s="68" t="s">
        <v>7</v>
      </c>
      <c r="D21" s="74"/>
      <c r="E21" s="19"/>
      <c r="F21" s="97"/>
      <c r="G21" s="64" t="s">
        <v>47</v>
      </c>
      <c r="H21" s="61" t="s">
        <v>7</v>
      </c>
      <c r="I21" s="29"/>
      <c r="J21" s="131"/>
    </row>
    <row r="22" spans="1:26" ht="18" customHeight="1" x14ac:dyDescent="0.25">
      <c r="A22" s="11"/>
      <c r="B22" s="59">
        <v>11</v>
      </c>
      <c r="C22" s="62" t="s">
        <v>42</v>
      </c>
      <c r="D22" s="86"/>
      <c r="E22" s="88" t="s">
        <v>45</v>
      </c>
      <c r="F22" s="80">
        <f>((F16*U22*0)+(F17*V22*0)+(F18*W22*0))/100</f>
        <v>0</v>
      </c>
      <c r="G22" s="59">
        <v>16</v>
      </c>
      <c r="H22" s="114" t="s">
        <v>48</v>
      </c>
      <c r="I22" s="129" t="s">
        <v>45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0">
        <v>12</v>
      </c>
      <c r="C23" s="63" t="s">
        <v>43</v>
      </c>
      <c r="D23" s="65"/>
      <c r="E23" s="88" t="s">
        <v>46</v>
      </c>
      <c r="F23" s="81">
        <f>((F16*U23*0)+(F17*V23*0)+(F18*W23*0))/100</f>
        <v>0</v>
      </c>
      <c r="G23" s="60">
        <v>17</v>
      </c>
      <c r="H23" s="115" t="s">
        <v>49</v>
      </c>
      <c r="I23" s="129" t="s">
        <v>45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0">
        <v>13</v>
      </c>
      <c r="C24" s="63" t="s">
        <v>44</v>
      </c>
      <c r="D24" s="65"/>
      <c r="E24" s="88" t="s">
        <v>45</v>
      </c>
      <c r="F24" s="81">
        <f>((F16*U24*0)+(F17*V24*0)+(F18*W24*0))/100</f>
        <v>0</v>
      </c>
      <c r="G24" s="60">
        <v>18</v>
      </c>
      <c r="H24" s="115" t="s">
        <v>50</v>
      </c>
      <c r="I24" s="129" t="s">
        <v>46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0">
        <v>14</v>
      </c>
      <c r="C25" s="20"/>
      <c r="D25" s="65"/>
      <c r="E25" s="89"/>
      <c r="F25" s="87"/>
      <c r="G25" s="60">
        <v>19</v>
      </c>
      <c r="H25" s="124"/>
      <c r="I25" s="128"/>
      <c r="J25" s="127"/>
    </row>
    <row r="26" spans="1:26" ht="18" customHeight="1" thickBot="1" x14ac:dyDescent="0.3">
      <c r="A26" s="11"/>
      <c r="B26" s="60">
        <v>15</v>
      </c>
      <c r="C26" s="63"/>
      <c r="D26" s="65"/>
      <c r="E26" s="65"/>
      <c r="F26" s="107"/>
      <c r="G26" s="60">
        <v>20</v>
      </c>
      <c r="H26" s="115" t="s">
        <v>28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56</v>
      </c>
      <c r="D27" s="135"/>
      <c r="E27" s="101"/>
      <c r="F27" s="30"/>
      <c r="G27" s="108" t="s">
        <v>34</v>
      </c>
      <c r="H27" s="103" t="s">
        <v>35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36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59">
        <v>22</v>
      </c>
      <c r="H29" s="114" t="s">
        <v>37</v>
      </c>
      <c r="I29" s="122">
        <f>J28-SUM('SO 6701'!K9:'SO 6701'!K160)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0">
        <v>23</v>
      </c>
      <c r="H30" s="115" t="s">
        <v>38</v>
      </c>
      <c r="I30" s="88">
        <f>SUM('SO 6701'!K9:'SO 6701'!K160)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39</v>
      </c>
      <c r="I31" s="112"/>
      <c r="J31" s="132">
        <f>SUM(J28:J30)</f>
        <v>0</v>
      </c>
    </row>
    <row r="32" spans="1:26" ht="18" customHeight="1" thickBot="1" x14ac:dyDescent="0.3">
      <c r="A32" s="11"/>
      <c r="B32" s="47"/>
      <c r="C32" s="116"/>
      <c r="D32" s="123"/>
      <c r="E32" s="83"/>
      <c r="F32" s="84"/>
      <c r="G32" s="59" t="s">
        <v>40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54</v>
      </c>
      <c r="E33" s="15"/>
      <c r="F33" s="102"/>
      <c r="G33" s="110">
        <v>26</v>
      </c>
      <c r="H33" s="141" t="s">
        <v>55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59F1-CDAF-45EE-87DA-00637C29CAC2}">
  <dimension ref="A1:Z500"/>
  <sheetViews>
    <sheetView workbookViewId="0">
      <selection activeCell="D3" sqref="D3"/>
    </sheetView>
  </sheetViews>
  <sheetFormatPr defaultColWidth="0" defaultRowHeight="15" x14ac:dyDescent="0.25"/>
  <cols>
    <col min="1" max="1" width="40.7109375" customWidth="1"/>
    <col min="2" max="4" width="12.7109375" customWidth="1"/>
    <col min="5" max="5" width="15.7109375" customWidth="1"/>
    <col min="6" max="6" width="3.7109375" customWidth="1"/>
    <col min="7" max="8" width="9.140625" hidden="1" customWidth="1"/>
    <col min="9" max="26" width="0" hidden="1" customWidth="1"/>
    <col min="27" max="16384" width="9.140625" hidden="1"/>
  </cols>
  <sheetData>
    <row r="1" spans="1:25" x14ac:dyDescent="0.25">
      <c r="A1" s="144" t="s">
        <v>19</v>
      </c>
      <c r="B1" s="143"/>
      <c r="C1" s="143"/>
      <c r="D1" s="144" t="s">
        <v>17</v>
      </c>
      <c r="E1" s="143"/>
      <c r="V1">
        <v>30.126000000000001</v>
      </c>
    </row>
    <row r="2" spans="1:25" x14ac:dyDescent="0.25">
      <c r="A2" s="144" t="s">
        <v>23</v>
      </c>
      <c r="B2" s="143"/>
      <c r="C2" s="143"/>
      <c r="D2" s="144" t="s">
        <v>15</v>
      </c>
      <c r="E2" s="143"/>
    </row>
    <row r="3" spans="1:25" x14ac:dyDescent="0.25">
      <c r="A3" s="144" t="s">
        <v>22</v>
      </c>
      <c r="B3" s="143"/>
      <c r="C3" s="143"/>
      <c r="D3" s="144"/>
      <c r="E3" s="143"/>
    </row>
    <row r="4" spans="1:25" x14ac:dyDescent="0.25">
      <c r="A4" s="144" t="s">
        <v>1</v>
      </c>
      <c r="B4" s="143"/>
      <c r="C4" s="143"/>
      <c r="D4" s="143"/>
      <c r="E4" s="143"/>
    </row>
    <row r="5" spans="1:25" x14ac:dyDescent="0.25">
      <c r="A5" s="144" t="s">
        <v>14</v>
      </c>
      <c r="B5" s="143"/>
      <c r="C5" s="143"/>
      <c r="D5" s="143"/>
      <c r="E5" s="143"/>
    </row>
    <row r="6" spans="1:25" x14ac:dyDescent="0.25">
      <c r="A6" s="143"/>
      <c r="B6" s="143"/>
      <c r="C6" s="143"/>
      <c r="D6" s="143"/>
      <c r="E6" s="143"/>
    </row>
    <row r="7" spans="1:25" x14ac:dyDescent="0.25">
      <c r="A7" s="143"/>
      <c r="B7" s="143"/>
      <c r="C7" s="143"/>
      <c r="D7" s="143"/>
      <c r="E7" s="143"/>
    </row>
    <row r="8" spans="1:25" x14ac:dyDescent="0.25">
      <c r="A8" s="145" t="s">
        <v>59</v>
      </c>
      <c r="B8" s="143"/>
      <c r="C8" s="143"/>
      <c r="D8" s="143"/>
      <c r="E8" s="143"/>
    </row>
    <row r="9" spans="1:25" x14ac:dyDescent="0.25">
      <c r="A9" s="146" t="s">
        <v>57</v>
      </c>
      <c r="B9" s="146" t="s">
        <v>51</v>
      </c>
      <c r="C9" s="146" t="s">
        <v>52</v>
      </c>
      <c r="D9" s="146" t="s">
        <v>28</v>
      </c>
      <c r="E9" s="146" t="s">
        <v>58</v>
      </c>
    </row>
    <row r="10" spans="1:25" x14ac:dyDescent="0.25">
      <c r="A10" s="153" t="s">
        <v>60</v>
      </c>
      <c r="B10" s="154"/>
      <c r="C10" s="150"/>
      <c r="D10" s="150"/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</row>
    <row r="11" spans="1:25" x14ac:dyDescent="0.25">
      <c r="A11" s="155" t="s">
        <v>61</v>
      </c>
      <c r="B11" s="156">
        <f>'SO 6701'!L33</f>
        <v>0</v>
      </c>
      <c r="C11" s="156">
        <f>'SO 6701'!M33</f>
        <v>0</v>
      </c>
      <c r="D11" s="156">
        <f>'SO 6701'!I33</f>
        <v>0</v>
      </c>
      <c r="E11" s="157">
        <f>'SO 6701'!P33</f>
        <v>0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</row>
    <row r="12" spans="1:25" x14ac:dyDescent="0.25">
      <c r="A12" s="155" t="s">
        <v>62</v>
      </c>
      <c r="B12" s="156">
        <f>'SO 6701'!L41</f>
        <v>0</v>
      </c>
      <c r="C12" s="156">
        <f>'SO 6701'!M41</f>
        <v>0</v>
      </c>
      <c r="D12" s="156">
        <f>'SO 6701'!I41</f>
        <v>0</v>
      </c>
      <c r="E12" s="157">
        <f>'SO 6701'!P41</f>
        <v>20.22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</row>
    <row r="13" spans="1:25" x14ac:dyDescent="0.25">
      <c r="A13" s="155" t="s">
        <v>63</v>
      </c>
      <c r="B13" s="156">
        <f>'SO 6701'!L46</f>
        <v>0</v>
      </c>
      <c r="C13" s="156">
        <f>'SO 6701'!M46</f>
        <v>0</v>
      </c>
      <c r="D13" s="156">
        <f>'SO 6701'!I46</f>
        <v>0</v>
      </c>
      <c r="E13" s="157">
        <f>'SO 6701'!P46</f>
        <v>254.92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</row>
    <row r="14" spans="1:25" x14ac:dyDescent="0.25">
      <c r="A14" s="155" t="s">
        <v>64</v>
      </c>
      <c r="B14" s="156">
        <f>'SO 6701'!L60</f>
        <v>0</v>
      </c>
      <c r="C14" s="156">
        <f>'SO 6701'!M60</f>
        <v>0</v>
      </c>
      <c r="D14" s="156">
        <f>'SO 6701'!I60</f>
        <v>0</v>
      </c>
      <c r="E14" s="157">
        <f>'SO 6701'!P60</f>
        <v>18.18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</row>
    <row r="15" spans="1:25" x14ac:dyDescent="0.25">
      <c r="A15" s="155" t="s">
        <v>65</v>
      </c>
      <c r="B15" s="156">
        <f>'SO 6701'!L78</f>
        <v>0</v>
      </c>
      <c r="C15" s="156">
        <f>'SO 6701'!M78</f>
        <v>0</v>
      </c>
      <c r="D15" s="156">
        <f>'SO 6701'!I78</f>
        <v>0</v>
      </c>
      <c r="E15" s="157">
        <f>'SO 6701'!P78</f>
        <v>43.98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</row>
    <row r="16" spans="1:25" x14ac:dyDescent="0.25">
      <c r="A16" s="155" t="s">
        <v>66</v>
      </c>
      <c r="B16" s="156">
        <f>'SO 6701'!L85</f>
        <v>0</v>
      </c>
      <c r="C16" s="156">
        <f>'SO 6701'!M85</f>
        <v>0</v>
      </c>
      <c r="D16" s="156">
        <f>'SO 6701'!I85</f>
        <v>0</v>
      </c>
      <c r="E16" s="157">
        <f>'SO 6701'!P85</f>
        <v>14.62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</row>
    <row r="17" spans="1:25" x14ac:dyDescent="0.25">
      <c r="A17" s="155" t="s">
        <v>67</v>
      </c>
      <c r="B17" s="156">
        <f>'SO 6701'!L93</f>
        <v>0</v>
      </c>
      <c r="C17" s="156">
        <f>'SO 6701'!M93</f>
        <v>0</v>
      </c>
      <c r="D17" s="156">
        <f>'SO 6701'!I93</f>
        <v>0</v>
      </c>
      <c r="E17" s="157">
        <f>'SO 6701'!P93</f>
        <v>0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</row>
    <row r="18" spans="1:25" x14ac:dyDescent="0.25">
      <c r="A18" s="155" t="s">
        <v>68</v>
      </c>
      <c r="B18" s="156">
        <f>'SO 6701'!L119</f>
        <v>0</v>
      </c>
      <c r="C18" s="156">
        <f>'SO 6701'!M119</f>
        <v>0</v>
      </c>
      <c r="D18" s="156">
        <f>'SO 6701'!I119</f>
        <v>0</v>
      </c>
      <c r="E18" s="157">
        <f>'SO 6701'!P119</f>
        <v>0.96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</row>
    <row r="19" spans="1:25" x14ac:dyDescent="0.25">
      <c r="A19" s="155" t="s">
        <v>69</v>
      </c>
      <c r="B19" s="156">
        <f>'SO 6701'!L123</f>
        <v>0</v>
      </c>
      <c r="C19" s="156">
        <f>'SO 6701'!M123</f>
        <v>0</v>
      </c>
      <c r="D19" s="156">
        <f>'SO 6701'!I123</f>
        <v>0</v>
      </c>
      <c r="E19" s="157">
        <f>'SO 6701'!P123</f>
        <v>0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</row>
    <row r="20" spans="1:25" x14ac:dyDescent="0.25">
      <c r="A20" s="2" t="s">
        <v>60</v>
      </c>
      <c r="B20" s="158">
        <f>'SO 6701'!L125</f>
        <v>0</v>
      </c>
      <c r="C20" s="158">
        <f>'SO 6701'!M125</f>
        <v>0</v>
      </c>
      <c r="D20" s="158">
        <f>'SO 6701'!I125</f>
        <v>0</v>
      </c>
      <c r="E20" s="159">
        <f>'SO 6701'!P125</f>
        <v>352.88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</row>
    <row r="21" spans="1:25" x14ac:dyDescent="0.25">
      <c r="A21" s="1"/>
      <c r="B21" s="148"/>
      <c r="C21" s="148"/>
      <c r="D21" s="148"/>
      <c r="E21" s="147"/>
    </row>
    <row r="22" spans="1:25" x14ac:dyDescent="0.25">
      <c r="A22" s="2" t="s">
        <v>70</v>
      </c>
      <c r="B22" s="158"/>
      <c r="C22" s="156"/>
      <c r="D22" s="156"/>
      <c r="E22" s="157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</row>
    <row r="23" spans="1:25" x14ac:dyDescent="0.25">
      <c r="A23" s="155" t="s">
        <v>71</v>
      </c>
      <c r="B23" s="156">
        <f>'SO 6701'!L135</f>
        <v>0</v>
      </c>
      <c r="C23" s="156">
        <f>'SO 6701'!M135</f>
        <v>0</v>
      </c>
      <c r="D23" s="156">
        <f>'SO 6701'!I135</f>
        <v>0</v>
      </c>
      <c r="E23" s="157">
        <f>'SO 6701'!P135</f>
        <v>0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</row>
    <row r="24" spans="1:25" x14ac:dyDescent="0.25">
      <c r="A24" s="155" t="s">
        <v>72</v>
      </c>
      <c r="B24" s="156">
        <f>'SO 6701'!L146</f>
        <v>0</v>
      </c>
      <c r="C24" s="156">
        <f>'SO 6701'!M146</f>
        <v>0</v>
      </c>
      <c r="D24" s="156">
        <f>'SO 6701'!I146</f>
        <v>0</v>
      </c>
      <c r="E24" s="157">
        <f>'SO 6701'!P146</f>
        <v>0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</row>
    <row r="25" spans="1:25" x14ac:dyDescent="0.25">
      <c r="A25" s="155" t="s">
        <v>73</v>
      </c>
      <c r="B25" s="156">
        <f>'SO 6701'!L152</f>
        <v>0</v>
      </c>
      <c r="C25" s="156">
        <f>'SO 6701'!M152</f>
        <v>0</v>
      </c>
      <c r="D25" s="156">
        <f>'SO 6701'!I152</f>
        <v>0</v>
      </c>
      <c r="E25" s="157">
        <f>'SO 6701'!P152</f>
        <v>0</v>
      </c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</row>
    <row r="26" spans="1:25" x14ac:dyDescent="0.25">
      <c r="A26" s="155" t="s">
        <v>74</v>
      </c>
      <c r="B26" s="156">
        <f>'SO 6701'!L158</f>
        <v>0</v>
      </c>
      <c r="C26" s="156">
        <f>'SO 6701'!M158</f>
        <v>0</v>
      </c>
      <c r="D26" s="156">
        <f>'SO 6701'!I158</f>
        <v>0</v>
      </c>
      <c r="E26" s="157">
        <f>'SO 6701'!P158</f>
        <v>0.54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</row>
    <row r="27" spans="1:25" x14ac:dyDescent="0.25">
      <c r="A27" s="2" t="s">
        <v>70</v>
      </c>
      <c r="B27" s="158">
        <f>'SO 6701'!L160</f>
        <v>0</v>
      </c>
      <c r="C27" s="158">
        <f>'SO 6701'!M160</f>
        <v>0</v>
      </c>
      <c r="D27" s="158">
        <f>'SO 6701'!I160</f>
        <v>0</v>
      </c>
      <c r="E27" s="159">
        <f>'SO 6701'!P160</f>
        <v>0.54</v>
      </c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</row>
    <row r="28" spans="1:25" x14ac:dyDescent="0.25">
      <c r="A28" s="1"/>
      <c r="B28" s="148"/>
      <c r="C28" s="148"/>
      <c r="D28" s="148"/>
      <c r="E28" s="147"/>
    </row>
    <row r="29" spans="1:25" x14ac:dyDescent="0.25">
      <c r="A29" s="2" t="s">
        <v>75</v>
      </c>
      <c r="B29" s="158">
        <f>'SO 6701'!L161</f>
        <v>0</v>
      </c>
      <c r="C29" s="158">
        <f>'SO 6701'!M161</f>
        <v>0</v>
      </c>
      <c r="D29" s="158">
        <f>'SO 6701'!I161</f>
        <v>0</v>
      </c>
      <c r="E29" s="159">
        <f>'SO 6701'!P161</f>
        <v>353.42</v>
      </c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</row>
    <row r="30" spans="1:25" x14ac:dyDescent="0.25">
      <c r="A30" s="1"/>
      <c r="B30" s="148"/>
      <c r="C30" s="148"/>
      <c r="D30" s="148"/>
      <c r="E30" s="147"/>
    </row>
    <row r="31" spans="1:25" x14ac:dyDescent="0.25">
      <c r="A31" s="1"/>
      <c r="B31" s="148"/>
      <c r="C31" s="148"/>
      <c r="D31" s="148"/>
      <c r="E31" s="147"/>
    </row>
    <row r="32" spans="1:25" x14ac:dyDescent="0.25">
      <c r="A32" s="1"/>
      <c r="B32" s="148"/>
      <c r="C32" s="148"/>
      <c r="D32" s="148"/>
      <c r="E32" s="147"/>
    </row>
    <row r="33" spans="1:5" x14ac:dyDescent="0.25">
      <c r="A33" s="1"/>
      <c r="B33" s="148"/>
      <c r="C33" s="148"/>
      <c r="D33" s="148"/>
      <c r="E33" s="147"/>
    </row>
    <row r="34" spans="1:5" x14ac:dyDescent="0.25">
      <c r="A34" s="1"/>
      <c r="B34" s="148"/>
      <c r="C34" s="148"/>
      <c r="D34" s="148"/>
      <c r="E34" s="147"/>
    </row>
    <row r="35" spans="1:5" x14ac:dyDescent="0.25">
      <c r="A35" s="1"/>
      <c r="B35" s="148"/>
      <c r="C35" s="148"/>
      <c r="D35" s="148"/>
      <c r="E35" s="147"/>
    </row>
    <row r="36" spans="1:5" x14ac:dyDescent="0.25">
      <c r="A36" s="1"/>
      <c r="B36" s="148"/>
      <c r="C36" s="148"/>
      <c r="D36" s="148"/>
      <c r="E36" s="147"/>
    </row>
    <row r="37" spans="1:5" x14ac:dyDescent="0.25">
      <c r="A37" s="1"/>
      <c r="B37" s="148"/>
      <c r="C37" s="148"/>
      <c r="D37" s="148"/>
      <c r="E37" s="147"/>
    </row>
    <row r="38" spans="1:5" x14ac:dyDescent="0.25">
      <c r="A38" s="1"/>
      <c r="B38" s="148"/>
      <c r="C38" s="148"/>
      <c r="D38" s="148"/>
      <c r="E38" s="147"/>
    </row>
    <row r="39" spans="1:5" x14ac:dyDescent="0.25">
      <c r="A39" s="1"/>
      <c r="B39" s="148"/>
      <c r="C39" s="148"/>
      <c r="D39" s="148"/>
      <c r="E39" s="147"/>
    </row>
    <row r="40" spans="1:5" x14ac:dyDescent="0.25">
      <c r="A40" s="1"/>
      <c r="B40" s="148"/>
      <c r="C40" s="148"/>
      <c r="D40" s="148"/>
      <c r="E40" s="147"/>
    </row>
    <row r="41" spans="1:5" x14ac:dyDescent="0.25">
      <c r="A41" s="1"/>
      <c r="B41" s="148"/>
      <c r="C41" s="148"/>
      <c r="D41" s="148"/>
      <c r="E41" s="147"/>
    </row>
    <row r="42" spans="1:5" x14ac:dyDescent="0.25">
      <c r="A42" s="1"/>
      <c r="B42" s="148"/>
      <c r="C42" s="148"/>
      <c r="D42" s="148"/>
      <c r="E42" s="147"/>
    </row>
    <row r="43" spans="1:5" x14ac:dyDescent="0.25">
      <c r="A43" s="1"/>
      <c r="B43" s="148"/>
      <c r="C43" s="148"/>
      <c r="D43" s="148"/>
      <c r="E43" s="147"/>
    </row>
    <row r="44" spans="1:5" x14ac:dyDescent="0.25">
      <c r="A44" s="1"/>
      <c r="B44" s="148"/>
      <c r="C44" s="148"/>
      <c r="D44" s="148"/>
      <c r="E44" s="147"/>
    </row>
    <row r="45" spans="1:5" x14ac:dyDescent="0.25">
      <c r="A45" s="1"/>
      <c r="B45" s="148"/>
      <c r="C45" s="148"/>
      <c r="D45" s="148"/>
      <c r="E45" s="147"/>
    </row>
    <row r="46" spans="1:5" x14ac:dyDescent="0.25">
      <c r="A46" s="1"/>
      <c r="B46" s="148"/>
      <c r="C46" s="148"/>
      <c r="D46" s="148"/>
      <c r="E46" s="147"/>
    </row>
    <row r="47" spans="1:5" x14ac:dyDescent="0.25">
      <c r="A47" s="1"/>
      <c r="B47" s="148"/>
      <c r="C47" s="148"/>
      <c r="D47" s="148"/>
      <c r="E47" s="147"/>
    </row>
    <row r="48" spans="1:5" x14ac:dyDescent="0.25">
      <c r="A48" s="1"/>
      <c r="B48" s="148"/>
      <c r="C48" s="148"/>
      <c r="D48" s="148"/>
      <c r="E48" s="147"/>
    </row>
    <row r="49" spans="1:5" x14ac:dyDescent="0.25">
      <c r="A49" s="1"/>
      <c r="B49" s="148"/>
      <c r="C49" s="148"/>
      <c r="D49" s="148"/>
      <c r="E49" s="147"/>
    </row>
    <row r="50" spans="1:5" x14ac:dyDescent="0.25">
      <c r="A50" s="1"/>
      <c r="B50" s="148"/>
      <c r="C50" s="148"/>
      <c r="D50" s="148"/>
      <c r="E50" s="147"/>
    </row>
    <row r="51" spans="1:5" x14ac:dyDescent="0.25">
      <c r="A51" s="1"/>
      <c r="B51" s="148"/>
      <c r="C51" s="148"/>
      <c r="D51" s="148"/>
      <c r="E51" s="147"/>
    </row>
    <row r="52" spans="1:5" x14ac:dyDescent="0.25">
      <c r="A52" s="1"/>
      <c r="B52" s="148"/>
      <c r="C52" s="148"/>
      <c r="D52" s="148"/>
      <c r="E52" s="147"/>
    </row>
    <row r="53" spans="1:5" x14ac:dyDescent="0.25">
      <c r="A53" s="1"/>
      <c r="B53" s="148"/>
      <c r="C53" s="148"/>
      <c r="D53" s="148"/>
      <c r="E53" s="147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  <row r="445" spans="1:5" x14ac:dyDescent="0.25">
      <c r="A445" s="1"/>
      <c r="B445" s="1"/>
      <c r="C445" s="1"/>
      <c r="D445" s="1"/>
      <c r="E445" s="1"/>
    </row>
    <row r="446" spans="1:5" x14ac:dyDescent="0.25">
      <c r="A446" s="1"/>
      <c r="B446" s="1"/>
      <c r="C446" s="1"/>
      <c r="D446" s="1"/>
      <c r="E446" s="1"/>
    </row>
    <row r="447" spans="1:5" x14ac:dyDescent="0.25">
      <c r="A447" s="1"/>
      <c r="B447" s="1"/>
      <c r="C447" s="1"/>
      <c r="D447" s="1"/>
      <c r="E447" s="1"/>
    </row>
    <row r="448" spans="1:5" x14ac:dyDescent="0.25">
      <c r="A448" s="1"/>
      <c r="B448" s="1"/>
      <c r="C448" s="1"/>
      <c r="D448" s="1"/>
      <c r="E448" s="1"/>
    </row>
    <row r="449" spans="1:5" x14ac:dyDescent="0.25">
      <c r="A449" s="1"/>
      <c r="B449" s="1"/>
      <c r="C449" s="1"/>
      <c r="D449" s="1"/>
      <c r="E449" s="1"/>
    </row>
    <row r="450" spans="1:5" x14ac:dyDescent="0.25">
      <c r="A450" s="1"/>
      <c r="B450" s="1"/>
      <c r="C450" s="1"/>
      <c r="D450" s="1"/>
      <c r="E450" s="1"/>
    </row>
    <row r="451" spans="1:5" x14ac:dyDescent="0.25">
      <c r="A451" s="1"/>
      <c r="B451" s="1"/>
      <c r="C451" s="1"/>
      <c r="D451" s="1"/>
      <c r="E451" s="1"/>
    </row>
    <row r="452" spans="1:5" x14ac:dyDescent="0.25">
      <c r="A452" s="1"/>
      <c r="B452" s="1"/>
      <c r="C452" s="1"/>
      <c r="D452" s="1"/>
      <c r="E452" s="1"/>
    </row>
    <row r="453" spans="1:5" x14ac:dyDescent="0.25">
      <c r="A453" s="1"/>
      <c r="B453" s="1"/>
      <c r="C453" s="1"/>
      <c r="D453" s="1"/>
      <c r="E453" s="1"/>
    </row>
    <row r="454" spans="1:5" x14ac:dyDescent="0.25">
      <c r="A454" s="1"/>
      <c r="B454" s="1"/>
      <c r="C454" s="1"/>
      <c r="D454" s="1"/>
      <c r="E454" s="1"/>
    </row>
    <row r="455" spans="1:5" x14ac:dyDescent="0.25">
      <c r="A455" s="1"/>
      <c r="B455" s="1"/>
      <c r="C455" s="1"/>
      <c r="D455" s="1"/>
      <c r="E455" s="1"/>
    </row>
    <row r="456" spans="1:5" x14ac:dyDescent="0.25">
      <c r="A456" s="1"/>
      <c r="B456" s="1"/>
      <c r="C456" s="1"/>
      <c r="D456" s="1"/>
      <c r="E456" s="1"/>
    </row>
    <row r="457" spans="1:5" x14ac:dyDescent="0.25">
      <c r="A457" s="1"/>
      <c r="B457" s="1"/>
      <c r="C457" s="1"/>
      <c r="D457" s="1"/>
      <c r="E457" s="1"/>
    </row>
    <row r="458" spans="1:5" x14ac:dyDescent="0.25">
      <c r="A458" s="1"/>
      <c r="B458" s="1"/>
      <c r="C458" s="1"/>
      <c r="D458" s="1"/>
      <c r="E458" s="1"/>
    </row>
    <row r="459" spans="1:5" x14ac:dyDescent="0.25">
      <c r="A459" s="1"/>
      <c r="B459" s="1"/>
      <c r="C459" s="1"/>
      <c r="D459" s="1"/>
      <c r="E459" s="1"/>
    </row>
    <row r="460" spans="1:5" x14ac:dyDescent="0.25">
      <c r="A460" s="1"/>
      <c r="B460" s="1"/>
      <c r="C460" s="1"/>
      <c r="D460" s="1"/>
      <c r="E460" s="1"/>
    </row>
    <row r="461" spans="1:5" x14ac:dyDescent="0.25">
      <c r="A461" s="1"/>
      <c r="B461" s="1"/>
      <c r="C461" s="1"/>
      <c r="D461" s="1"/>
      <c r="E461" s="1"/>
    </row>
    <row r="462" spans="1:5" x14ac:dyDescent="0.25">
      <c r="A462" s="1"/>
      <c r="B462" s="1"/>
      <c r="C462" s="1"/>
      <c r="D462" s="1"/>
      <c r="E462" s="1"/>
    </row>
    <row r="463" spans="1:5" x14ac:dyDescent="0.25">
      <c r="A463" s="1"/>
      <c r="B463" s="1"/>
      <c r="C463" s="1"/>
      <c r="D463" s="1"/>
      <c r="E463" s="1"/>
    </row>
    <row r="464" spans="1:5" x14ac:dyDescent="0.25">
      <c r="A464" s="1"/>
      <c r="B464" s="1"/>
      <c r="C464" s="1"/>
      <c r="D464" s="1"/>
      <c r="E464" s="1"/>
    </row>
    <row r="465" spans="1:5" x14ac:dyDescent="0.25">
      <c r="A465" s="1"/>
      <c r="B465" s="1"/>
      <c r="C465" s="1"/>
      <c r="D465" s="1"/>
      <c r="E465" s="1"/>
    </row>
    <row r="466" spans="1:5" x14ac:dyDescent="0.25">
      <c r="A466" s="1"/>
      <c r="B466" s="1"/>
      <c r="C466" s="1"/>
      <c r="D466" s="1"/>
      <c r="E466" s="1"/>
    </row>
    <row r="467" spans="1:5" x14ac:dyDescent="0.25">
      <c r="A467" s="1"/>
      <c r="B467" s="1"/>
      <c r="C467" s="1"/>
      <c r="D467" s="1"/>
      <c r="E467" s="1"/>
    </row>
    <row r="468" spans="1:5" x14ac:dyDescent="0.25">
      <c r="A468" s="1"/>
      <c r="B468" s="1"/>
      <c r="C468" s="1"/>
      <c r="D468" s="1"/>
      <c r="E468" s="1"/>
    </row>
    <row r="469" spans="1:5" x14ac:dyDescent="0.25">
      <c r="A469" s="1"/>
      <c r="B469" s="1"/>
      <c r="C469" s="1"/>
      <c r="D469" s="1"/>
      <c r="E469" s="1"/>
    </row>
    <row r="470" spans="1:5" x14ac:dyDescent="0.25">
      <c r="A470" s="1"/>
      <c r="B470" s="1"/>
      <c r="C470" s="1"/>
      <c r="D470" s="1"/>
      <c r="E470" s="1"/>
    </row>
    <row r="471" spans="1:5" x14ac:dyDescent="0.25">
      <c r="A471" s="1"/>
      <c r="B471" s="1"/>
      <c r="C471" s="1"/>
      <c r="D471" s="1"/>
      <c r="E471" s="1"/>
    </row>
    <row r="472" spans="1:5" x14ac:dyDescent="0.25">
      <c r="A472" s="1"/>
      <c r="B472" s="1"/>
      <c r="C472" s="1"/>
      <c r="D472" s="1"/>
      <c r="E472" s="1"/>
    </row>
    <row r="473" spans="1:5" x14ac:dyDescent="0.25">
      <c r="A473" s="1"/>
      <c r="B473" s="1"/>
      <c r="C473" s="1"/>
      <c r="D473" s="1"/>
      <c r="E473" s="1"/>
    </row>
    <row r="474" spans="1:5" x14ac:dyDescent="0.25">
      <c r="A474" s="1"/>
      <c r="B474" s="1"/>
      <c r="C474" s="1"/>
      <c r="D474" s="1"/>
      <c r="E474" s="1"/>
    </row>
    <row r="475" spans="1:5" x14ac:dyDescent="0.25">
      <c r="A475" s="1"/>
      <c r="B475" s="1"/>
      <c r="C475" s="1"/>
      <c r="D475" s="1"/>
      <c r="E475" s="1"/>
    </row>
    <row r="476" spans="1:5" x14ac:dyDescent="0.25">
      <c r="A476" s="1"/>
      <c r="B476" s="1"/>
      <c r="C476" s="1"/>
      <c r="D476" s="1"/>
      <c r="E476" s="1"/>
    </row>
    <row r="477" spans="1:5" x14ac:dyDescent="0.25">
      <c r="A477" s="1"/>
      <c r="B477" s="1"/>
      <c r="C477" s="1"/>
      <c r="D477" s="1"/>
      <c r="E477" s="1"/>
    </row>
    <row r="478" spans="1:5" x14ac:dyDescent="0.25">
      <c r="A478" s="1"/>
      <c r="B478" s="1"/>
      <c r="C478" s="1"/>
      <c r="D478" s="1"/>
      <c r="E478" s="1"/>
    </row>
    <row r="479" spans="1:5" x14ac:dyDescent="0.25">
      <c r="A479" s="1"/>
      <c r="B479" s="1"/>
      <c r="C479" s="1"/>
      <c r="D479" s="1"/>
      <c r="E479" s="1"/>
    </row>
    <row r="480" spans="1:5" x14ac:dyDescent="0.25">
      <c r="A480" s="1"/>
      <c r="B480" s="1"/>
      <c r="C480" s="1"/>
      <c r="D480" s="1"/>
      <c r="E480" s="1"/>
    </row>
    <row r="481" spans="1:5" x14ac:dyDescent="0.25">
      <c r="A481" s="1"/>
      <c r="B481" s="1"/>
      <c r="C481" s="1"/>
      <c r="D481" s="1"/>
      <c r="E481" s="1"/>
    </row>
    <row r="482" spans="1:5" x14ac:dyDescent="0.25">
      <c r="A482" s="1"/>
      <c r="B482" s="1"/>
      <c r="C482" s="1"/>
      <c r="D482" s="1"/>
      <c r="E482" s="1"/>
    </row>
    <row r="483" spans="1:5" x14ac:dyDescent="0.25">
      <c r="A483" s="1"/>
      <c r="B483" s="1"/>
      <c r="C483" s="1"/>
      <c r="D483" s="1"/>
      <c r="E483" s="1"/>
    </row>
    <row r="484" spans="1:5" x14ac:dyDescent="0.25">
      <c r="A484" s="1"/>
      <c r="B484" s="1"/>
      <c r="C484" s="1"/>
      <c r="D484" s="1"/>
      <c r="E484" s="1"/>
    </row>
    <row r="485" spans="1:5" x14ac:dyDescent="0.25">
      <c r="A485" s="1"/>
      <c r="B485" s="1"/>
      <c r="C485" s="1"/>
      <c r="D485" s="1"/>
      <c r="E485" s="1"/>
    </row>
    <row r="486" spans="1:5" x14ac:dyDescent="0.25">
      <c r="A486" s="1"/>
      <c r="B486" s="1"/>
      <c r="C486" s="1"/>
      <c r="D486" s="1"/>
      <c r="E486" s="1"/>
    </row>
    <row r="487" spans="1:5" x14ac:dyDescent="0.25">
      <c r="A487" s="1"/>
      <c r="B487" s="1"/>
      <c r="C487" s="1"/>
      <c r="D487" s="1"/>
      <c r="E487" s="1"/>
    </row>
    <row r="488" spans="1:5" x14ac:dyDescent="0.25">
      <c r="A488" s="1"/>
      <c r="B488" s="1"/>
      <c r="C488" s="1"/>
      <c r="D488" s="1"/>
      <c r="E488" s="1"/>
    </row>
    <row r="489" spans="1:5" x14ac:dyDescent="0.25">
      <c r="A489" s="1"/>
      <c r="B489" s="1"/>
      <c r="C489" s="1"/>
      <c r="D489" s="1"/>
      <c r="E489" s="1"/>
    </row>
    <row r="490" spans="1:5" x14ac:dyDescent="0.25">
      <c r="A490" s="1"/>
      <c r="B490" s="1"/>
      <c r="C490" s="1"/>
      <c r="D490" s="1"/>
      <c r="E490" s="1"/>
    </row>
    <row r="491" spans="1:5" x14ac:dyDescent="0.25">
      <c r="A491" s="1"/>
      <c r="B491" s="1"/>
      <c r="C491" s="1"/>
      <c r="D491" s="1"/>
      <c r="E491" s="1"/>
    </row>
    <row r="492" spans="1:5" x14ac:dyDescent="0.25">
      <c r="A492" s="1"/>
      <c r="B492" s="1"/>
      <c r="C492" s="1"/>
      <c r="D492" s="1"/>
      <c r="E492" s="1"/>
    </row>
    <row r="493" spans="1:5" x14ac:dyDescent="0.25">
      <c r="A493" s="1"/>
      <c r="B493" s="1"/>
      <c r="C493" s="1"/>
      <c r="D493" s="1"/>
      <c r="E493" s="1"/>
    </row>
    <row r="494" spans="1:5" x14ac:dyDescent="0.25">
      <c r="A494" s="1"/>
      <c r="B494" s="1"/>
      <c r="C494" s="1"/>
      <c r="D494" s="1"/>
      <c r="E494" s="1"/>
    </row>
    <row r="495" spans="1:5" x14ac:dyDescent="0.25">
      <c r="A495" s="1"/>
      <c r="B495" s="1"/>
      <c r="C495" s="1"/>
      <c r="D495" s="1"/>
      <c r="E495" s="1"/>
    </row>
    <row r="496" spans="1:5" x14ac:dyDescent="0.25">
      <c r="A496" s="1"/>
      <c r="B496" s="1"/>
      <c r="C496" s="1"/>
      <c r="D496" s="1"/>
      <c r="E496" s="1"/>
    </row>
    <row r="497" spans="1:5" x14ac:dyDescent="0.25">
      <c r="A497" s="1"/>
      <c r="B497" s="1"/>
      <c r="C497" s="1"/>
      <c r="D497" s="1"/>
      <c r="E497" s="1"/>
    </row>
    <row r="498" spans="1:5" x14ac:dyDescent="0.25">
      <c r="A498" s="1"/>
      <c r="B498" s="1"/>
      <c r="C498" s="1"/>
      <c r="D498" s="1"/>
      <c r="E498" s="1"/>
    </row>
    <row r="499" spans="1:5" x14ac:dyDescent="0.25">
      <c r="A499" s="1"/>
      <c r="B499" s="1"/>
      <c r="C499" s="1"/>
      <c r="D499" s="1"/>
      <c r="E499" s="1"/>
    </row>
    <row r="500" spans="1:5" x14ac:dyDescent="0.25">
      <c r="A500" s="1"/>
      <c r="B500" s="1"/>
      <c r="C500" s="1"/>
      <c r="D500" s="1"/>
      <c r="E500" s="1"/>
    </row>
  </sheetData>
  <printOptions horizontalCentered="1"/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D3FB-763D-48BF-98B9-991A96CAAEE5}">
  <dimension ref="A1:Z161"/>
  <sheetViews>
    <sheetView topLeftCell="B1" workbookViewId="0">
      <pane ySplit="8" topLeftCell="A150" activePane="bottomLeft" state="frozen"/>
      <selection pane="bottomLeft" activeCell="F159" sqref="F159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5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10" customWidth="1"/>
    <col min="17" max="25" width="0" hidden="1" customWidth="1"/>
    <col min="26" max="26" width="9.140625" customWidth="1"/>
    <col min="27" max="16384" width="9.140625" hidden="1"/>
  </cols>
  <sheetData>
    <row r="1" spans="1:25" x14ac:dyDescent="0.25">
      <c r="A1" s="3"/>
      <c r="B1" s="5" t="s">
        <v>19</v>
      </c>
      <c r="C1" s="3"/>
      <c r="D1" s="3"/>
      <c r="E1" s="5" t="s">
        <v>17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V1">
        <v>30.126000000000001</v>
      </c>
    </row>
    <row r="2" spans="1:25" x14ac:dyDescent="0.25">
      <c r="A2" s="3"/>
      <c r="B2" s="5" t="s">
        <v>23</v>
      </c>
      <c r="C2" s="3"/>
      <c r="D2" s="3"/>
      <c r="E2" s="5" t="s">
        <v>15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5" x14ac:dyDescent="0.25">
      <c r="A3" s="3"/>
      <c r="B3" s="5" t="s">
        <v>22</v>
      </c>
      <c r="C3" s="3"/>
      <c r="D3" s="3"/>
      <c r="E3" s="5" t="s">
        <v>312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5" x14ac:dyDescent="0.25">
      <c r="A4" s="3"/>
      <c r="B4" s="5" t="s">
        <v>85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5" x14ac:dyDescent="0.25">
      <c r="A5" s="3"/>
      <c r="B5" s="5" t="s">
        <v>14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5" x14ac:dyDescent="0.25">
      <c r="A7" s="12"/>
      <c r="B7" s="13" t="s">
        <v>59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25" ht="15.75" x14ac:dyDescent="0.25">
      <c r="A8" s="163" t="s">
        <v>76</v>
      </c>
      <c r="B8" s="163" t="s">
        <v>77</v>
      </c>
      <c r="C8" s="163" t="s">
        <v>78</v>
      </c>
      <c r="D8" s="163" t="s">
        <v>79</v>
      </c>
      <c r="E8" s="163" t="s">
        <v>80</v>
      </c>
      <c r="F8" s="163" t="s">
        <v>81</v>
      </c>
      <c r="G8" s="163" t="s">
        <v>82</v>
      </c>
      <c r="H8" s="163" t="s">
        <v>52</v>
      </c>
      <c r="I8" s="163" t="s">
        <v>83</v>
      </c>
      <c r="J8" s="163"/>
      <c r="K8" s="163"/>
      <c r="L8" s="163"/>
      <c r="M8" s="163"/>
      <c r="N8" s="163"/>
      <c r="O8" s="163"/>
      <c r="P8" s="163" t="s">
        <v>84</v>
      </c>
      <c r="Q8" s="160"/>
      <c r="R8" s="160"/>
      <c r="S8" s="161"/>
      <c r="T8" s="161"/>
      <c r="U8" s="161"/>
      <c r="V8" s="161"/>
      <c r="W8" s="161"/>
      <c r="X8" s="161"/>
      <c r="Y8" s="161"/>
    </row>
    <row r="9" spans="1:25" x14ac:dyDescent="0.25">
      <c r="A9" s="149"/>
      <c r="B9" s="149"/>
      <c r="C9" s="164"/>
      <c r="D9" s="153" t="s">
        <v>60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52"/>
      <c r="T9" s="152"/>
      <c r="U9" s="152"/>
      <c r="V9" s="152"/>
      <c r="W9" s="152"/>
      <c r="X9" s="152"/>
      <c r="Y9" s="152"/>
    </row>
    <row r="10" spans="1:25" x14ac:dyDescent="0.25">
      <c r="A10" s="155"/>
      <c r="B10" s="155"/>
      <c r="C10" s="155"/>
      <c r="D10" s="155" t="s">
        <v>61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2"/>
      <c r="T10" s="152"/>
      <c r="U10" s="152"/>
      <c r="V10" s="152"/>
      <c r="W10" s="152"/>
      <c r="X10" s="152"/>
      <c r="Y10" s="152"/>
    </row>
    <row r="11" spans="1:25" ht="24.95" customHeight="1" x14ac:dyDescent="0.25">
      <c r="A11" s="170"/>
      <c r="B11" s="167" t="s">
        <v>86</v>
      </c>
      <c r="C11" s="171" t="s">
        <v>87</v>
      </c>
      <c r="D11" s="167" t="s">
        <v>88</v>
      </c>
      <c r="E11" s="167" t="s">
        <v>89</v>
      </c>
      <c r="F11" s="168">
        <v>1</v>
      </c>
      <c r="G11" s="185">
        <v>0</v>
      </c>
      <c r="H11" s="169"/>
      <c r="I11" s="169">
        <f t="shared" ref="I11:I32" si="0">ROUND(F11*(G11+H11),2)</f>
        <v>0</v>
      </c>
      <c r="J11" s="167">
        <f t="shared" ref="J11:J32" si="1">ROUND(F11*(N11),2)</f>
        <v>22800</v>
      </c>
      <c r="K11" s="1">
        <f t="shared" ref="K11:K32" si="2">ROUND(F11*(O11),2)</f>
        <v>0</v>
      </c>
      <c r="L11" s="1">
        <f t="shared" ref="L11:L32" si="3">ROUND(F11*(G11),2)</f>
        <v>0</v>
      </c>
      <c r="M11" s="1"/>
      <c r="N11" s="1">
        <v>22800</v>
      </c>
      <c r="O11" s="1"/>
      <c r="P11" s="166">
        <v>0</v>
      </c>
      <c r="Q11" s="172"/>
      <c r="R11" s="172"/>
      <c r="Y11">
        <v>0</v>
      </c>
    </row>
    <row r="12" spans="1:25" ht="24.95" customHeight="1" x14ac:dyDescent="0.25">
      <c r="A12" s="170"/>
      <c r="B12" s="167" t="s">
        <v>86</v>
      </c>
      <c r="C12" s="171" t="s">
        <v>87</v>
      </c>
      <c r="D12" s="167" t="s">
        <v>88</v>
      </c>
      <c r="E12" s="167" t="s">
        <v>89</v>
      </c>
      <c r="F12" s="168">
        <v>1</v>
      </c>
      <c r="G12" s="185">
        <v>0</v>
      </c>
      <c r="H12" s="169"/>
      <c r="I12" s="169">
        <f t="shared" si="0"/>
        <v>0</v>
      </c>
      <c r="J12" s="167">
        <f t="shared" si="1"/>
        <v>22800</v>
      </c>
      <c r="K12" s="1">
        <f t="shared" si="2"/>
        <v>0</v>
      </c>
      <c r="L12" s="1">
        <f t="shared" si="3"/>
        <v>0</v>
      </c>
      <c r="M12" s="1"/>
      <c r="N12" s="1">
        <v>22800</v>
      </c>
      <c r="O12" s="1"/>
      <c r="P12" s="166">
        <v>0</v>
      </c>
      <c r="Q12" s="172"/>
      <c r="R12" s="172"/>
      <c r="Y12">
        <v>0</v>
      </c>
    </row>
    <row r="13" spans="1:25" ht="24.95" customHeight="1" x14ac:dyDescent="0.25">
      <c r="A13" s="170"/>
      <c r="B13" s="167" t="s">
        <v>86</v>
      </c>
      <c r="C13" s="171" t="s">
        <v>90</v>
      </c>
      <c r="D13" s="167" t="s">
        <v>91</v>
      </c>
      <c r="E13" s="167" t="s">
        <v>92</v>
      </c>
      <c r="F13" s="168">
        <v>296.39999999999998</v>
      </c>
      <c r="G13" s="185">
        <v>0</v>
      </c>
      <c r="H13" s="169"/>
      <c r="I13" s="169">
        <f t="shared" si="0"/>
        <v>0</v>
      </c>
      <c r="J13" s="167">
        <f t="shared" si="1"/>
        <v>1728.01</v>
      </c>
      <c r="K13" s="1">
        <f t="shared" si="2"/>
        <v>0</v>
      </c>
      <c r="L13" s="1">
        <f t="shared" si="3"/>
        <v>0</v>
      </c>
      <c r="M13" s="1"/>
      <c r="N13" s="1">
        <v>5.83</v>
      </c>
      <c r="O13" s="1"/>
      <c r="P13" s="166">
        <v>0</v>
      </c>
      <c r="Q13" s="172"/>
      <c r="R13" s="172"/>
      <c r="Y13">
        <v>0</v>
      </c>
    </row>
    <row r="14" spans="1:25" ht="24.95" customHeight="1" x14ac:dyDescent="0.25">
      <c r="A14" s="170"/>
      <c r="B14" s="167" t="s">
        <v>86</v>
      </c>
      <c r="C14" s="171" t="s">
        <v>93</v>
      </c>
      <c r="D14" s="167" t="s">
        <v>94</v>
      </c>
      <c r="E14" s="167" t="s">
        <v>95</v>
      </c>
      <c r="F14" s="168">
        <v>533.5</v>
      </c>
      <c r="G14" s="185">
        <v>0</v>
      </c>
      <c r="H14" s="169"/>
      <c r="I14" s="169">
        <f t="shared" si="0"/>
        <v>0</v>
      </c>
      <c r="J14" s="167">
        <f t="shared" si="1"/>
        <v>1909.93</v>
      </c>
      <c r="K14" s="1">
        <f t="shared" si="2"/>
        <v>0</v>
      </c>
      <c r="L14" s="1">
        <f t="shared" si="3"/>
        <v>0</v>
      </c>
      <c r="M14" s="1"/>
      <c r="N14" s="1">
        <v>3.58</v>
      </c>
      <c r="O14" s="1"/>
      <c r="P14" s="166">
        <v>0</v>
      </c>
      <c r="Q14" s="172"/>
      <c r="R14" s="172"/>
      <c r="Y14">
        <v>0</v>
      </c>
    </row>
    <row r="15" spans="1:25" ht="24.95" customHeight="1" x14ac:dyDescent="0.25">
      <c r="A15" s="170"/>
      <c r="B15" s="167" t="s">
        <v>86</v>
      </c>
      <c r="C15" s="171" t="s">
        <v>96</v>
      </c>
      <c r="D15" s="167" t="s">
        <v>97</v>
      </c>
      <c r="E15" s="167" t="s">
        <v>95</v>
      </c>
      <c r="F15" s="168">
        <v>533.5</v>
      </c>
      <c r="G15" s="185">
        <v>0</v>
      </c>
      <c r="H15" s="169"/>
      <c r="I15" s="169">
        <f t="shared" si="0"/>
        <v>0</v>
      </c>
      <c r="J15" s="167">
        <f t="shared" si="1"/>
        <v>517.5</v>
      </c>
      <c r="K15" s="1">
        <f t="shared" si="2"/>
        <v>0</v>
      </c>
      <c r="L15" s="1">
        <f t="shared" si="3"/>
        <v>0</v>
      </c>
      <c r="M15" s="1"/>
      <c r="N15" s="1">
        <v>0.97</v>
      </c>
      <c r="O15" s="1"/>
      <c r="P15" s="166">
        <v>0</v>
      </c>
      <c r="Q15" s="172"/>
      <c r="R15" s="172"/>
      <c r="Y15">
        <v>0</v>
      </c>
    </row>
    <row r="16" spans="1:25" ht="24.95" customHeight="1" x14ac:dyDescent="0.25">
      <c r="A16" s="170"/>
      <c r="B16" s="167" t="s">
        <v>86</v>
      </c>
      <c r="C16" s="171" t="s">
        <v>98</v>
      </c>
      <c r="D16" s="167" t="s">
        <v>99</v>
      </c>
      <c r="E16" s="167" t="s">
        <v>95</v>
      </c>
      <c r="F16" s="168">
        <v>91.8</v>
      </c>
      <c r="G16" s="185">
        <v>0</v>
      </c>
      <c r="H16" s="169"/>
      <c r="I16" s="169">
        <f t="shared" si="0"/>
        <v>0</v>
      </c>
      <c r="J16" s="167">
        <f t="shared" si="1"/>
        <v>1241.1400000000001</v>
      </c>
      <c r="K16" s="1">
        <f t="shared" si="2"/>
        <v>0</v>
      </c>
      <c r="L16" s="1">
        <f t="shared" si="3"/>
        <v>0</v>
      </c>
      <c r="M16" s="1"/>
      <c r="N16" s="1">
        <v>13.52</v>
      </c>
      <c r="O16" s="1"/>
      <c r="P16" s="166">
        <v>0</v>
      </c>
      <c r="Q16" s="172"/>
      <c r="R16" s="172"/>
      <c r="Y16">
        <v>0</v>
      </c>
    </row>
    <row r="17" spans="1:25" ht="24.95" customHeight="1" x14ac:dyDescent="0.25">
      <c r="A17" s="170"/>
      <c r="B17" s="167" t="s">
        <v>86</v>
      </c>
      <c r="C17" s="171" t="s">
        <v>100</v>
      </c>
      <c r="D17" s="167" t="s">
        <v>101</v>
      </c>
      <c r="E17" s="167" t="s">
        <v>95</v>
      </c>
      <c r="F17" s="168">
        <v>91.8</v>
      </c>
      <c r="G17" s="185">
        <v>0</v>
      </c>
      <c r="H17" s="169"/>
      <c r="I17" s="169">
        <f t="shared" si="0"/>
        <v>0</v>
      </c>
      <c r="J17" s="167">
        <f t="shared" si="1"/>
        <v>324.05</v>
      </c>
      <c r="K17" s="1">
        <f t="shared" si="2"/>
        <v>0</v>
      </c>
      <c r="L17" s="1">
        <f t="shared" si="3"/>
        <v>0</v>
      </c>
      <c r="M17" s="1"/>
      <c r="N17" s="1">
        <v>3.5300000000000002</v>
      </c>
      <c r="O17" s="1"/>
      <c r="P17" s="166">
        <v>0</v>
      </c>
      <c r="Q17" s="172"/>
      <c r="R17" s="172"/>
      <c r="Y17">
        <v>0</v>
      </c>
    </row>
    <row r="18" spans="1:25" ht="24.95" customHeight="1" x14ac:dyDescent="0.25">
      <c r="A18" s="170"/>
      <c r="B18" s="167" t="s">
        <v>86</v>
      </c>
      <c r="C18" s="171" t="s">
        <v>100</v>
      </c>
      <c r="D18" s="167" t="s">
        <v>102</v>
      </c>
      <c r="E18" s="167" t="s">
        <v>95</v>
      </c>
      <c r="F18" s="168">
        <v>68.3</v>
      </c>
      <c r="G18" s="185">
        <v>0</v>
      </c>
      <c r="H18" s="169"/>
      <c r="I18" s="169">
        <f t="shared" si="0"/>
        <v>0</v>
      </c>
      <c r="J18" s="167">
        <f t="shared" si="1"/>
        <v>2994.27</v>
      </c>
      <c r="K18" s="1">
        <f t="shared" si="2"/>
        <v>0</v>
      </c>
      <c r="L18" s="1">
        <f t="shared" si="3"/>
        <v>0</v>
      </c>
      <c r="M18" s="1"/>
      <c r="N18" s="1">
        <v>43.84</v>
      </c>
      <c r="O18" s="1"/>
      <c r="P18" s="166">
        <v>0</v>
      </c>
      <c r="Q18" s="172"/>
      <c r="R18" s="172"/>
      <c r="Y18">
        <v>0</v>
      </c>
    </row>
    <row r="19" spans="1:25" ht="24.95" customHeight="1" x14ac:dyDescent="0.25">
      <c r="A19" s="170"/>
      <c r="B19" s="167" t="s">
        <v>86</v>
      </c>
      <c r="C19" s="171" t="s">
        <v>103</v>
      </c>
      <c r="D19" s="167" t="s">
        <v>104</v>
      </c>
      <c r="E19" s="167" t="s">
        <v>95</v>
      </c>
      <c r="F19" s="168">
        <v>31.5</v>
      </c>
      <c r="G19" s="185">
        <v>0</v>
      </c>
      <c r="H19" s="169"/>
      <c r="I19" s="169">
        <f t="shared" si="0"/>
        <v>0</v>
      </c>
      <c r="J19" s="167">
        <f t="shared" si="1"/>
        <v>767.03</v>
      </c>
      <c r="K19" s="1">
        <f t="shared" si="2"/>
        <v>0</v>
      </c>
      <c r="L19" s="1">
        <f t="shared" si="3"/>
        <v>0</v>
      </c>
      <c r="M19" s="1"/>
      <c r="N19" s="1">
        <v>24.35</v>
      </c>
      <c r="O19" s="1"/>
      <c r="P19" s="166">
        <v>0</v>
      </c>
      <c r="Q19" s="172"/>
      <c r="R19" s="172"/>
      <c r="Y19">
        <v>0</v>
      </c>
    </row>
    <row r="20" spans="1:25" ht="35.1" customHeight="1" x14ac:dyDescent="0.25">
      <c r="A20" s="170"/>
      <c r="B20" s="167" t="s">
        <v>86</v>
      </c>
      <c r="C20" s="171" t="s">
        <v>105</v>
      </c>
      <c r="D20" s="167" t="s">
        <v>106</v>
      </c>
      <c r="E20" s="167" t="s">
        <v>95</v>
      </c>
      <c r="F20" s="168">
        <v>31.5</v>
      </c>
      <c r="G20" s="185">
        <v>0</v>
      </c>
      <c r="H20" s="169"/>
      <c r="I20" s="169">
        <f t="shared" si="0"/>
        <v>0</v>
      </c>
      <c r="J20" s="167">
        <f t="shared" si="1"/>
        <v>262.39999999999998</v>
      </c>
      <c r="K20" s="1">
        <f t="shared" si="2"/>
        <v>0</v>
      </c>
      <c r="L20" s="1">
        <f t="shared" si="3"/>
        <v>0</v>
      </c>
      <c r="M20" s="1"/>
      <c r="N20" s="1">
        <v>8.33</v>
      </c>
      <c r="O20" s="1"/>
      <c r="P20" s="166">
        <v>0</v>
      </c>
      <c r="Q20" s="172"/>
      <c r="R20" s="172"/>
      <c r="Y20">
        <v>0</v>
      </c>
    </row>
    <row r="21" spans="1:25" ht="35.1" customHeight="1" x14ac:dyDescent="0.25">
      <c r="A21" s="170"/>
      <c r="B21" s="167" t="s">
        <v>86</v>
      </c>
      <c r="C21" s="171" t="s">
        <v>107</v>
      </c>
      <c r="D21" s="167" t="s">
        <v>108</v>
      </c>
      <c r="E21" s="167" t="s">
        <v>95</v>
      </c>
      <c r="F21" s="168">
        <v>374.3</v>
      </c>
      <c r="G21" s="185">
        <v>0</v>
      </c>
      <c r="H21" s="169"/>
      <c r="I21" s="169">
        <f t="shared" si="0"/>
        <v>0</v>
      </c>
      <c r="J21" s="167">
        <f t="shared" si="1"/>
        <v>1590.78</v>
      </c>
      <c r="K21" s="1">
        <f t="shared" si="2"/>
        <v>0</v>
      </c>
      <c r="L21" s="1">
        <f t="shared" si="3"/>
        <v>0</v>
      </c>
      <c r="M21" s="1"/>
      <c r="N21" s="1">
        <v>4.25</v>
      </c>
      <c r="O21" s="1"/>
      <c r="P21" s="166">
        <v>0</v>
      </c>
      <c r="Q21" s="172"/>
      <c r="R21" s="172"/>
      <c r="Y21">
        <v>0</v>
      </c>
    </row>
    <row r="22" spans="1:25" ht="35.1" customHeight="1" x14ac:dyDescent="0.25">
      <c r="A22" s="170"/>
      <c r="B22" s="167" t="s">
        <v>86</v>
      </c>
      <c r="C22" s="171" t="s">
        <v>109</v>
      </c>
      <c r="D22" s="167" t="s">
        <v>110</v>
      </c>
      <c r="E22" s="167" t="s">
        <v>95</v>
      </c>
      <c r="F22" s="168">
        <v>4491.6000000000004</v>
      </c>
      <c r="G22" s="185">
        <v>0</v>
      </c>
      <c r="H22" s="169"/>
      <c r="I22" s="169">
        <f t="shared" si="0"/>
        <v>0</v>
      </c>
      <c r="J22" s="167">
        <f t="shared" si="1"/>
        <v>1886.47</v>
      </c>
      <c r="K22" s="1">
        <f t="shared" si="2"/>
        <v>0</v>
      </c>
      <c r="L22" s="1">
        <f t="shared" si="3"/>
        <v>0</v>
      </c>
      <c r="M22" s="1"/>
      <c r="N22" s="1">
        <v>0.42</v>
      </c>
      <c r="O22" s="1"/>
      <c r="P22" s="166">
        <v>0</v>
      </c>
      <c r="Q22" s="172"/>
      <c r="R22" s="172"/>
      <c r="Y22">
        <v>0</v>
      </c>
    </row>
    <row r="23" spans="1:25" ht="24.95" customHeight="1" x14ac:dyDescent="0.25">
      <c r="A23" s="170"/>
      <c r="B23" s="167" t="s">
        <v>86</v>
      </c>
      <c r="C23" s="171" t="s">
        <v>111</v>
      </c>
      <c r="D23" s="167" t="s">
        <v>112</v>
      </c>
      <c r="E23" s="167" t="s">
        <v>113</v>
      </c>
      <c r="F23" s="168">
        <v>598.88</v>
      </c>
      <c r="G23" s="185">
        <v>0</v>
      </c>
      <c r="H23" s="169"/>
      <c r="I23" s="169">
        <f t="shared" si="0"/>
        <v>0</v>
      </c>
      <c r="J23" s="167">
        <f t="shared" si="1"/>
        <v>10959.5</v>
      </c>
      <c r="K23" s="1">
        <f t="shared" si="2"/>
        <v>0</v>
      </c>
      <c r="L23" s="1">
        <f t="shared" si="3"/>
        <v>0</v>
      </c>
      <c r="M23" s="1"/>
      <c r="N23" s="1">
        <v>18.3</v>
      </c>
      <c r="O23" s="1"/>
      <c r="P23" s="166">
        <v>0</v>
      </c>
      <c r="Q23" s="172"/>
      <c r="R23" s="172"/>
      <c r="Y23">
        <v>0</v>
      </c>
    </row>
    <row r="24" spans="1:25" ht="24.95" customHeight="1" x14ac:dyDescent="0.25">
      <c r="A24" s="170"/>
      <c r="B24" s="167" t="s">
        <v>114</v>
      </c>
      <c r="C24" s="171" t="s">
        <v>115</v>
      </c>
      <c r="D24" s="167" t="s">
        <v>116</v>
      </c>
      <c r="E24" s="167" t="s">
        <v>92</v>
      </c>
      <c r="F24" s="168">
        <v>345.83</v>
      </c>
      <c r="G24" s="185">
        <v>0</v>
      </c>
      <c r="H24" s="169"/>
      <c r="I24" s="169">
        <f t="shared" si="0"/>
        <v>0</v>
      </c>
      <c r="J24" s="167">
        <f t="shared" si="1"/>
        <v>266.29000000000002</v>
      </c>
      <c r="K24" s="1">
        <f t="shared" si="2"/>
        <v>0</v>
      </c>
      <c r="L24" s="1">
        <f t="shared" si="3"/>
        <v>0</v>
      </c>
      <c r="M24" s="1"/>
      <c r="N24" s="1">
        <v>0.77</v>
      </c>
      <c r="O24" s="1"/>
      <c r="P24" s="166">
        <v>0</v>
      </c>
      <c r="Q24" s="172"/>
      <c r="R24" s="172">
        <v>6.4000000000000005E-4</v>
      </c>
      <c r="Y24">
        <v>0</v>
      </c>
    </row>
    <row r="25" spans="1:25" ht="24.95" customHeight="1" x14ac:dyDescent="0.25">
      <c r="A25" s="170"/>
      <c r="B25" s="167" t="s">
        <v>117</v>
      </c>
      <c r="C25" s="171" t="s">
        <v>118</v>
      </c>
      <c r="D25" s="167" t="s">
        <v>119</v>
      </c>
      <c r="E25" s="167" t="s">
        <v>95</v>
      </c>
      <c r="F25" s="168">
        <v>374.3</v>
      </c>
      <c r="G25" s="185">
        <v>0</v>
      </c>
      <c r="H25" s="169"/>
      <c r="I25" s="169">
        <f t="shared" si="0"/>
        <v>0</v>
      </c>
      <c r="J25" s="167">
        <f t="shared" si="1"/>
        <v>2447.92</v>
      </c>
      <c r="K25" s="1">
        <f t="shared" si="2"/>
        <v>0</v>
      </c>
      <c r="L25" s="1">
        <f t="shared" si="3"/>
        <v>0</v>
      </c>
      <c r="M25" s="1"/>
      <c r="N25" s="1">
        <v>6.54</v>
      </c>
      <c r="O25" s="1"/>
      <c r="P25" s="166">
        <v>0</v>
      </c>
      <c r="Q25" s="172"/>
      <c r="R25" s="172"/>
      <c r="Y25">
        <v>0</v>
      </c>
    </row>
    <row r="26" spans="1:25" ht="24.95" customHeight="1" x14ac:dyDescent="0.25">
      <c r="A26" s="170"/>
      <c r="B26" s="167" t="s">
        <v>120</v>
      </c>
      <c r="C26" s="171" t="s">
        <v>121</v>
      </c>
      <c r="D26" s="167" t="s">
        <v>122</v>
      </c>
      <c r="E26" s="167" t="s">
        <v>123</v>
      </c>
      <c r="F26" s="168">
        <v>69.17</v>
      </c>
      <c r="G26" s="185">
        <v>0</v>
      </c>
      <c r="H26" s="169"/>
      <c r="I26" s="169">
        <f t="shared" si="0"/>
        <v>0</v>
      </c>
      <c r="J26" s="167">
        <f t="shared" si="1"/>
        <v>480.73</v>
      </c>
      <c r="K26" s="1">
        <f t="shared" si="2"/>
        <v>0</v>
      </c>
      <c r="L26" s="1">
        <f t="shared" si="3"/>
        <v>0</v>
      </c>
      <c r="M26" s="1"/>
      <c r="N26" s="1">
        <v>6.95</v>
      </c>
      <c r="O26" s="1"/>
      <c r="P26" s="166">
        <v>0</v>
      </c>
      <c r="Q26" s="172"/>
      <c r="R26" s="172"/>
      <c r="Y26">
        <v>0</v>
      </c>
    </row>
    <row r="27" spans="1:25" ht="24.95" customHeight="1" x14ac:dyDescent="0.25">
      <c r="A27" s="170"/>
      <c r="B27" s="167" t="s">
        <v>120</v>
      </c>
      <c r="C27" s="171" t="s">
        <v>124</v>
      </c>
      <c r="D27" s="167" t="s">
        <v>125</v>
      </c>
      <c r="E27" s="167" t="s">
        <v>92</v>
      </c>
      <c r="F27" s="168">
        <v>456.9</v>
      </c>
      <c r="G27" s="185">
        <v>0</v>
      </c>
      <c r="H27" s="169"/>
      <c r="I27" s="169">
        <f t="shared" si="0"/>
        <v>0</v>
      </c>
      <c r="J27" s="167">
        <f t="shared" si="1"/>
        <v>1375.27</v>
      </c>
      <c r="K27" s="1">
        <f t="shared" si="2"/>
        <v>0</v>
      </c>
      <c r="L27" s="1">
        <f t="shared" si="3"/>
        <v>0</v>
      </c>
      <c r="M27" s="1"/>
      <c r="N27" s="1">
        <v>3.01</v>
      </c>
      <c r="O27" s="1"/>
      <c r="P27" s="166">
        <v>0</v>
      </c>
      <c r="Q27" s="172"/>
      <c r="R27" s="172"/>
      <c r="Y27">
        <v>0</v>
      </c>
    </row>
    <row r="28" spans="1:25" ht="24.95" customHeight="1" x14ac:dyDescent="0.25">
      <c r="A28" s="170"/>
      <c r="B28" s="167" t="s">
        <v>120</v>
      </c>
      <c r="C28" s="171" t="s">
        <v>126</v>
      </c>
      <c r="D28" s="167" t="s">
        <v>127</v>
      </c>
      <c r="E28" s="167" t="s">
        <v>92</v>
      </c>
      <c r="F28" s="168">
        <v>140.5</v>
      </c>
      <c r="G28" s="185">
        <v>0</v>
      </c>
      <c r="H28" s="169"/>
      <c r="I28" s="169">
        <f t="shared" si="0"/>
        <v>0</v>
      </c>
      <c r="J28" s="167">
        <f t="shared" si="1"/>
        <v>116.62</v>
      </c>
      <c r="K28" s="1">
        <f t="shared" si="2"/>
        <v>0</v>
      </c>
      <c r="L28" s="1">
        <f t="shared" si="3"/>
        <v>0</v>
      </c>
      <c r="M28" s="1"/>
      <c r="N28" s="1">
        <v>0.83</v>
      </c>
      <c r="O28" s="1"/>
      <c r="P28" s="166">
        <v>0</v>
      </c>
      <c r="Q28" s="172"/>
      <c r="R28" s="172"/>
      <c r="Y28">
        <v>0</v>
      </c>
    </row>
    <row r="29" spans="1:25" ht="24.95" customHeight="1" x14ac:dyDescent="0.25">
      <c r="A29" s="170"/>
      <c r="B29" s="167" t="s">
        <v>120</v>
      </c>
      <c r="C29" s="171" t="s">
        <v>128</v>
      </c>
      <c r="D29" s="167" t="s">
        <v>129</v>
      </c>
      <c r="E29" s="167" t="s">
        <v>95</v>
      </c>
      <c r="F29" s="168">
        <v>176.8</v>
      </c>
      <c r="G29" s="185">
        <v>0</v>
      </c>
      <c r="H29" s="169"/>
      <c r="I29" s="169">
        <f t="shared" si="0"/>
        <v>0</v>
      </c>
      <c r="J29" s="167">
        <f t="shared" si="1"/>
        <v>9301.4500000000007</v>
      </c>
      <c r="K29" s="1">
        <f t="shared" si="2"/>
        <v>0</v>
      </c>
      <c r="L29" s="1">
        <f t="shared" si="3"/>
        <v>0</v>
      </c>
      <c r="M29" s="1"/>
      <c r="N29" s="1">
        <v>52.61</v>
      </c>
      <c r="O29" s="1"/>
      <c r="P29" s="166">
        <v>0</v>
      </c>
      <c r="Q29" s="172"/>
      <c r="R29" s="172"/>
      <c r="Y29">
        <v>0</v>
      </c>
    </row>
    <row r="30" spans="1:25" ht="24.95" customHeight="1" x14ac:dyDescent="0.25">
      <c r="A30" s="170"/>
      <c r="B30" s="167" t="s">
        <v>120</v>
      </c>
      <c r="C30" s="171" t="s">
        <v>130</v>
      </c>
      <c r="D30" s="167" t="s">
        <v>131</v>
      </c>
      <c r="E30" s="167" t="s">
        <v>95</v>
      </c>
      <c r="F30" s="168">
        <v>188</v>
      </c>
      <c r="G30" s="185">
        <v>0</v>
      </c>
      <c r="H30" s="169"/>
      <c r="I30" s="169">
        <f t="shared" si="0"/>
        <v>0</v>
      </c>
      <c r="J30" s="167">
        <f t="shared" si="1"/>
        <v>725.68</v>
      </c>
      <c r="K30" s="1">
        <f t="shared" si="2"/>
        <v>0</v>
      </c>
      <c r="L30" s="1">
        <f t="shared" si="3"/>
        <v>0</v>
      </c>
      <c r="M30" s="1"/>
      <c r="N30" s="1">
        <v>3.86</v>
      </c>
      <c r="O30" s="1"/>
      <c r="P30" s="166">
        <v>0</v>
      </c>
      <c r="Q30" s="172"/>
      <c r="R30" s="172"/>
      <c r="Y30">
        <v>0</v>
      </c>
    </row>
    <row r="31" spans="1:25" ht="24.95" customHeight="1" x14ac:dyDescent="0.25">
      <c r="A31" s="170"/>
      <c r="B31" s="167" t="s">
        <v>120</v>
      </c>
      <c r="C31" s="171" t="s">
        <v>132</v>
      </c>
      <c r="D31" s="167" t="s">
        <v>133</v>
      </c>
      <c r="E31" s="167" t="s">
        <v>89</v>
      </c>
      <c r="F31" s="168">
        <v>1</v>
      </c>
      <c r="G31" s="185">
        <v>0</v>
      </c>
      <c r="H31" s="169"/>
      <c r="I31" s="169">
        <f t="shared" si="0"/>
        <v>0</v>
      </c>
      <c r="J31" s="167">
        <f t="shared" si="1"/>
        <v>862</v>
      </c>
      <c r="K31" s="1">
        <f t="shared" si="2"/>
        <v>0</v>
      </c>
      <c r="L31" s="1">
        <f t="shared" si="3"/>
        <v>0</v>
      </c>
      <c r="M31" s="1"/>
      <c r="N31" s="1">
        <v>862</v>
      </c>
      <c r="O31" s="1"/>
      <c r="P31" s="166">
        <v>0</v>
      </c>
      <c r="Q31" s="172"/>
      <c r="R31" s="172"/>
      <c r="Y31">
        <v>0</v>
      </c>
    </row>
    <row r="32" spans="1:25" ht="24.95" customHeight="1" x14ac:dyDescent="0.25">
      <c r="A32" s="170"/>
      <c r="B32" s="167" t="s">
        <v>120</v>
      </c>
      <c r="C32" s="171" t="s">
        <v>134</v>
      </c>
      <c r="D32" s="167" t="s">
        <v>135</v>
      </c>
      <c r="E32" s="167" t="s">
        <v>95</v>
      </c>
      <c r="F32" s="168">
        <v>282.5</v>
      </c>
      <c r="G32" s="185">
        <v>0</v>
      </c>
      <c r="H32" s="169"/>
      <c r="I32" s="169">
        <f t="shared" si="0"/>
        <v>0</v>
      </c>
      <c r="J32" s="167">
        <f t="shared" si="1"/>
        <v>1587.65</v>
      </c>
      <c r="K32" s="1">
        <f t="shared" si="2"/>
        <v>0</v>
      </c>
      <c r="L32" s="1">
        <f t="shared" si="3"/>
        <v>0</v>
      </c>
      <c r="M32" s="1"/>
      <c r="N32" s="1">
        <v>5.62</v>
      </c>
      <c r="O32" s="1"/>
      <c r="P32" s="166">
        <v>0</v>
      </c>
      <c r="Q32" s="172"/>
      <c r="R32" s="172"/>
      <c r="Y32">
        <v>0</v>
      </c>
    </row>
    <row r="33" spans="1:25" x14ac:dyDescent="0.25">
      <c r="A33" s="155"/>
      <c r="B33" s="155"/>
      <c r="C33" s="155"/>
      <c r="D33" s="155" t="s">
        <v>61</v>
      </c>
      <c r="E33" s="155"/>
      <c r="F33" s="166"/>
      <c r="G33" s="186"/>
      <c r="H33" s="158">
        <f>ROUND((SUM(M10:M32))/1,2)</f>
        <v>0</v>
      </c>
      <c r="I33" s="158">
        <f>ROUND((SUM(I10:I32))/1,2)</f>
        <v>0</v>
      </c>
      <c r="J33" s="155"/>
      <c r="K33" s="155"/>
      <c r="L33" s="155">
        <f>ROUND((SUM(L10:L32))/1,2)</f>
        <v>0</v>
      </c>
      <c r="M33" s="155">
        <f>ROUND((SUM(M10:M32))/1,2)</f>
        <v>0</v>
      </c>
      <c r="N33" s="155"/>
      <c r="O33" s="155"/>
      <c r="P33" s="173">
        <f>ROUND((SUM(P10:P32))/1,2)</f>
        <v>0</v>
      </c>
      <c r="Q33" s="152"/>
      <c r="R33" s="152"/>
      <c r="S33" s="152"/>
      <c r="T33" s="152"/>
      <c r="U33" s="152"/>
      <c r="V33" s="152"/>
      <c r="W33" s="152"/>
      <c r="X33" s="152"/>
      <c r="Y33" s="152"/>
    </row>
    <row r="34" spans="1:25" x14ac:dyDescent="0.25">
      <c r="A34" s="1"/>
      <c r="B34" s="1"/>
      <c r="C34" s="1"/>
      <c r="D34" s="1"/>
      <c r="E34" s="1"/>
      <c r="F34" s="162"/>
      <c r="G34" s="187"/>
      <c r="H34" s="148"/>
      <c r="I34" s="148"/>
      <c r="J34" s="1"/>
      <c r="K34" s="1"/>
      <c r="L34" s="1"/>
      <c r="M34" s="1"/>
      <c r="N34" s="1"/>
      <c r="O34" s="1"/>
      <c r="P34" s="1"/>
    </row>
    <row r="35" spans="1:25" x14ac:dyDescent="0.25">
      <c r="A35" s="155"/>
      <c r="B35" s="155"/>
      <c r="C35" s="155"/>
      <c r="D35" s="155" t="s">
        <v>62</v>
      </c>
      <c r="E35" s="155"/>
      <c r="F35" s="166"/>
      <c r="G35" s="188"/>
      <c r="H35" s="156"/>
      <c r="I35" s="156"/>
      <c r="J35" s="155"/>
      <c r="K35" s="155"/>
      <c r="L35" s="155"/>
      <c r="M35" s="155"/>
      <c r="N35" s="155"/>
      <c r="O35" s="155"/>
      <c r="P35" s="155"/>
      <c r="Q35" s="152"/>
      <c r="R35" s="152"/>
      <c r="S35" s="152"/>
      <c r="T35" s="152"/>
      <c r="U35" s="152"/>
      <c r="V35" s="152"/>
      <c r="W35" s="152"/>
      <c r="X35" s="152"/>
      <c r="Y35" s="152"/>
    </row>
    <row r="36" spans="1:25" ht="24.95" customHeight="1" x14ac:dyDescent="0.25">
      <c r="A36" s="170"/>
      <c r="B36" s="167" t="s">
        <v>136</v>
      </c>
      <c r="C36" s="171" t="s">
        <v>137</v>
      </c>
      <c r="D36" s="167" t="s">
        <v>138</v>
      </c>
      <c r="E36" s="167" t="s">
        <v>92</v>
      </c>
      <c r="F36" s="168">
        <v>91.67</v>
      </c>
      <c r="G36" s="185">
        <v>0</v>
      </c>
      <c r="H36" s="169"/>
      <c r="I36" s="169">
        <f>ROUND(F36*(G36+H36),2)</f>
        <v>0</v>
      </c>
      <c r="J36" s="167">
        <f>ROUND(F36*(N36),2)</f>
        <v>76.09</v>
      </c>
      <c r="K36" s="1">
        <f>ROUND(F36*(O36),2)</f>
        <v>0</v>
      </c>
      <c r="L36" s="1">
        <f>ROUND(F36*(G36),2)</f>
        <v>0</v>
      </c>
      <c r="M36" s="1"/>
      <c r="N36" s="1">
        <v>0.83</v>
      </c>
      <c r="O36" s="1"/>
      <c r="P36" s="166">
        <f>ROUND(F36*(R36),3)</f>
        <v>3.0000000000000001E-3</v>
      </c>
      <c r="Q36" s="172"/>
      <c r="R36" s="172">
        <v>3.0000000000000001E-5</v>
      </c>
      <c r="Y36">
        <v>0</v>
      </c>
    </row>
    <row r="37" spans="1:25" ht="24.95" customHeight="1" x14ac:dyDescent="0.25">
      <c r="A37" s="170"/>
      <c r="B37" s="167" t="s">
        <v>139</v>
      </c>
      <c r="C37" s="171" t="s">
        <v>140</v>
      </c>
      <c r="D37" s="167" t="s">
        <v>141</v>
      </c>
      <c r="E37" s="167" t="s">
        <v>95</v>
      </c>
      <c r="F37" s="168">
        <v>8.6999999999999993</v>
      </c>
      <c r="G37" s="185">
        <v>0</v>
      </c>
      <c r="H37" s="169"/>
      <c r="I37" s="169">
        <f>ROUND(F37*(G37+H37),2)</f>
        <v>0</v>
      </c>
      <c r="J37" s="167">
        <f>ROUND(F37*(N37),2)</f>
        <v>987.71</v>
      </c>
      <c r="K37" s="1">
        <f>ROUND(F37*(O37),2)</f>
        <v>0</v>
      </c>
      <c r="L37" s="1">
        <f>ROUND(F37*(G37),2)</f>
        <v>0</v>
      </c>
      <c r="M37" s="1"/>
      <c r="N37" s="1">
        <v>113.53</v>
      </c>
      <c r="O37" s="1"/>
      <c r="P37" s="166">
        <f>ROUND(F37*(R37),3)</f>
        <v>19.079999999999998</v>
      </c>
      <c r="Q37" s="172"/>
      <c r="R37" s="172">
        <v>2.19306</v>
      </c>
      <c r="Y37">
        <v>0</v>
      </c>
    </row>
    <row r="38" spans="1:25" ht="24.95" customHeight="1" x14ac:dyDescent="0.25">
      <c r="A38" s="170"/>
      <c r="B38" s="167" t="s">
        <v>142</v>
      </c>
      <c r="C38" s="171" t="s">
        <v>143</v>
      </c>
      <c r="D38" s="167" t="s">
        <v>144</v>
      </c>
      <c r="E38" s="167" t="s">
        <v>95</v>
      </c>
      <c r="F38" s="168">
        <v>0.5</v>
      </c>
      <c r="G38" s="185">
        <v>0</v>
      </c>
      <c r="H38" s="169"/>
      <c r="I38" s="169">
        <f>ROUND(F38*(G38+H38),2)</f>
        <v>0</v>
      </c>
      <c r="J38" s="167">
        <f>ROUND(F38*(N38),2)</f>
        <v>50.93</v>
      </c>
      <c r="K38" s="1">
        <f>ROUND(F38*(O38),2)</f>
        <v>0</v>
      </c>
      <c r="L38" s="1">
        <f>ROUND(F38*(G38),2)</f>
        <v>0</v>
      </c>
      <c r="M38" s="1"/>
      <c r="N38" s="1">
        <v>101.86</v>
      </c>
      <c r="O38" s="1"/>
      <c r="P38" s="166">
        <f>ROUND(F38*(R38),3)</f>
        <v>1.133</v>
      </c>
      <c r="Q38" s="172"/>
      <c r="R38" s="172">
        <v>2.2652399999999999</v>
      </c>
      <c r="Y38">
        <v>0</v>
      </c>
    </row>
    <row r="39" spans="1:25" ht="24.95" customHeight="1" x14ac:dyDescent="0.25">
      <c r="A39" s="170"/>
      <c r="B39" s="167" t="s">
        <v>120</v>
      </c>
      <c r="C39" s="171" t="s">
        <v>145</v>
      </c>
      <c r="D39" s="167" t="s">
        <v>146</v>
      </c>
      <c r="E39" s="167" t="s">
        <v>95</v>
      </c>
      <c r="F39" s="168">
        <v>144.6</v>
      </c>
      <c r="G39" s="185">
        <v>0</v>
      </c>
      <c r="H39" s="169"/>
      <c r="I39" s="169">
        <f>ROUND(F39*(G39+H39),2)</f>
        <v>0</v>
      </c>
      <c r="J39" s="167">
        <f>ROUND(F39*(N39),2)</f>
        <v>10486.39</v>
      </c>
      <c r="K39" s="1">
        <f>ROUND(F39*(O39),2)</f>
        <v>0</v>
      </c>
      <c r="L39" s="1">
        <f>ROUND(F39*(G39),2)</f>
        <v>0</v>
      </c>
      <c r="M39" s="1"/>
      <c r="N39" s="1">
        <v>72.52</v>
      </c>
      <c r="O39" s="1"/>
      <c r="P39" s="166">
        <v>0</v>
      </c>
      <c r="Q39" s="172"/>
      <c r="R39" s="172"/>
      <c r="Y39">
        <v>0</v>
      </c>
    </row>
    <row r="40" spans="1:25" ht="24.95" customHeight="1" x14ac:dyDescent="0.25">
      <c r="A40" s="170"/>
      <c r="B40" s="167" t="s">
        <v>120</v>
      </c>
      <c r="C40" s="171" t="s">
        <v>147</v>
      </c>
      <c r="D40" s="167" t="s">
        <v>148</v>
      </c>
      <c r="E40" s="167" t="s">
        <v>92</v>
      </c>
      <c r="F40" s="168">
        <v>105.42</v>
      </c>
      <c r="G40" s="185">
        <v>0</v>
      </c>
      <c r="H40" s="169"/>
      <c r="I40" s="169">
        <f>ROUND(F40*(G40+H40),2)</f>
        <v>0</v>
      </c>
      <c r="J40" s="167">
        <f>ROUND(F40*(N40),2)</f>
        <v>107.53</v>
      </c>
      <c r="K40" s="1">
        <f>ROUND(F40*(O40),2)</f>
        <v>0</v>
      </c>
      <c r="L40" s="1">
        <f>ROUND(F40*(G40),2)</f>
        <v>0</v>
      </c>
      <c r="M40" s="1"/>
      <c r="N40" s="1">
        <v>1.02</v>
      </c>
      <c r="O40" s="1"/>
      <c r="P40" s="166">
        <v>0</v>
      </c>
      <c r="Q40" s="172"/>
      <c r="R40" s="172"/>
      <c r="Y40">
        <v>0</v>
      </c>
    </row>
    <row r="41" spans="1:25" x14ac:dyDescent="0.25">
      <c r="A41" s="155"/>
      <c r="B41" s="155"/>
      <c r="C41" s="155"/>
      <c r="D41" s="155" t="s">
        <v>62</v>
      </c>
      <c r="E41" s="155"/>
      <c r="F41" s="166"/>
      <c r="G41" s="186"/>
      <c r="H41" s="158">
        <f>ROUND((SUM(M35:M40))/1,2)</f>
        <v>0</v>
      </c>
      <c r="I41" s="158">
        <f>ROUND((SUM(I35:I40))/1,2)</f>
        <v>0</v>
      </c>
      <c r="J41" s="155"/>
      <c r="K41" s="155"/>
      <c r="L41" s="155">
        <f>ROUND((SUM(L35:L40))/1,2)</f>
        <v>0</v>
      </c>
      <c r="M41" s="155">
        <f>ROUND((SUM(M35:M40))/1,2)</f>
        <v>0</v>
      </c>
      <c r="N41" s="155"/>
      <c r="O41" s="155"/>
      <c r="P41" s="173">
        <f>ROUND((SUM(P35:P40))/1,2)</f>
        <v>20.22</v>
      </c>
      <c r="Q41" s="152"/>
      <c r="R41" s="152"/>
      <c r="S41" s="152"/>
      <c r="T41" s="152"/>
      <c r="U41" s="152"/>
      <c r="V41" s="152"/>
      <c r="W41" s="152"/>
      <c r="X41" s="152"/>
      <c r="Y41" s="152"/>
    </row>
    <row r="42" spans="1:25" x14ac:dyDescent="0.25">
      <c r="A42" s="1"/>
      <c r="B42" s="1"/>
      <c r="C42" s="1"/>
      <c r="D42" s="1"/>
      <c r="E42" s="1"/>
      <c r="F42" s="162"/>
      <c r="G42" s="187"/>
      <c r="H42" s="148"/>
      <c r="I42" s="148"/>
      <c r="J42" s="1"/>
      <c r="K42" s="1"/>
      <c r="L42" s="1"/>
      <c r="M42" s="1"/>
      <c r="N42" s="1"/>
      <c r="O42" s="1"/>
      <c r="P42" s="1"/>
    </row>
    <row r="43" spans="1:25" x14ac:dyDescent="0.25">
      <c r="A43" s="155"/>
      <c r="B43" s="155"/>
      <c r="C43" s="155"/>
      <c r="D43" s="155" t="s">
        <v>63</v>
      </c>
      <c r="E43" s="155"/>
      <c r="F43" s="166"/>
      <c r="G43" s="188"/>
      <c r="H43" s="156"/>
      <c r="I43" s="156"/>
      <c r="J43" s="155"/>
      <c r="K43" s="155"/>
      <c r="L43" s="155"/>
      <c r="M43" s="155"/>
      <c r="N43" s="155"/>
      <c r="O43" s="155"/>
      <c r="P43" s="155"/>
      <c r="Q43" s="152"/>
      <c r="R43" s="152"/>
      <c r="S43" s="152"/>
      <c r="T43" s="152"/>
      <c r="U43" s="152"/>
      <c r="V43" s="152"/>
      <c r="W43" s="152"/>
      <c r="X43" s="152"/>
      <c r="Y43" s="152"/>
    </row>
    <row r="44" spans="1:25" ht="24.95" customHeight="1" x14ac:dyDescent="0.25">
      <c r="A44" s="170"/>
      <c r="B44" s="167" t="s">
        <v>142</v>
      </c>
      <c r="C44" s="171" t="s">
        <v>149</v>
      </c>
      <c r="D44" s="167" t="s">
        <v>150</v>
      </c>
      <c r="E44" s="167" t="s">
        <v>151</v>
      </c>
      <c r="F44" s="168">
        <v>109</v>
      </c>
      <c r="G44" s="185">
        <v>0</v>
      </c>
      <c r="H44" s="169"/>
      <c r="I44" s="169">
        <f>ROUND(F44*(G44+H44),2)</f>
        <v>0</v>
      </c>
      <c r="J44" s="167">
        <f>ROUND(F44*(N44),2)</f>
        <v>27099.58</v>
      </c>
      <c r="K44" s="1">
        <f>ROUND(F44*(O44),2)</f>
        <v>0</v>
      </c>
      <c r="L44" s="1">
        <f>ROUND(F44*(G44),2)</f>
        <v>0</v>
      </c>
      <c r="M44" s="1"/>
      <c r="N44" s="1">
        <v>248.62</v>
      </c>
      <c r="O44" s="1"/>
      <c r="P44" s="166">
        <f>ROUND(F44*(R44),3)</f>
        <v>254.92</v>
      </c>
      <c r="Q44" s="172"/>
      <c r="R44" s="172">
        <v>2.3387199999999999</v>
      </c>
      <c r="Y44">
        <v>0</v>
      </c>
    </row>
    <row r="45" spans="1:25" ht="24.95" customHeight="1" x14ac:dyDescent="0.25">
      <c r="A45" s="170"/>
      <c r="B45" s="167" t="s">
        <v>120</v>
      </c>
      <c r="C45" s="171" t="s">
        <v>152</v>
      </c>
      <c r="D45" s="167" t="s">
        <v>153</v>
      </c>
      <c r="E45" s="167" t="s">
        <v>95</v>
      </c>
      <c r="F45" s="168">
        <v>148.19999999999999</v>
      </c>
      <c r="G45" s="185">
        <v>0</v>
      </c>
      <c r="H45" s="169"/>
      <c r="I45" s="169">
        <f>ROUND(F45*(G45+H45),2)</f>
        <v>0</v>
      </c>
      <c r="J45" s="167">
        <f>ROUND(F45*(N45),2)</f>
        <v>7205.48</v>
      </c>
      <c r="K45" s="1">
        <f>ROUND(F45*(O45),2)</f>
        <v>0</v>
      </c>
      <c r="L45" s="1">
        <f>ROUND(F45*(G45),2)</f>
        <v>0</v>
      </c>
      <c r="M45" s="1"/>
      <c r="N45" s="1">
        <v>48.62</v>
      </c>
      <c r="O45" s="1"/>
      <c r="P45" s="166">
        <v>0</v>
      </c>
      <c r="Q45" s="172"/>
      <c r="R45" s="172"/>
      <c r="Y45">
        <v>0</v>
      </c>
    </row>
    <row r="46" spans="1:25" x14ac:dyDescent="0.25">
      <c r="A46" s="155"/>
      <c r="B46" s="155"/>
      <c r="C46" s="155"/>
      <c r="D46" s="155" t="s">
        <v>63</v>
      </c>
      <c r="E46" s="155"/>
      <c r="F46" s="166"/>
      <c r="G46" s="186"/>
      <c r="H46" s="158">
        <f>ROUND((SUM(M43:M45))/1,2)</f>
        <v>0</v>
      </c>
      <c r="I46" s="158">
        <f>ROUND((SUM(I43:I45))/1,2)</f>
        <v>0</v>
      </c>
      <c r="J46" s="155"/>
      <c r="K46" s="155"/>
      <c r="L46" s="155">
        <f>ROUND((SUM(L43:L45))/1,2)</f>
        <v>0</v>
      </c>
      <c r="M46" s="155">
        <f>ROUND((SUM(M43:M45))/1,2)</f>
        <v>0</v>
      </c>
      <c r="N46" s="155"/>
      <c r="O46" s="155"/>
      <c r="P46" s="173">
        <f>ROUND((SUM(P43:P45))/1,2)</f>
        <v>254.92</v>
      </c>
      <c r="Q46" s="152"/>
      <c r="R46" s="152"/>
      <c r="S46" s="152"/>
      <c r="T46" s="152"/>
      <c r="U46" s="152"/>
      <c r="V46" s="152"/>
      <c r="W46" s="152"/>
      <c r="X46" s="152"/>
      <c r="Y46" s="152"/>
    </row>
    <row r="47" spans="1:25" x14ac:dyDescent="0.25">
      <c r="A47" s="1"/>
      <c r="B47" s="1"/>
      <c r="C47" s="1"/>
      <c r="D47" s="1"/>
      <c r="E47" s="1"/>
      <c r="F47" s="162"/>
      <c r="G47" s="187"/>
      <c r="H47" s="148"/>
      <c r="I47" s="148"/>
      <c r="J47" s="1"/>
      <c r="K47" s="1"/>
      <c r="L47" s="1"/>
      <c r="M47" s="1"/>
      <c r="N47" s="1"/>
      <c r="O47" s="1"/>
      <c r="P47" s="1"/>
    </row>
    <row r="48" spans="1:25" x14ac:dyDescent="0.25">
      <c r="A48" s="155"/>
      <c r="B48" s="155"/>
      <c r="C48" s="155"/>
      <c r="D48" s="155" t="s">
        <v>64</v>
      </c>
      <c r="E48" s="155"/>
      <c r="F48" s="166"/>
      <c r="G48" s="188"/>
      <c r="H48" s="156"/>
      <c r="I48" s="156"/>
      <c r="J48" s="155"/>
      <c r="K48" s="155"/>
      <c r="L48" s="155"/>
      <c r="M48" s="155"/>
      <c r="N48" s="155"/>
      <c r="O48" s="155"/>
      <c r="P48" s="155"/>
      <c r="Q48" s="152"/>
      <c r="R48" s="152"/>
      <c r="S48" s="152"/>
      <c r="T48" s="152"/>
      <c r="U48" s="152"/>
      <c r="V48" s="152"/>
      <c r="W48" s="152"/>
      <c r="X48" s="152"/>
      <c r="Y48" s="152"/>
    </row>
    <row r="49" spans="1:25" ht="24.95" customHeight="1" x14ac:dyDescent="0.25">
      <c r="A49" s="170"/>
      <c r="B49" s="167" t="s">
        <v>139</v>
      </c>
      <c r="C49" s="171" t="s">
        <v>154</v>
      </c>
      <c r="D49" s="167" t="s">
        <v>155</v>
      </c>
      <c r="E49" s="167" t="s">
        <v>113</v>
      </c>
      <c r="F49" s="168">
        <v>8.5299999999999994</v>
      </c>
      <c r="G49" s="185">
        <v>0</v>
      </c>
      <c r="H49" s="169"/>
      <c r="I49" s="169">
        <f t="shared" ref="I49:I59" si="4">ROUND(F49*(G49+H49),2)</f>
        <v>0</v>
      </c>
      <c r="J49" s="167">
        <f t="shared" ref="J49:J59" si="5">ROUND(F49*(N49),2)</f>
        <v>11826.16</v>
      </c>
      <c r="K49" s="1">
        <f t="shared" ref="K49:K59" si="6">ROUND(F49*(O49),2)</f>
        <v>0</v>
      </c>
      <c r="L49" s="1">
        <f t="shared" ref="L49:L59" si="7">ROUND(F49*(G49),2)</f>
        <v>0</v>
      </c>
      <c r="M49" s="1"/>
      <c r="N49" s="1">
        <v>1386.42</v>
      </c>
      <c r="O49" s="1"/>
      <c r="P49" s="166">
        <f>ROUND(F49*(R49),3)</f>
        <v>8.6739999999999995</v>
      </c>
      <c r="Q49" s="172"/>
      <c r="R49" s="172">
        <v>1.01688</v>
      </c>
      <c r="Y49">
        <v>0</v>
      </c>
    </row>
    <row r="50" spans="1:25" ht="24.95" customHeight="1" x14ac:dyDescent="0.25">
      <c r="A50" s="170"/>
      <c r="B50" s="167" t="s">
        <v>139</v>
      </c>
      <c r="C50" s="171" t="s">
        <v>154</v>
      </c>
      <c r="D50" s="167" t="s">
        <v>155</v>
      </c>
      <c r="E50" s="167" t="s">
        <v>113</v>
      </c>
      <c r="F50" s="168">
        <v>1.9</v>
      </c>
      <c r="G50" s="185">
        <v>0</v>
      </c>
      <c r="H50" s="169"/>
      <c r="I50" s="169">
        <f t="shared" si="4"/>
        <v>0</v>
      </c>
      <c r="J50" s="167">
        <f t="shared" si="5"/>
        <v>2634.2</v>
      </c>
      <c r="K50" s="1">
        <f t="shared" si="6"/>
        <v>0</v>
      </c>
      <c r="L50" s="1">
        <f t="shared" si="7"/>
        <v>0</v>
      </c>
      <c r="M50" s="1"/>
      <c r="N50" s="1">
        <v>1386.42</v>
      </c>
      <c r="O50" s="1"/>
      <c r="P50" s="166">
        <f>ROUND(F50*(R50),3)</f>
        <v>1.9319999999999999</v>
      </c>
      <c r="Q50" s="172"/>
      <c r="R50" s="172">
        <v>1.01688</v>
      </c>
      <c r="Y50">
        <v>0</v>
      </c>
    </row>
    <row r="51" spans="1:25" ht="24.95" customHeight="1" x14ac:dyDescent="0.25">
      <c r="A51" s="170"/>
      <c r="B51" s="167" t="s">
        <v>139</v>
      </c>
      <c r="C51" s="171" t="s">
        <v>156</v>
      </c>
      <c r="D51" s="167" t="s">
        <v>157</v>
      </c>
      <c r="E51" s="167" t="s">
        <v>95</v>
      </c>
      <c r="F51" s="168">
        <v>3.3</v>
      </c>
      <c r="G51" s="185">
        <v>0</v>
      </c>
      <c r="H51" s="169"/>
      <c r="I51" s="169">
        <f t="shared" si="4"/>
        <v>0</v>
      </c>
      <c r="J51" s="167">
        <f t="shared" si="5"/>
        <v>443.06</v>
      </c>
      <c r="K51" s="1">
        <f t="shared" si="6"/>
        <v>0</v>
      </c>
      <c r="L51" s="1">
        <f t="shared" si="7"/>
        <v>0</v>
      </c>
      <c r="M51" s="1"/>
      <c r="N51" s="1">
        <v>134.26</v>
      </c>
      <c r="O51" s="1"/>
      <c r="P51" s="166">
        <f>ROUND(F51*(R51),3)</f>
        <v>7.383</v>
      </c>
      <c r="Q51" s="172"/>
      <c r="R51" s="172">
        <v>2.2372299999999998</v>
      </c>
      <c r="Y51">
        <v>0</v>
      </c>
    </row>
    <row r="52" spans="1:25" ht="24.95" customHeight="1" x14ac:dyDescent="0.25">
      <c r="A52" s="170"/>
      <c r="B52" s="167" t="s">
        <v>139</v>
      </c>
      <c r="C52" s="171" t="s">
        <v>158</v>
      </c>
      <c r="D52" s="167" t="s">
        <v>159</v>
      </c>
      <c r="E52" s="167" t="s">
        <v>92</v>
      </c>
      <c r="F52" s="168">
        <v>18.899999999999999</v>
      </c>
      <c r="G52" s="185">
        <v>0</v>
      </c>
      <c r="H52" s="169"/>
      <c r="I52" s="169">
        <f t="shared" si="4"/>
        <v>0</v>
      </c>
      <c r="J52" s="167">
        <f t="shared" si="5"/>
        <v>690.42</v>
      </c>
      <c r="K52" s="1">
        <f t="shared" si="6"/>
        <v>0</v>
      </c>
      <c r="L52" s="1">
        <f t="shared" si="7"/>
        <v>0</v>
      </c>
      <c r="M52" s="1"/>
      <c r="N52" s="1">
        <v>36.53</v>
      </c>
      <c r="O52" s="1"/>
      <c r="P52" s="166">
        <f>ROUND(F52*(R52),3)</f>
        <v>0.161</v>
      </c>
      <c r="Q52" s="172"/>
      <c r="R52" s="172">
        <v>8.5199999999999998E-3</v>
      </c>
      <c r="Y52">
        <v>0</v>
      </c>
    </row>
    <row r="53" spans="1:25" ht="24.95" customHeight="1" x14ac:dyDescent="0.25">
      <c r="A53" s="170"/>
      <c r="B53" s="167" t="s">
        <v>139</v>
      </c>
      <c r="C53" s="171" t="s">
        <v>160</v>
      </c>
      <c r="D53" s="167" t="s">
        <v>161</v>
      </c>
      <c r="E53" s="167" t="s">
        <v>92</v>
      </c>
      <c r="F53" s="168">
        <v>18.899999999999999</v>
      </c>
      <c r="G53" s="185">
        <v>0</v>
      </c>
      <c r="H53" s="169"/>
      <c r="I53" s="169">
        <f t="shared" si="4"/>
        <v>0</v>
      </c>
      <c r="J53" s="167">
        <f t="shared" si="5"/>
        <v>93.37</v>
      </c>
      <c r="K53" s="1">
        <f t="shared" si="6"/>
        <v>0</v>
      </c>
      <c r="L53" s="1">
        <f t="shared" si="7"/>
        <v>0</v>
      </c>
      <c r="M53" s="1"/>
      <c r="N53" s="1">
        <v>4.9399999999999995</v>
      </c>
      <c r="O53" s="1"/>
      <c r="P53" s="166">
        <v>0</v>
      </c>
      <c r="Q53" s="172"/>
      <c r="R53" s="172"/>
      <c r="Y53">
        <v>0</v>
      </c>
    </row>
    <row r="54" spans="1:25" ht="24.95" customHeight="1" x14ac:dyDescent="0.25">
      <c r="A54" s="170"/>
      <c r="B54" s="167" t="s">
        <v>139</v>
      </c>
      <c r="C54" s="171" t="s">
        <v>162</v>
      </c>
      <c r="D54" s="167" t="s">
        <v>163</v>
      </c>
      <c r="E54" s="167" t="s">
        <v>92</v>
      </c>
      <c r="F54" s="168">
        <v>5.67</v>
      </c>
      <c r="G54" s="185">
        <v>0</v>
      </c>
      <c r="H54" s="169"/>
      <c r="I54" s="169">
        <f t="shared" si="4"/>
        <v>0</v>
      </c>
      <c r="J54" s="167">
        <f t="shared" si="5"/>
        <v>129.44999999999999</v>
      </c>
      <c r="K54" s="1">
        <f t="shared" si="6"/>
        <v>0</v>
      </c>
      <c r="L54" s="1">
        <f t="shared" si="7"/>
        <v>0</v>
      </c>
      <c r="M54" s="1"/>
      <c r="N54" s="1">
        <v>22.83</v>
      </c>
      <c r="O54" s="1"/>
      <c r="P54" s="166">
        <f>ROUND(F54*(R54),3)</f>
        <v>3.4000000000000002E-2</v>
      </c>
      <c r="Q54" s="172"/>
      <c r="R54" s="172">
        <v>6.0599999999999994E-3</v>
      </c>
      <c r="Y54">
        <v>0</v>
      </c>
    </row>
    <row r="55" spans="1:25" ht="24.95" customHeight="1" x14ac:dyDescent="0.25">
      <c r="A55" s="170"/>
      <c r="B55" s="167" t="s">
        <v>139</v>
      </c>
      <c r="C55" s="171" t="s">
        <v>164</v>
      </c>
      <c r="D55" s="167" t="s">
        <v>165</v>
      </c>
      <c r="E55" s="167" t="s">
        <v>92</v>
      </c>
      <c r="F55" s="168">
        <v>5.67</v>
      </c>
      <c r="G55" s="185">
        <v>0</v>
      </c>
      <c r="H55" s="169"/>
      <c r="I55" s="169">
        <f t="shared" si="4"/>
        <v>0</v>
      </c>
      <c r="J55" s="167">
        <f t="shared" si="5"/>
        <v>32.380000000000003</v>
      </c>
      <c r="K55" s="1">
        <f t="shared" si="6"/>
        <v>0</v>
      </c>
      <c r="L55" s="1">
        <f t="shared" si="7"/>
        <v>0</v>
      </c>
      <c r="M55" s="1"/>
      <c r="N55" s="1">
        <v>5.71</v>
      </c>
      <c r="O55" s="1"/>
      <c r="P55" s="166">
        <v>0</v>
      </c>
      <c r="Q55" s="172"/>
      <c r="R55" s="172"/>
      <c r="Y55">
        <v>0</v>
      </c>
    </row>
    <row r="56" spans="1:25" ht="24.95" customHeight="1" x14ac:dyDescent="0.25">
      <c r="A56" s="170"/>
      <c r="B56" s="167" t="s">
        <v>120</v>
      </c>
      <c r="C56" s="171" t="s">
        <v>166</v>
      </c>
      <c r="D56" s="167" t="s">
        <v>167</v>
      </c>
      <c r="E56" s="167" t="s">
        <v>168</v>
      </c>
      <c r="F56" s="168">
        <v>11.3</v>
      </c>
      <c r="G56" s="185">
        <v>0</v>
      </c>
      <c r="H56" s="169"/>
      <c r="I56" s="169">
        <f t="shared" si="4"/>
        <v>0</v>
      </c>
      <c r="J56" s="167">
        <f t="shared" si="5"/>
        <v>3363.11</v>
      </c>
      <c r="K56" s="1">
        <f t="shared" si="6"/>
        <v>0</v>
      </c>
      <c r="L56" s="1">
        <f t="shared" si="7"/>
        <v>0</v>
      </c>
      <c r="M56" s="1"/>
      <c r="N56" s="1">
        <v>297.62</v>
      </c>
      <c r="O56" s="1"/>
      <c r="P56" s="166">
        <v>0</v>
      </c>
      <c r="Q56" s="172"/>
      <c r="R56" s="172"/>
      <c r="Y56">
        <v>0</v>
      </c>
    </row>
    <row r="57" spans="1:25" ht="24.95" customHeight="1" x14ac:dyDescent="0.25">
      <c r="A57" s="170"/>
      <c r="B57" s="167" t="s">
        <v>120</v>
      </c>
      <c r="C57" s="171" t="s">
        <v>169</v>
      </c>
      <c r="D57" s="167" t="s">
        <v>170</v>
      </c>
      <c r="E57" s="167" t="s">
        <v>95</v>
      </c>
      <c r="F57" s="168">
        <v>45.36</v>
      </c>
      <c r="G57" s="185">
        <v>0</v>
      </c>
      <c r="H57" s="169"/>
      <c r="I57" s="169">
        <f t="shared" si="4"/>
        <v>0</v>
      </c>
      <c r="J57" s="167">
        <f t="shared" si="5"/>
        <v>8098.12</v>
      </c>
      <c r="K57" s="1">
        <f t="shared" si="6"/>
        <v>0</v>
      </c>
      <c r="L57" s="1">
        <f t="shared" si="7"/>
        <v>0</v>
      </c>
      <c r="M57" s="1"/>
      <c r="N57" s="1">
        <v>178.53</v>
      </c>
      <c r="O57" s="1"/>
      <c r="P57" s="166">
        <v>0</v>
      </c>
      <c r="Q57" s="172"/>
      <c r="R57" s="172"/>
      <c r="Y57">
        <v>0</v>
      </c>
    </row>
    <row r="58" spans="1:25" ht="24.95" customHeight="1" x14ac:dyDescent="0.25">
      <c r="A58" s="170"/>
      <c r="B58" s="167" t="s">
        <v>120</v>
      </c>
      <c r="C58" s="171" t="s">
        <v>171</v>
      </c>
      <c r="D58" s="167" t="s">
        <v>172</v>
      </c>
      <c r="E58" s="167" t="s">
        <v>95</v>
      </c>
      <c r="F58" s="168">
        <v>34.880000000000003</v>
      </c>
      <c r="G58" s="185">
        <v>0</v>
      </c>
      <c r="H58" s="169"/>
      <c r="I58" s="169">
        <f t="shared" si="4"/>
        <v>0</v>
      </c>
      <c r="J58" s="167">
        <f t="shared" si="5"/>
        <v>4505.1000000000004</v>
      </c>
      <c r="K58" s="1">
        <f t="shared" si="6"/>
        <v>0</v>
      </c>
      <c r="L58" s="1">
        <f t="shared" si="7"/>
        <v>0</v>
      </c>
      <c r="M58" s="1"/>
      <c r="N58" s="1">
        <v>129.16</v>
      </c>
      <c r="O58" s="1"/>
      <c r="P58" s="166">
        <v>0</v>
      </c>
      <c r="Q58" s="172"/>
      <c r="R58" s="172"/>
      <c r="Y58">
        <v>0</v>
      </c>
    </row>
    <row r="59" spans="1:25" ht="24.95" customHeight="1" x14ac:dyDescent="0.25">
      <c r="A59" s="170"/>
      <c r="B59" s="167" t="s">
        <v>120</v>
      </c>
      <c r="C59" s="171" t="s">
        <v>173</v>
      </c>
      <c r="D59" s="167" t="s">
        <v>174</v>
      </c>
      <c r="E59" s="167" t="s">
        <v>92</v>
      </c>
      <c r="F59" s="168">
        <v>9.3000000000000007</v>
      </c>
      <c r="G59" s="185">
        <v>0</v>
      </c>
      <c r="H59" s="169"/>
      <c r="I59" s="169">
        <f t="shared" si="4"/>
        <v>0</v>
      </c>
      <c r="J59" s="167">
        <f t="shared" si="5"/>
        <v>176.14</v>
      </c>
      <c r="K59" s="1">
        <f t="shared" si="6"/>
        <v>0</v>
      </c>
      <c r="L59" s="1">
        <f t="shared" si="7"/>
        <v>0</v>
      </c>
      <c r="M59" s="1"/>
      <c r="N59" s="1">
        <v>18.940000000000001</v>
      </c>
      <c r="O59" s="1"/>
      <c r="P59" s="166">
        <v>0</v>
      </c>
      <c r="Q59" s="172"/>
      <c r="R59" s="172"/>
      <c r="Y59">
        <v>0</v>
      </c>
    </row>
    <row r="60" spans="1:25" x14ac:dyDescent="0.25">
      <c r="A60" s="155"/>
      <c r="B60" s="155"/>
      <c r="C60" s="155"/>
      <c r="D60" s="155" t="s">
        <v>64</v>
      </c>
      <c r="E60" s="155"/>
      <c r="F60" s="166"/>
      <c r="G60" s="186"/>
      <c r="H60" s="158">
        <f>ROUND((SUM(M48:M59))/1,2)</f>
        <v>0</v>
      </c>
      <c r="I60" s="158">
        <f>ROUND((SUM(I48:I59))/1,2)</f>
        <v>0</v>
      </c>
      <c r="J60" s="155"/>
      <c r="K60" s="155"/>
      <c r="L60" s="155">
        <f>ROUND((SUM(L48:L59))/1,2)</f>
        <v>0</v>
      </c>
      <c r="M60" s="155">
        <f>ROUND((SUM(M48:M59))/1,2)</f>
        <v>0</v>
      </c>
      <c r="N60" s="155"/>
      <c r="O60" s="155"/>
      <c r="P60" s="173">
        <f>ROUND((SUM(P48:P59))/1,2)</f>
        <v>18.18</v>
      </c>
      <c r="Q60" s="152"/>
      <c r="R60" s="152"/>
      <c r="S60" s="152"/>
      <c r="T60" s="152"/>
      <c r="U60" s="152"/>
      <c r="V60" s="152"/>
      <c r="W60" s="152"/>
      <c r="X60" s="152"/>
      <c r="Y60" s="152"/>
    </row>
    <row r="61" spans="1:25" x14ac:dyDescent="0.25">
      <c r="A61" s="1"/>
      <c r="B61" s="1"/>
      <c r="C61" s="1"/>
      <c r="D61" s="1"/>
      <c r="E61" s="1"/>
      <c r="F61" s="162"/>
      <c r="G61" s="187"/>
      <c r="H61" s="148"/>
      <c r="I61" s="148"/>
      <c r="J61" s="1"/>
      <c r="K61" s="1"/>
      <c r="L61" s="1"/>
      <c r="M61" s="1"/>
      <c r="N61" s="1"/>
      <c r="O61" s="1"/>
      <c r="P61" s="1"/>
    </row>
    <row r="62" spans="1:25" x14ac:dyDescent="0.25">
      <c r="A62" s="155"/>
      <c r="B62" s="155"/>
      <c r="C62" s="155"/>
      <c r="D62" s="155" t="s">
        <v>65</v>
      </c>
      <c r="E62" s="155"/>
      <c r="F62" s="166"/>
      <c r="G62" s="188"/>
      <c r="H62" s="156"/>
      <c r="I62" s="156"/>
      <c r="J62" s="155"/>
      <c r="K62" s="155"/>
      <c r="L62" s="155"/>
      <c r="M62" s="155"/>
      <c r="N62" s="155"/>
      <c r="O62" s="155"/>
      <c r="P62" s="155"/>
      <c r="Q62" s="152"/>
      <c r="R62" s="152"/>
      <c r="S62" s="152"/>
      <c r="T62" s="152"/>
      <c r="U62" s="152"/>
      <c r="V62" s="152"/>
      <c r="W62" s="152"/>
      <c r="X62" s="152"/>
      <c r="Y62" s="152"/>
    </row>
    <row r="63" spans="1:25" ht="24.95" customHeight="1" x14ac:dyDescent="0.25">
      <c r="A63" s="170"/>
      <c r="B63" s="167" t="s">
        <v>175</v>
      </c>
      <c r="C63" s="171" t="s">
        <v>176</v>
      </c>
      <c r="D63" s="167" t="s">
        <v>177</v>
      </c>
      <c r="E63" s="167" t="s">
        <v>92</v>
      </c>
      <c r="F63" s="168">
        <v>20.81</v>
      </c>
      <c r="G63" s="185">
        <v>0</v>
      </c>
      <c r="H63" s="169"/>
      <c r="I63" s="169">
        <f t="shared" ref="I63:I77" si="8">ROUND(F63*(G63+H63),2)</f>
        <v>0</v>
      </c>
      <c r="J63" s="167">
        <f t="shared" ref="J63:J74" si="9">ROUND(F63*(N63),2)</f>
        <v>37.04</v>
      </c>
      <c r="K63" s="1">
        <f t="shared" ref="K63:K77" si="10">ROUND(F63*(O63),2)</f>
        <v>0</v>
      </c>
      <c r="L63" s="1">
        <f t="shared" ref="L63:L77" si="11">ROUND(F63*(G63),2)</f>
        <v>0</v>
      </c>
      <c r="M63" s="1"/>
      <c r="N63" s="1">
        <v>1.78</v>
      </c>
      <c r="O63" s="1"/>
      <c r="P63" s="166">
        <f t="shared" ref="P63:P69" si="12">ROUND(F63*(R63),3)</f>
        <v>3.9350000000000001</v>
      </c>
      <c r="Q63" s="172"/>
      <c r="R63" s="172">
        <v>0.18906999999999999</v>
      </c>
      <c r="Y63">
        <v>0</v>
      </c>
    </row>
    <row r="64" spans="1:25" ht="24.95" customHeight="1" x14ac:dyDescent="0.25">
      <c r="A64" s="170"/>
      <c r="B64" s="167" t="s">
        <v>175</v>
      </c>
      <c r="C64" s="171" t="s">
        <v>176</v>
      </c>
      <c r="D64" s="167" t="s">
        <v>178</v>
      </c>
      <c r="E64" s="167" t="s">
        <v>92</v>
      </c>
      <c r="F64" s="168">
        <v>20.81</v>
      </c>
      <c r="G64" s="185">
        <v>0</v>
      </c>
      <c r="H64" s="169"/>
      <c r="I64" s="169">
        <f t="shared" si="8"/>
        <v>0</v>
      </c>
      <c r="J64" s="167">
        <f t="shared" si="9"/>
        <v>94.06</v>
      </c>
      <c r="K64" s="1">
        <f t="shared" si="10"/>
        <v>0</v>
      </c>
      <c r="L64" s="1">
        <f t="shared" si="11"/>
        <v>0</v>
      </c>
      <c r="M64" s="1"/>
      <c r="N64" s="1">
        <v>4.5199999999999996</v>
      </c>
      <c r="O64" s="1"/>
      <c r="P64" s="166">
        <f t="shared" si="12"/>
        <v>3.9350000000000001</v>
      </c>
      <c r="Q64" s="172"/>
      <c r="R64" s="172">
        <v>0.18906999999999999</v>
      </c>
      <c r="Y64">
        <v>0</v>
      </c>
    </row>
    <row r="65" spans="1:25" ht="24.95" customHeight="1" x14ac:dyDescent="0.25">
      <c r="A65" s="170"/>
      <c r="B65" s="167" t="s">
        <v>175</v>
      </c>
      <c r="C65" s="171" t="s">
        <v>176</v>
      </c>
      <c r="D65" s="167" t="s">
        <v>179</v>
      </c>
      <c r="E65" s="167" t="s">
        <v>92</v>
      </c>
      <c r="F65" s="168">
        <v>9.3000000000000007</v>
      </c>
      <c r="G65" s="185">
        <v>0</v>
      </c>
      <c r="H65" s="169"/>
      <c r="I65" s="169">
        <f t="shared" si="8"/>
        <v>0</v>
      </c>
      <c r="J65" s="167">
        <f t="shared" si="9"/>
        <v>69.099999999999994</v>
      </c>
      <c r="K65" s="1">
        <f t="shared" si="10"/>
        <v>0</v>
      </c>
      <c r="L65" s="1">
        <f t="shared" si="11"/>
        <v>0</v>
      </c>
      <c r="M65" s="1"/>
      <c r="N65" s="1">
        <v>7.43</v>
      </c>
      <c r="O65" s="1"/>
      <c r="P65" s="166">
        <f t="shared" si="12"/>
        <v>1.758</v>
      </c>
      <c r="Q65" s="172"/>
      <c r="R65" s="172">
        <v>0.18906999999999999</v>
      </c>
      <c r="Y65">
        <v>0</v>
      </c>
    </row>
    <row r="66" spans="1:25" ht="24.95" customHeight="1" x14ac:dyDescent="0.25">
      <c r="A66" s="170"/>
      <c r="B66" s="167" t="s">
        <v>175</v>
      </c>
      <c r="C66" s="171" t="s">
        <v>180</v>
      </c>
      <c r="D66" s="167" t="s">
        <v>181</v>
      </c>
      <c r="E66" s="167" t="s">
        <v>92</v>
      </c>
      <c r="F66" s="168">
        <v>20.81</v>
      </c>
      <c r="G66" s="185">
        <v>0</v>
      </c>
      <c r="H66" s="169"/>
      <c r="I66" s="169">
        <f t="shared" si="8"/>
        <v>0</v>
      </c>
      <c r="J66" s="167">
        <f t="shared" si="9"/>
        <v>218.92</v>
      </c>
      <c r="K66" s="1">
        <f t="shared" si="10"/>
        <v>0</v>
      </c>
      <c r="L66" s="1">
        <f t="shared" si="11"/>
        <v>0</v>
      </c>
      <c r="M66" s="1"/>
      <c r="N66" s="1">
        <v>10.52</v>
      </c>
      <c r="O66" s="1"/>
      <c r="P66" s="166">
        <f t="shared" si="12"/>
        <v>4.9269999999999996</v>
      </c>
      <c r="Q66" s="172"/>
      <c r="R66" s="172">
        <v>0.23674999999999999</v>
      </c>
      <c r="Y66">
        <v>0</v>
      </c>
    </row>
    <row r="67" spans="1:25" ht="24.95" customHeight="1" x14ac:dyDescent="0.25">
      <c r="A67" s="170"/>
      <c r="B67" s="167" t="s">
        <v>175</v>
      </c>
      <c r="C67" s="171" t="s">
        <v>180</v>
      </c>
      <c r="D67" s="167" t="s">
        <v>182</v>
      </c>
      <c r="E67" s="167" t="s">
        <v>92</v>
      </c>
      <c r="F67" s="168">
        <v>20.81</v>
      </c>
      <c r="G67" s="185">
        <v>0</v>
      </c>
      <c r="H67" s="169"/>
      <c r="I67" s="169">
        <f t="shared" si="8"/>
        <v>0</v>
      </c>
      <c r="J67" s="167">
        <f t="shared" si="9"/>
        <v>550.01</v>
      </c>
      <c r="K67" s="1">
        <f t="shared" si="10"/>
        <v>0</v>
      </c>
      <c r="L67" s="1">
        <f t="shared" si="11"/>
        <v>0</v>
      </c>
      <c r="M67" s="1"/>
      <c r="N67" s="1">
        <v>26.43</v>
      </c>
      <c r="O67" s="1"/>
      <c r="P67" s="166">
        <f t="shared" si="12"/>
        <v>4.9269999999999996</v>
      </c>
      <c r="Q67" s="172"/>
      <c r="R67" s="172">
        <v>0.23674999999999999</v>
      </c>
      <c r="Y67">
        <v>0</v>
      </c>
    </row>
    <row r="68" spans="1:25" ht="24.95" customHeight="1" x14ac:dyDescent="0.25">
      <c r="A68" s="170"/>
      <c r="B68" s="167" t="s">
        <v>175</v>
      </c>
      <c r="C68" s="171" t="s">
        <v>183</v>
      </c>
      <c r="D68" s="167" t="s">
        <v>184</v>
      </c>
      <c r="E68" s="167" t="s">
        <v>92</v>
      </c>
      <c r="F68" s="168">
        <v>91.67</v>
      </c>
      <c r="G68" s="185">
        <v>0</v>
      </c>
      <c r="H68" s="169"/>
      <c r="I68" s="169">
        <f t="shared" si="8"/>
        <v>0</v>
      </c>
      <c r="J68" s="167">
        <f t="shared" si="9"/>
        <v>581.19000000000005</v>
      </c>
      <c r="K68" s="1">
        <f t="shared" si="10"/>
        <v>0</v>
      </c>
      <c r="L68" s="1">
        <f t="shared" si="11"/>
        <v>0</v>
      </c>
      <c r="M68" s="1"/>
      <c r="N68" s="1">
        <v>6.34</v>
      </c>
      <c r="O68" s="1"/>
      <c r="P68" s="166">
        <f t="shared" si="12"/>
        <v>18.053999999999998</v>
      </c>
      <c r="Q68" s="172"/>
      <c r="R68" s="172">
        <v>0.19694999999999999</v>
      </c>
      <c r="Y68">
        <v>0</v>
      </c>
    </row>
    <row r="69" spans="1:25" ht="24.95" customHeight="1" x14ac:dyDescent="0.25">
      <c r="A69" s="170"/>
      <c r="B69" s="167" t="s">
        <v>175</v>
      </c>
      <c r="C69" s="171" t="s">
        <v>185</v>
      </c>
      <c r="D69" s="167" t="s">
        <v>186</v>
      </c>
      <c r="E69" s="167" t="s">
        <v>95</v>
      </c>
      <c r="F69" s="168">
        <v>34.340000000000003</v>
      </c>
      <c r="G69" s="185">
        <v>0</v>
      </c>
      <c r="H69" s="169"/>
      <c r="I69" s="169">
        <f t="shared" si="8"/>
        <v>0</v>
      </c>
      <c r="J69" s="167">
        <f t="shared" si="9"/>
        <v>2106.42</v>
      </c>
      <c r="K69" s="1">
        <f t="shared" si="10"/>
        <v>0</v>
      </c>
      <c r="L69" s="1">
        <f t="shared" si="11"/>
        <v>0</v>
      </c>
      <c r="M69" s="1"/>
      <c r="N69" s="1">
        <v>61.34</v>
      </c>
      <c r="O69" s="1"/>
      <c r="P69" s="166">
        <f t="shared" si="12"/>
        <v>6.4480000000000004</v>
      </c>
      <c r="Q69" s="172"/>
      <c r="R69" s="172">
        <v>0.18776000000000001</v>
      </c>
      <c r="Y69">
        <v>0</v>
      </c>
    </row>
    <row r="70" spans="1:25" ht="24.95" customHeight="1" x14ac:dyDescent="0.25">
      <c r="A70" s="170"/>
      <c r="B70" s="167" t="s">
        <v>120</v>
      </c>
      <c r="C70" s="171" t="s">
        <v>187</v>
      </c>
      <c r="D70" s="167" t="s">
        <v>188</v>
      </c>
      <c r="E70" s="167" t="s">
        <v>92</v>
      </c>
      <c r="F70" s="168">
        <v>913.8</v>
      </c>
      <c r="G70" s="185">
        <v>0</v>
      </c>
      <c r="H70" s="169"/>
      <c r="I70" s="169">
        <f t="shared" si="8"/>
        <v>0</v>
      </c>
      <c r="J70" s="167">
        <f t="shared" si="9"/>
        <v>566.55999999999995</v>
      </c>
      <c r="K70" s="1">
        <f t="shared" si="10"/>
        <v>0</v>
      </c>
      <c r="L70" s="1">
        <f t="shared" si="11"/>
        <v>0</v>
      </c>
      <c r="M70" s="1"/>
      <c r="N70" s="1">
        <v>0.62</v>
      </c>
      <c r="O70" s="1"/>
      <c r="P70" s="166">
        <v>0</v>
      </c>
      <c r="Q70" s="172"/>
      <c r="R70" s="172"/>
      <c r="Y70">
        <v>0</v>
      </c>
    </row>
    <row r="71" spans="1:25" ht="24.95" customHeight="1" x14ac:dyDescent="0.25">
      <c r="A71" s="170"/>
      <c r="B71" s="167" t="s">
        <v>120</v>
      </c>
      <c r="C71" s="171" t="s">
        <v>189</v>
      </c>
      <c r="D71" s="167" t="s">
        <v>190</v>
      </c>
      <c r="E71" s="167" t="s">
        <v>92</v>
      </c>
      <c r="F71" s="168">
        <v>456.9</v>
      </c>
      <c r="G71" s="185">
        <v>0</v>
      </c>
      <c r="H71" s="169"/>
      <c r="I71" s="169">
        <f t="shared" si="8"/>
        <v>0</v>
      </c>
      <c r="J71" s="167">
        <f t="shared" si="9"/>
        <v>6556.52</v>
      </c>
      <c r="K71" s="1">
        <f t="shared" si="10"/>
        <v>0</v>
      </c>
      <c r="L71" s="1">
        <f t="shared" si="11"/>
        <v>0</v>
      </c>
      <c r="M71" s="1"/>
      <c r="N71" s="1">
        <v>14.35</v>
      </c>
      <c r="O71" s="1"/>
      <c r="P71" s="166">
        <v>0</v>
      </c>
      <c r="Q71" s="172"/>
      <c r="R71" s="172"/>
      <c r="Y71">
        <v>0</v>
      </c>
    </row>
    <row r="72" spans="1:25" ht="24.95" customHeight="1" x14ac:dyDescent="0.25">
      <c r="A72" s="170"/>
      <c r="B72" s="167" t="s">
        <v>120</v>
      </c>
      <c r="C72" s="171" t="s">
        <v>191</v>
      </c>
      <c r="D72" s="167" t="s">
        <v>192</v>
      </c>
      <c r="E72" s="167" t="s">
        <v>92</v>
      </c>
      <c r="F72" s="168">
        <v>456.9</v>
      </c>
      <c r="G72" s="185">
        <v>0</v>
      </c>
      <c r="H72" s="169"/>
      <c r="I72" s="169">
        <f t="shared" si="8"/>
        <v>0</v>
      </c>
      <c r="J72" s="167">
        <f t="shared" si="9"/>
        <v>5862.03</v>
      </c>
      <c r="K72" s="1">
        <f t="shared" si="10"/>
        <v>0</v>
      </c>
      <c r="L72" s="1">
        <f t="shared" si="11"/>
        <v>0</v>
      </c>
      <c r="M72" s="1"/>
      <c r="N72" s="1">
        <v>12.83</v>
      </c>
      <c r="O72" s="1"/>
      <c r="P72" s="166">
        <v>0</v>
      </c>
      <c r="Q72" s="172"/>
      <c r="R72" s="172"/>
      <c r="Y72">
        <v>0</v>
      </c>
    </row>
    <row r="73" spans="1:25" ht="24.95" customHeight="1" x14ac:dyDescent="0.25">
      <c r="A73" s="170"/>
      <c r="B73" s="167" t="s">
        <v>120</v>
      </c>
      <c r="C73" s="171" t="s">
        <v>191</v>
      </c>
      <c r="D73" s="167" t="s">
        <v>193</v>
      </c>
      <c r="E73" s="167" t="s">
        <v>92</v>
      </c>
      <c r="F73" s="168">
        <v>15</v>
      </c>
      <c r="G73" s="185">
        <v>0</v>
      </c>
      <c r="H73" s="169"/>
      <c r="I73" s="169">
        <f t="shared" si="8"/>
        <v>0</v>
      </c>
      <c r="J73" s="167">
        <f t="shared" si="9"/>
        <v>114.45</v>
      </c>
      <c r="K73" s="1">
        <f t="shared" si="10"/>
        <v>0</v>
      </c>
      <c r="L73" s="1">
        <f t="shared" si="11"/>
        <v>0</v>
      </c>
      <c r="M73" s="1"/>
      <c r="N73" s="1">
        <v>7.63</v>
      </c>
      <c r="O73" s="1"/>
      <c r="P73" s="166">
        <v>0</v>
      </c>
      <c r="Q73" s="172"/>
      <c r="R73" s="172"/>
      <c r="Y73">
        <v>0</v>
      </c>
    </row>
    <row r="74" spans="1:25" ht="24.95" customHeight="1" x14ac:dyDescent="0.25">
      <c r="A74" s="170"/>
      <c r="B74" s="167" t="s">
        <v>120</v>
      </c>
      <c r="C74" s="171" t="s">
        <v>191</v>
      </c>
      <c r="D74" s="167" t="s">
        <v>194</v>
      </c>
      <c r="E74" s="167" t="s">
        <v>92</v>
      </c>
      <c r="F74" s="168">
        <v>9.3000000000000007</v>
      </c>
      <c r="G74" s="185">
        <v>0</v>
      </c>
      <c r="H74" s="169"/>
      <c r="I74" s="169">
        <f t="shared" si="8"/>
        <v>0</v>
      </c>
      <c r="J74" s="167">
        <f t="shared" si="9"/>
        <v>125.74</v>
      </c>
      <c r="K74" s="1">
        <f t="shared" si="10"/>
        <v>0</v>
      </c>
      <c r="L74" s="1">
        <f t="shared" si="11"/>
        <v>0</v>
      </c>
      <c r="M74" s="1"/>
      <c r="N74" s="1">
        <v>13.52</v>
      </c>
      <c r="O74" s="1"/>
      <c r="P74" s="166">
        <v>0</v>
      </c>
      <c r="Q74" s="172"/>
      <c r="R74" s="172"/>
      <c r="Y74">
        <v>0</v>
      </c>
    </row>
    <row r="75" spans="1:25" ht="24.95" customHeight="1" x14ac:dyDescent="0.25">
      <c r="A75" s="170"/>
      <c r="B75" s="167"/>
      <c r="C75" s="171" t="s">
        <v>305</v>
      </c>
      <c r="D75" s="167" t="s">
        <v>306</v>
      </c>
      <c r="E75" s="167" t="s">
        <v>92</v>
      </c>
      <c r="F75" s="168">
        <v>344</v>
      </c>
      <c r="G75" s="185">
        <v>0</v>
      </c>
      <c r="H75" s="169"/>
      <c r="I75" s="169">
        <f t="shared" si="8"/>
        <v>0</v>
      </c>
      <c r="J75" s="167"/>
      <c r="K75" s="1">
        <f t="shared" si="10"/>
        <v>0</v>
      </c>
      <c r="L75" s="1">
        <f t="shared" si="11"/>
        <v>0</v>
      </c>
      <c r="M75" s="1"/>
      <c r="N75" s="1"/>
      <c r="O75" s="1"/>
      <c r="P75" s="166">
        <v>0</v>
      </c>
      <c r="Q75" s="172"/>
      <c r="R75" s="172"/>
    </row>
    <row r="76" spans="1:25" ht="24.95" customHeight="1" x14ac:dyDescent="0.25">
      <c r="A76" s="170"/>
      <c r="B76" s="167"/>
      <c r="C76" s="171" t="s">
        <v>307</v>
      </c>
      <c r="D76" s="167" t="s">
        <v>308</v>
      </c>
      <c r="E76" s="167" t="s">
        <v>92</v>
      </c>
      <c r="F76" s="168">
        <v>688</v>
      </c>
      <c r="G76" s="185">
        <v>0</v>
      </c>
      <c r="H76" s="169"/>
      <c r="I76" s="169">
        <f t="shared" si="8"/>
        <v>0</v>
      </c>
      <c r="J76" s="167"/>
      <c r="K76" s="1">
        <f t="shared" si="10"/>
        <v>0</v>
      </c>
      <c r="L76" s="1">
        <f t="shared" si="11"/>
        <v>0</v>
      </c>
      <c r="M76" s="1"/>
      <c r="N76" s="1"/>
      <c r="O76" s="1"/>
      <c r="P76" s="166">
        <v>0</v>
      </c>
      <c r="Q76" s="172"/>
      <c r="R76" s="172"/>
    </row>
    <row r="77" spans="1:25" ht="24.95" customHeight="1" x14ac:dyDescent="0.25">
      <c r="A77" s="170"/>
      <c r="B77" s="167"/>
      <c r="C77" s="171" t="s">
        <v>309</v>
      </c>
      <c r="D77" s="167" t="s">
        <v>310</v>
      </c>
      <c r="E77" s="167" t="s">
        <v>92</v>
      </c>
      <c r="F77" s="168">
        <v>344</v>
      </c>
      <c r="G77" s="185">
        <v>0</v>
      </c>
      <c r="H77" s="169"/>
      <c r="I77" s="169">
        <f t="shared" si="8"/>
        <v>0</v>
      </c>
      <c r="J77" s="167"/>
      <c r="K77" s="1">
        <f t="shared" si="10"/>
        <v>0</v>
      </c>
      <c r="L77" s="1">
        <f t="shared" si="11"/>
        <v>0</v>
      </c>
      <c r="M77" s="1"/>
      <c r="N77" s="1"/>
      <c r="O77" s="1"/>
      <c r="P77" s="166">
        <v>0</v>
      </c>
      <c r="Q77" s="172"/>
      <c r="R77" s="172"/>
    </row>
    <row r="78" spans="1:25" x14ac:dyDescent="0.25">
      <c r="A78" s="155"/>
      <c r="B78" s="155"/>
      <c r="C78" s="155"/>
      <c r="D78" s="155" t="s">
        <v>65</v>
      </c>
      <c r="E78" s="155"/>
      <c r="F78" s="166"/>
      <c r="G78" s="186"/>
      <c r="H78" s="158">
        <f>ROUND((SUM(M62:M74))/1,2)</f>
        <v>0</v>
      </c>
      <c r="I78" s="158">
        <f>ROUND((SUM(I62:I74))/1,2)</f>
        <v>0</v>
      </c>
      <c r="J78" s="155"/>
      <c r="K78" s="155"/>
      <c r="L78" s="155">
        <f>ROUND((SUM(L62:L74))/1,2)</f>
        <v>0</v>
      </c>
      <c r="M78" s="155">
        <f>ROUND((SUM(M62:M74))/1,2)</f>
        <v>0</v>
      </c>
      <c r="N78" s="155"/>
      <c r="O78" s="155"/>
      <c r="P78" s="173">
        <f>ROUND((SUM(P62:P74))/1,2)</f>
        <v>43.98</v>
      </c>
      <c r="Q78" s="152"/>
      <c r="R78" s="152"/>
      <c r="S78" s="152"/>
      <c r="T78" s="152"/>
      <c r="U78" s="152"/>
      <c r="V78" s="152"/>
      <c r="W78" s="152"/>
      <c r="X78" s="152"/>
      <c r="Y78" s="152"/>
    </row>
    <row r="79" spans="1:25" x14ac:dyDescent="0.25">
      <c r="A79" s="1"/>
      <c r="B79" s="1"/>
      <c r="C79" s="1"/>
      <c r="D79" s="1"/>
      <c r="E79" s="1"/>
      <c r="F79" s="162"/>
      <c r="G79" s="187"/>
      <c r="H79" s="148"/>
      <c r="I79" s="148"/>
      <c r="J79" s="1"/>
      <c r="K79" s="1"/>
      <c r="L79" s="1"/>
      <c r="M79" s="1"/>
      <c r="N79" s="1"/>
      <c r="O79" s="1"/>
      <c r="P79" s="1"/>
    </row>
    <row r="80" spans="1:25" x14ac:dyDescent="0.25">
      <c r="A80" s="155"/>
      <c r="B80" s="155"/>
      <c r="C80" s="155"/>
      <c r="D80" s="155" t="s">
        <v>66</v>
      </c>
      <c r="E80" s="155"/>
      <c r="F80" s="166"/>
      <c r="G80" s="188"/>
      <c r="H80" s="156"/>
      <c r="I80" s="156"/>
      <c r="J80" s="155"/>
      <c r="K80" s="155"/>
      <c r="L80" s="155"/>
      <c r="M80" s="155"/>
      <c r="N80" s="155"/>
      <c r="O80" s="155"/>
      <c r="P80" s="155"/>
      <c r="Q80" s="152"/>
      <c r="R80" s="152"/>
      <c r="S80" s="152"/>
      <c r="T80" s="152"/>
      <c r="U80" s="152"/>
      <c r="V80" s="152"/>
      <c r="W80" s="152"/>
      <c r="X80" s="152"/>
      <c r="Y80" s="152"/>
    </row>
    <row r="81" spans="1:25" ht="35.1" customHeight="1" x14ac:dyDescent="0.25">
      <c r="A81" s="170"/>
      <c r="B81" s="167" t="s">
        <v>195</v>
      </c>
      <c r="C81" s="171" t="s">
        <v>196</v>
      </c>
      <c r="D81" s="167" t="s">
        <v>197</v>
      </c>
      <c r="E81" s="167" t="s">
        <v>92</v>
      </c>
      <c r="F81" s="168">
        <v>647.16999999999996</v>
      </c>
      <c r="G81" s="185">
        <v>0</v>
      </c>
      <c r="H81" s="169"/>
      <c r="I81" s="169">
        <f>ROUND(F81*(G81+H81),2)</f>
        <v>0</v>
      </c>
      <c r="J81" s="167">
        <f>ROUND(F81*(N81),2)</f>
        <v>18522.009999999998</v>
      </c>
      <c r="K81" s="1">
        <f>ROUND(F81*(O81),2)</f>
        <v>0</v>
      </c>
      <c r="L81" s="1">
        <f>ROUND(F81*(G81),2)</f>
        <v>0</v>
      </c>
      <c r="M81" s="1"/>
      <c r="N81" s="1">
        <v>28.62</v>
      </c>
      <c r="O81" s="1"/>
      <c r="P81" s="166">
        <f>ROUND(F81*(R81),3)</f>
        <v>13.590999999999999</v>
      </c>
      <c r="Q81" s="172"/>
      <c r="R81" s="172">
        <v>2.1000000000000001E-2</v>
      </c>
      <c r="Y81">
        <v>0</v>
      </c>
    </row>
    <row r="82" spans="1:25" ht="35.1" customHeight="1" x14ac:dyDescent="0.25">
      <c r="A82" s="170"/>
      <c r="B82" s="167" t="s">
        <v>195</v>
      </c>
      <c r="C82" s="171" t="s">
        <v>198</v>
      </c>
      <c r="D82" s="167" t="s">
        <v>199</v>
      </c>
      <c r="E82" s="167" t="s">
        <v>92</v>
      </c>
      <c r="F82" s="168">
        <v>7.14</v>
      </c>
      <c r="G82" s="185">
        <v>0</v>
      </c>
      <c r="H82" s="169"/>
      <c r="I82" s="169">
        <f>ROUND(F82*(G82+H82),2)</f>
        <v>0</v>
      </c>
      <c r="J82" s="167">
        <f>ROUND(F82*(N82),2)</f>
        <v>546.35</v>
      </c>
      <c r="K82" s="1">
        <f>ROUND(F82*(O82),2)</f>
        <v>0</v>
      </c>
      <c r="L82" s="1">
        <f>ROUND(F82*(G82),2)</f>
        <v>0</v>
      </c>
      <c r="M82" s="1"/>
      <c r="N82" s="1">
        <v>76.52</v>
      </c>
      <c r="O82" s="1"/>
      <c r="P82" s="166">
        <f>ROUND(F82*(R82),3)</f>
        <v>0.3</v>
      </c>
      <c r="Q82" s="172"/>
      <c r="R82" s="172">
        <v>4.2000000000000003E-2</v>
      </c>
      <c r="Y82">
        <v>0</v>
      </c>
    </row>
    <row r="83" spans="1:25" ht="35.1" customHeight="1" x14ac:dyDescent="0.25">
      <c r="A83" s="170"/>
      <c r="B83" s="167" t="s">
        <v>195</v>
      </c>
      <c r="C83" s="171" t="s">
        <v>200</v>
      </c>
      <c r="D83" s="167" t="s">
        <v>201</v>
      </c>
      <c r="E83" s="167" t="s">
        <v>92</v>
      </c>
      <c r="F83" s="168">
        <v>11.5</v>
      </c>
      <c r="G83" s="185">
        <v>0</v>
      </c>
      <c r="H83" s="169"/>
      <c r="I83" s="169">
        <f>ROUND(F83*(G83+H83),2)</f>
        <v>0</v>
      </c>
      <c r="J83" s="167">
        <f>ROUND(F83*(N83),2)</f>
        <v>1134.1300000000001</v>
      </c>
      <c r="K83" s="1">
        <f>ROUND(F83*(O83),2)</f>
        <v>0</v>
      </c>
      <c r="L83" s="1">
        <f>ROUND(F83*(G83),2)</f>
        <v>0</v>
      </c>
      <c r="M83" s="1"/>
      <c r="N83" s="1">
        <v>98.62</v>
      </c>
      <c r="O83" s="1"/>
      <c r="P83" s="166">
        <f>ROUND(F83*(R83),3)</f>
        <v>0.72499999999999998</v>
      </c>
      <c r="Q83" s="172"/>
      <c r="R83" s="172">
        <v>6.3E-2</v>
      </c>
      <c r="Y83">
        <v>0</v>
      </c>
    </row>
    <row r="84" spans="1:25" ht="24.95" customHeight="1" x14ac:dyDescent="0.25">
      <c r="A84" s="170"/>
      <c r="B84" s="167" t="s">
        <v>120</v>
      </c>
      <c r="C84" s="171" t="s">
        <v>202</v>
      </c>
      <c r="D84" s="167" t="s">
        <v>203</v>
      </c>
      <c r="E84" s="167" t="s">
        <v>113</v>
      </c>
      <c r="F84" s="168">
        <v>0.06</v>
      </c>
      <c r="G84" s="185">
        <v>0</v>
      </c>
      <c r="H84" s="169"/>
      <c r="I84" s="169">
        <f>ROUND(F84*(G84+H84),2)</f>
        <v>0</v>
      </c>
      <c r="J84" s="167">
        <f>ROUND(F84*(N84),2)</f>
        <v>76.62</v>
      </c>
      <c r="K84" s="1">
        <f>ROUND(F84*(O84),2)</f>
        <v>0</v>
      </c>
      <c r="L84" s="1">
        <f>ROUND(F84*(G84),2)</f>
        <v>0</v>
      </c>
      <c r="M84" s="1"/>
      <c r="N84" s="1">
        <v>1276.92</v>
      </c>
      <c r="O84" s="1"/>
      <c r="P84" s="166">
        <v>0</v>
      </c>
      <c r="Q84" s="172"/>
      <c r="R84" s="172"/>
      <c r="Y84">
        <v>0</v>
      </c>
    </row>
    <row r="85" spans="1:25" x14ac:dyDescent="0.25">
      <c r="A85" s="155"/>
      <c r="B85" s="155"/>
      <c r="C85" s="155"/>
      <c r="D85" s="155" t="s">
        <v>66</v>
      </c>
      <c r="E85" s="155"/>
      <c r="F85" s="166"/>
      <c r="G85" s="186"/>
      <c r="H85" s="158">
        <f>ROUND((SUM(M80:M84))/1,2)</f>
        <v>0</v>
      </c>
      <c r="I85" s="158">
        <f>ROUND((SUM(I80:I84))/1,2)</f>
        <v>0</v>
      </c>
      <c r="J85" s="155"/>
      <c r="K85" s="155"/>
      <c r="L85" s="155">
        <f>ROUND((SUM(L80:L84))/1,2)</f>
        <v>0</v>
      </c>
      <c r="M85" s="155">
        <f>ROUND((SUM(M80:M84))/1,2)</f>
        <v>0</v>
      </c>
      <c r="N85" s="155"/>
      <c r="O85" s="155"/>
      <c r="P85" s="173">
        <f>ROUND((SUM(P80:P84))/1,2)</f>
        <v>14.62</v>
      </c>
      <c r="Q85" s="152"/>
      <c r="R85" s="152"/>
      <c r="S85" s="152"/>
      <c r="T85" s="152"/>
      <c r="U85" s="152"/>
      <c r="V85" s="152"/>
      <c r="W85" s="152"/>
      <c r="X85" s="152"/>
      <c r="Y85" s="152"/>
    </row>
    <row r="86" spans="1:25" x14ac:dyDescent="0.25">
      <c r="A86" s="1"/>
      <c r="B86" s="1"/>
      <c r="C86" s="1"/>
      <c r="D86" s="1"/>
      <c r="E86" s="1"/>
      <c r="F86" s="162"/>
      <c r="G86" s="187"/>
      <c r="H86" s="148"/>
      <c r="I86" s="148"/>
      <c r="J86" s="1"/>
      <c r="K86" s="1"/>
      <c r="L86" s="1"/>
      <c r="M86" s="1"/>
      <c r="N86" s="1"/>
      <c r="O86" s="1"/>
      <c r="P86" s="1"/>
    </row>
    <row r="87" spans="1:25" x14ac:dyDescent="0.25">
      <c r="A87" s="155"/>
      <c r="B87" s="155"/>
      <c r="C87" s="155"/>
      <c r="D87" s="155" t="s">
        <v>67</v>
      </c>
      <c r="E87" s="155"/>
      <c r="F87" s="166"/>
      <c r="G87" s="188"/>
      <c r="H87" s="156"/>
      <c r="I87" s="156"/>
      <c r="J87" s="155"/>
      <c r="K87" s="155"/>
      <c r="L87" s="155"/>
      <c r="M87" s="155"/>
      <c r="N87" s="155"/>
      <c r="O87" s="155"/>
      <c r="P87" s="155"/>
      <c r="Q87" s="152"/>
      <c r="R87" s="152"/>
      <c r="S87" s="152"/>
      <c r="T87" s="152"/>
      <c r="U87" s="152"/>
      <c r="V87" s="152"/>
      <c r="W87" s="152"/>
      <c r="X87" s="152"/>
      <c r="Y87" s="152"/>
    </row>
    <row r="88" spans="1:25" ht="24.95" customHeight="1" x14ac:dyDescent="0.25">
      <c r="A88" s="170"/>
      <c r="B88" s="167" t="s">
        <v>120</v>
      </c>
      <c r="C88" s="171" t="s">
        <v>204</v>
      </c>
      <c r="D88" s="167" t="s">
        <v>205</v>
      </c>
      <c r="E88" s="167" t="s">
        <v>151</v>
      </c>
      <c r="F88" s="168">
        <v>27</v>
      </c>
      <c r="G88" s="185">
        <v>0</v>
      </c>
      <c r="H88" s="169"/>
      <c r="I88" s="169">
        <f>ROUND(F88*(G88+H88),2)</f>
        <v>0</v>
      </c>
      <c r="J88" s="167">
        <f>ROUND(F88*(N88),2)</f>
        <v>1175.04</v>
      </c>
      <c r="K88" s="1">
        <f>ROUND(F88*(O88),2)</f>
        <v>0</v>
      </c>
      <c r="L88" s="1">
        <f>ROUND(F88*(G88),2)</f>
        <v>0</v>
      </c>
      <c r="M88" s="1"/>
      <c r="N88" s="1">
        <v>43.52</v>
      </c>
      <c r="O88" s="1"/>
      <c r="P88" s="166">
        <v>0</v>
      </c>
      <c r="Q88" s="172"/>
      <c r="R88" s="172"/>
      <c r="Y88">
        <v>0</v>
      </c>
    </row>
    <row r="89" spans="1:25" ht="24.95" customHeight="1" x14ac:dyDescent="0.25">
      <c r="A89" s="170"/>
      <c r="B89" s="167" t="s">
        <v>120</v>
      </c>
      <c r="C89" s="171" t="s">
        <v>206</v>
      </c>
      <c r="D89" s="167" t="s">
        <v>207</v>
      </c>
      <c r="E89" s="167" t="s">
        <v>151</v>
      </c>
      <c r="F89" s="168">
        <v>108</v>
      </c>
      <c r="G89" s="185">
        <v>0</v>
      </c>
      <c r="H89" s="169"/>
      <c r="I89" s="169">
        <f>ROUND(F89*(G89+H89),2)</f>
        <v>0</v>
      </c>
      <c r="J89" s="167">
        <f>ROUND(F89*(N89),2)</f>
        <v>498.96</v>
      </c>
      <c r="K89" s="1">
        <f>ROUND(F89*(O89),2)</f>
        <v>0</v>
      </c>
      <c r="L89" s="1">
        <f>ROUND(F89*(G89),2)</f>
        <v>0</v>
      </c>
      <c r="M89" s="1"/>
      <c r="N89" s="1">
        <v>4.62</v>
      </c>
      <c r="O89" s="1"/>
      <c r="P89" s="166">
        <v>0</v>
      </c>
      <c r="Q89" s="172"/>
      <c r="R89" s="172"/>
      <c r="Y89">
        <v>0</v>
      </c>
    </row>
    <row r="90" spans="1:25" ht="24.95" customHeight="1" x14ac:dyDescent="0.25">
      <c r="A90" s="170"/>
      <c r="B90" s="167" t="s">
        <v>120</v>
      </c>
      <c r="C90" s="171" t="s">
        <v>208</v>
      </c>
      <c r="D90" s="167" t="s">
        <v>209</v>
      </c>
      <c r="E90" s="167" t="s">
        <v>168</v>
      </c>
      <c r="F90" s="168">
        <v>54</v>
      </c>
      <c r="G90" s="185">
        <v>0</v>
      </c>
      <c r="H90" s="169"/>
      <c r="I90" s="169">
        <f>ROUND(F90*(G90+H90),2)</f>
        <v>0</v>
      </c>
      <c r="J90" s="167">
        <f>ROUND(F90*(N90),2)</f>
        <v>342.9</v>
      </c>
      <c r="K90" s="1">
        <f>ROUND(F90*(O90),2)</f>
        <v>0</v>
      </c>
      <c r="L90" s="1">
        <f>ROUND(F90*(G90),2)</f>
        <v>0</v>
      </c>
      <c r="M90" s="1"/>
      <c r="N90" s="1">
        <v>6.35</v>
      </c>
      <c r="O90" s="1"/>
      <c r="P90" s="166">
        <v>0</v>
      </c>
      <c r="Q90" s="172"/>
      <c r="R90" s="172"/>
      <c r="Y90">
        <v>0</v>
      </c>
    </row>
    <row r="91" spans="1:25" ht="24.95" customHeight="1" x14ac:dyDescent="0.25">
      <c r="A91" s="170"/>
      <c r="B91" s="167" t="s">
        <v>120</v>
      </c>
      <c r="C91" s="171" t="s">
        <v>208</v>
      </c>
      <c r="D91" s="167" t="s">
        <v>210</v>
      </c>
      <c r="E91" s="167" t="s">
        <v>151</v>
      </c>
      <c r="F91" s="168">
        <v>12</v>
      </c>
      <c r="G91" s="185">
        <v>0</v>
      </c>
      <c r="H91" s="169"/>
      <c r="I91" s="169">
        <f>ROUND(F91*(G91+H91),2)</f>
        <v>0</v>
      </c>
      <c r="J91" s="167">
        <f>ROUND(F91*(N91),2)</f>
        <v>3317.52</v>
      </c>
      <c r="K91" s="1">
        <f>ROUND(F91*(O91),2)</f>
        <v>0</v>
      </c>
      <c r="L91" s="1">
        <f>ROUND(F91*(G91),2)</f>
        <v>0</v>
      </c>
      <c r="M91" s="1"/>
      <c r="N91" s="1">
        <v>276.45999999999998</v>
      </c>
      <c r="O91" s="1"/>
      <c r="P91" s="166">
        <v>0</v>
      </c>
      <c r="Q91" s="172"/>
      <c r="R91" s="172"/>
      <c r="Y91">
        <v>0</v>
      </c>
    </row>
    <row r="92" spans="1:25" ht="24.95" customHeight="1" x14ac:dyDescent="0.25">
      <c r="A92" s="170"/>
      <c r="B92" s="167" t="s">
        <v>120</v>
      </c>
      <c r="C92" s="171" t="s">
        <v>211</v>
      </c>
      <c r="D92" s="167" t="s">
        <v>212</v>
      </c>
      <c r="E92" s="167" t="s">
        <v>168</v>
      </c>
      <c r="F92" s="168">
        <v>182</v>
      </c>
      <c r="G92" s="185">
        <v>0</v>
      </c>
      <c r="H92" s="169"/>
      <c r="I92" s="169">
        <f>ROUND(F92*(G92+H92),2)</f>
        <v>0</v>
      </c>
      <c r="J92" s="167">
        <f>ROUND(F92*(N92),2)</f>
        <v>2047.5</v>
      </c>
      <c r="K92" s="1">
        <f>ROUND(F92*(O92),2)</f>
        <v>0</v>
      </c>
      <c r="L92" s="1">
        <f>ROUND(F92*(G92),2)</f>
        <v>0</v>
      </c>
      <c r="M92" s="1"/>
      <c r="N92" s="1">
        <v>11.25</v>
      </c>
      <c r="O92" s="1"/>
      <c r="P92" s="166">
        <v>0</v>
      </c>
      <c r="Q92" s="172"/>
      <c r="R92" s="172"/>
      <c r="Y92">
        <v>0</v>
      </c>
    </row>
    <row r="93" spans="1:25" x14ac:dyDescent="0.25">
      <c r="A93" s="155"/>
      <c r="B93" s="155"/>
      <c r="C93" s="155"/>
      <c r="D93" s="155" t="s">
        <v>67</v>
      </c>
      <c r="E93" s="155"/>
      <c r="F93" s="166"/>
      <c r="G93" s="186"/>
      <c r="H93" s="158">
        <f>ROUND((SUM(M87:M92))/1,2)</f>
        <v>0</v>
      </c>
      <c r="I93" s="158">
        <f>ROUND((SUM(I87:I92))/1,2)</f>
        <v>0</v>
      </c>
      <c r="J93" s="155"/>
      <c r="K93" s="155"/>
      <c r="L93" s="155">
        <f>ROUND((SUM(L87:L92))/1,2)</f>
        <v>0</v>
      </c>
      <c r="M93" s="155">
        <f>ROUND((SUM(M87:M92))/1,2)</f>
        <v>0</v>
      </c>
      <c r="N93" s="155"/>
      <c r="O93" s="155"/>
      <c r="P93" s="173">
        <f>ROUND((SUM(P87:P92))/1,2)</f>
        <v>0</v>
      </c>
      <c r="Q93" s="152"/>
      <c r="R93" s="152"/>
      <c r="S93" s="152"/>
      <c r="T93" s="152"/>
      <c r="U93" s="152"/>
      <c r="V93" s="152"/>
      <c r="W93" s="152"/>
      <c r="X93" s="152"/>
      <c r="Y93" s="152"/>
    </row>
    <row r="94" spans="1:25" x14ac:dyDescent="0.25">
      <c r="A94" s="1"/>
      <c r="B94" s="1"/>
      <c r="C94" s="1"/>
      <c r="D94" s="1"/>
      <c r="E94" s="1"/>
      <c r="F94" s="162"/>
      <c r="G94" s="187"/>
      <c r="H94" s="148"/>
      <c r="I94" s="148"/>
      <c r="J94" s="1"/>
      <c r="K94" s="1"/>
      <c r="L94" s="1"/>
      <c r="M94" s="1"/>
      <c r="N94" s="1"/>
      <c r="O94" s="1"/>
      <c r="P94" s="1"/>
    </row>
    <row r="95" spans="1:25" x14ac:dyDescent="0.25">
      <c r="A95" s="155"/>
      <c r="B95" s="155"/>
      <c r="C95" s="155"/>
      <c r="D95" s="155" t="s">
        <v>68</v>
      </c>
      <c r="E95" s="155"/>
      <c r="F95" s="166"/>
      <c r="G95" s="188"/>
      <c r="H95" s="156"/>
      <c r="I95" s="156"/>
      <c r="J95" s="155"/>
      <c r="K95" s="155"/>
      <c r="L95" s="155"/>
      <c r="M95" s="155"/>
      <c r="N95" s="155"/>
      <c r="O95" s="155"/>
      <c r="P95" s="155"/>
      <c r="Q95" s="152"/>
      <c r="R95" s="152"/>
      <c r="S95" s="152"/>
      <c r="T95" s="152"/>
      <c r="U95" s="152"/>
      <c r="V95" s="152"/>
      <c r="W95" s="152"/>
      <c r="X95" s="152"/>
      <c r="Y95" s="152"/>
    </row>
    <row r="96" spans="1:25" ht="24.95" customHeight="1" x14ac:dyDescent="0.25">
      <c r="A96" s="170"/>
      <c r="B96" s="167" t="s">
        <v>142</v>
      </c>
      <c r="C96" s="171" t="s">
        <v>213</v>
      </c>
      <c r="D96" s="167" t="s">
        <v>214</v>
      </c>
      <c r="E96" s="167" t="s">
        <v>168</v>
      </c>
      <c r="F96" s="168">
        <v>119.59</v>
      </c>
      <c r="G96" s="185">
        <v>0</v>
      </c>
      <c r="H96" s="169"/>
      <c r="I96" s="169">
        <f t="shared" ref="I96:I118" si="13">ROUND(F96*(G96+H96),2)</f>
        <v>0</v>
      </c>
      <c r="J96" s="167">
        <f t="shared" ref="J96:J118" si="14">ROUND(F96*(N96),2)</f>
        <v>1523.58</v>
      </c>
      <c r="K96" s="1">
        <f t="shared" ref="K96:K118" si="15">ROUND(F96*(O96),2)</f>
        <v>0</v>
      </c>
      <c r="L96" s="1">
        <f t="shared" ref="L96:L118" si="16">ROUND(F96*(G96),2)</f>
        <v>0</v>
      </c>
      <c r="M96" s="1"/>
      <c r="N96" s="1">
        <v>12.74</v>
      </c>
      <c r="O96" s="1"/>
      <c r="P96" s="166">
        <f>ROUND(F96*(R96),3)</f>
        <v>0.42699999999999999</v>
      </c>
      <c r="Q96" s="172"/>
      <c r="R96" s="172">
        <v>3.5699999999999998E-3</v>
      </c>
      <c r="Y96">
        <v>0</v>
      </c>
    </row>
    <row r="97" spans="1:25" ht="24.95" customHeight="1" x14ac:dyDescent="0.25">
      <c r="A97" s="170"/>
      <c r="B97" s="167" t="s">
        <v>142</v>
      </c>
      <c r="C97" s="171" t="s">
        <v>215</v>
      </c>
      <c r="D97" s="167" t="s">
        <v>216</v>
      </c>
      <c r="E97" s="167" t="s">
        <v>151</v>
      </c>
      <c r="F97" s="168">
        <v>12</v>
      </c>
      <c r="G97" s="185">
        <v>0</v>
      </c>
      <c r="H97" s="169"/>
      <c r="I97" s="169">
        <f t="shared" si="13"/>
        <v>0</v>
      </c>
      <c r="J97" s="167">
        <f t="shared" si="14"/>
        <v>222.24</v>
      </c>
      <c r="K97" s="1">
        <f t="shared" si="15"/>
        <v>0</v>
      </c>
      <c r="L97" s="1">
        <f t="shared" si="16"/>
        <v>0</v>
      </c>
      <c r="M97" s="1"/>
      <c r="N97" s="1">
        <v>18.52</v>
      </c>
      <c r="O97" s="1"/>
      <c r="P97" s="166">
        <f>ROUND(F97*(R97),3)</f>
        <v>2E-3</v>
      </c>
      <c r="Q97" s="172"/>
      <c r="R97" s="172">
        <v>1.7000000000000001E-4</v>
      </c>
      <c r="Y97">
        <v>0</v>
      </c>
    </row>
    <row r="98" spans="1:25" ht="24.95" customHeight="1" x14ac:dyDescent="0.25">
      <c r="A98" s="170"/>
      <c r="B98" s="167" t="s">
        <v>217</v>
      </c>
      <c r="C98" s="171" t="s">
        <v>218</v>
      </c>
      <c r="D98" s="167" t="s">
        <v>219</v>
      </c>
      <c r="E98" s="167" t="s">
        <v>168</v>
      </c>
      <c r="F98" s="168">
        <v>100</v>
      </c>
      <c r="G98" s="185">
        <v>0</v>
      </c>
      <c r="H98" s="169"/>
      <c r="I98" s="169">
        <f t="shared" si="13"/>
        <v>0</v>
      </c>
      <c r="J98" s="167">
        <f t="shared" si="14"/>
        <v>1197</v>
      </c>
      <c r="K98" s="1">
        <f t="shared" si="15"/>
        <v>0</v>
      </c>
      <c r="L98" s="1">
        <f t="shared" si="16"/>
        <v>0</v>
      </c>
      <c r="M98" s="1"/>
      <c r="N98" s="1">
        <v>11.97</v>
      </c>
      <c r="O98" s="1"/>
      <c r="P98" s="166">
        <f>ROUND(F98*(R98),3)</f>
        <v>8.0000000000000002E-3</v>
      </c>
      <c r="Q98" s="172"/>
      <c r="R98" s="172">
        <v>8.0000000000000007E-5</v>
      </c>
      <c r="Y98">
        <v>0</v>
      </c>
    </row>
    <row r="99" spans="1:25" ht="24.95" customHeight="1" x14ac:dyDescent="0.25">
      <c r="A99" s="170"/>
      <c r="B99" s="167" t="s">
        <v>175</v>
      </c>
      <c r="C99" s="171" t="s">
        <v>220</v>
      </c>
      <c r="D99" s="167" t="s">
        <v>221</v>
      </c>
      <c r="E99" s="167" t="s">
        <v>168</v>
      </c>
      <c r="F99" s="168">
        <v>58.9</v>
      </c>
      <c r="G99" s="185">
        <v>0</v>
      </c>
      <c r="H99" s="169"/>
      <c r="I99" s="169">
        <f t="shared" si="13"/>
        <v>0</v>
      </c>
      <c r="J99" s="167">
        <f t="shared" si="14"/>
        <v>73.63</v>
      </c>
      <c r="K99" s="1">
        <f t="shared" si="15"/>
        <v>0</v>
      </c>
      <c r="L99" s="1">
        <f t="shared" si="16"/>
        <v>0</v>
      </c>
      <c r="M99" s="1"/>
      <c r="N99" s="1">
        <v>1.25</v>
      </c>
      <c r="O99" s="1"/>
      <c r="P99" s="166">
        <v>0</v>
      </c>
      <c r="Q99" s="172"/>
      <c r="R99" s="172"/>
      <c r="Y99">
        <v>0</v>
      </c>
    </row>
    <row r="100" spans="1:25" ht="24.95" customHeight="1" x14ac:dyDescent="0.25">
      <c r="A100" s="170"/>
      <c r="B100" s="167" t="s">
        <v>175</v>
      </c>
      <c r="C100" s="171" t="s">
        <v>222</v>
      </c>
      <c r="D100" s="167" t="s">
        <v>223</v>
      </c>
      <c r="E100" s="167" t="s">
        <v>168</v>
      </c>
      <c r="F100" s="168">
        <v>119.59</v>
      </c>
      <c r="G100" s="185">
        <v>0</v>
      </c>
      <c r="H100" s="169"/>
      <c r="I100" s="169">
        <f t="shared" si="13"/>
        <v>0</v>
      </c>
      <c r="J100" s="167">
        <f t="shared" si="14"/>
        <v>540.54999999999995</v>
      </c>
      <c r="K100" s="1">
        <f t="shared" si="15"/>
        <v>0</v>
      </c>
      <c r="L100" s="1">
        <f t="shared" si="16"/>
        <v>0</v>
      </c>
      <c r="M100" s="1"/>
      <c r="N100" s="1">
        <v>4.5199999999999996</v>
      </c>
      <c r="O100" s="1"/>
      <c r="P100" s="166">
        <f>ROUND(F100*(R100),3)</f>
        <v>0.51400000000000001</v>
      </c>
      <c r="Q100" s="172"/>
      <c r="R100" s="172">
        <v>4.3E-3</v>
      </c>
      <c r="Y100">
        <v>0</v>
      </c>
    </row>
    <row r="101" spans="1:25" ht="24.95" customHeight="1" x14ac:dyDescent="0.25">
      <c r="A101" s="170"/>
      <c r="B101" s="167" t="s">
        <v>224</v>
      </c>
      <c r="C101" s="171" t="s">
        <v>225</v>
      </c>
      <c r="D101" s="167" t="s">
        <v>226</v>
      </c>
      <c r="E101" s="167" t="s">
        <v>168</v>
      </c>
      <c r="F101" s="168">
        <v>119.59</v>
      </c>
      <c r="G101" s="185">
        <v>0</v>
      </c>
      <c r="H101" s="169"/>
      <c r="I101" s="169">
        <f t="shared" si="13"/>
        <v>0</v>
      </c>
      <c r="J101" s="167">
        <f t="shared" si="14"/>
        <v>679.27</v>
      </c>
      <c r="K101" s="1">
        <f t="shared" si="15"/>
        <v>0</v>
      </c>
      <c r="L101" s="1">
        <f t="shared" si="16"/>
        <v>0</v>
      </c>
      <c r="M101" s="1"/>
      <c r="N101" s="1">
        <v>5.68</v>
      </c>
      <c r="O101" s="1"/>
      <c r="P101" s="166">
        <f>ROUND(F101*(R101),3)</f>
        <v>4.0000000000000001E-3</v>
      </c>
      <c r="Q101" s="172"/>
      <c r="R101" s="172">
        <v>3.0000000000000001E-5</v>
      </c>
      <c r="Y101">
        <v>0</v>
      </c>
    </row>
    <row r="102" spans="1:25" ht="24.95" customHeight="1" x14ac:dyDescent="0.25">
      <c r="A102" s="170"/>
      <c r="B102" s="167" t="s">
        <v>224</v>
      </c>
      <c r="C102" s="171" t="s">
        <v>225</v>
      </c>
      <c r="D102" s="167" t="s">
        <v>227</v>
      </c>
      <c r="E102" s="167" t="s">
        <v>92</v>
      </c>
      <c r="F102" s="168">
        <v>140.5</v>
      </c>
      <c r="G102" s="185">
        <v>0</v>
      </c>
      <c r="H102" s="169"/>
      <c r="I102" s="169">
        <f t="shared" si="13"/>
        <v>0</v>
      </c>
      <c r="J102" s="167">
        <f t="shared" si="14"/>
        <v>966.64</v>
      </c>
      <c r="K102" s="1">
        <f t="shared" si="15"/>
        <v>0</v>
      </c>
      <c r="L102" s="1">
        <f t="shared" si="16"/>
        <v>0</v>
      </c>
      <c r="M102" s="1"/>
      <c r="N102" s="1">
        <v>6.88</v>
      </c>
      <c r="O102" s="1"/>
      <c r="P102" s="166">
        <f>ROUND(F102*(R102),3)</f>
        <v>4.0000000000000001E-3</v>
      </c>
      <c r="Q102" s="172"/>
      <c r="R102" s="172">
        <v>3.0000000000000001E-5</v>
      </c>
      <c r="Y102">
        <v>0</v>
      </c>
    </row>
    <row r="103" spans="1:25" ht="24.95" customHeight="1" x14ac:dyDescent="0.25">
      <c r="A103" s="170"/>
      <c r="B103" s="167" t="s">
        <v>120</v>
      </c>
      <c r="C103" s="171" t="s">
        <v>228</v>
      </c>
      <c r="D103" s="167" t="s">
        <v>229</v>
      </c>
      <c r="E103" s="167" t="s">
        <v>151</v>
      </c>
      <c r="F103" s="168">
        <v>54.86</v>
      </c>
      <c r="G103" s="185">
        <v>0</v>
      </c>
      <c r="H103" s="169"/>
      <c r="I103" s="169">
        <f t="shared" si="13"/>
        <v>0</v>
      </c>
      <c r="J103" s="167">
        <f t="shared" si="14"/>
        <v>405.96</v>
      </c>
      <c r="K103" s="1">
        <f t="shared" si="15"/>
        <v>0</v>
      </c>
      <c r="L103" s="1">
        <f t="shared" si="16"/>
        <v>0</v>
      </c>
      <c r="M103" s="1"/>
      <c r="N103" s="1">
        <v>7.4</v>
      </c>
      <c r="O103" s="1"/>
      <c r="P103" s="166">
        <v>0</v>
      </c>
      <c r="Q103" s="172"/>
      <c r="R103" s="172"/>
      <c r="Y103">
        <v>0</v>
      </c>
    </row>
    <row r="104" spans="1:25" ht="24.95" customHeight="1" x14ac:dyDescent="0.25">
      <c r="A104" s="170"/>
      <c r="B104" s="167" t="s">
        <v>120</v>
      </c>
      <c r="C104" s="171" t="s">
        <v>228</v>
      </c>
      <c r="D104" s="167" t="s">
        <v>230</v>
      </c>
      <c r="E104" s="167" t="s">
        <v>151</v>
      </c>
      <c r="F104" s="168">
        <v>12.88</v>
      </c>
      <c r="G104" s="185">
        <v>0</v>
      </c>
      <c r="H104" s="169"/>
      <c r="I104" s="169">
        <f t="shared" si="13"/>
        <v>0</v>
      </c>
      <c r="J104" s="167">
        <f t="shared" si="14"/>
        <v>72.510000000000005</v>
      </c>
      <c r="K104" s="1">
        <f t="shared" si="15"/>
        <v>0</v>
      </c>
      <c r="L104" s="1">
        <f t="shared" si="16"/>
        <v>0</v>
      </c>
      <c r="M104" s="1"/>
      <c r="N104" s="1">
        <v>5.63</v>
      </c>
      <c r="O104" s="1"/>
      <c r="P104" s="166">
        <v>0</v>
      </c>
      <c r="Q104" s="172"/>
      <c r="R104" s="172"/>
      <c r="Y104">
        <v>0</v>
      </c>
    </row>
    <row r="105" spans="1:25" ht="24.95" customHeight="1" x14ac:dyDescent="0.25">
      <c r="A105" s="170"/>
      <c r="B105" s="167" t="s">
        <v>120</v>
      </c>
      <c r="C105" s="171" t="s">
        <v>228</v>
      </c>
      <c r="D105" s="167" t="s">
        <v>231</v>
      </c>
      <c r="E105" s="167" t="s">
        <v>151</v>
      </c>
      <c r="F105" s="168">
        <v>15.87</v>
      </c>
      <c r="G105" s="185">
        <v>0</v>
      </c>
      <c r="H105" s="169"/>
      <c r="I105" s="169">
        <f t="shared" si="13"/>
        <v>0</v>
      </c>
      <c r="J105" s="167">
        <f t="shared" si="14"/>
        <v>43.96</v>
      </c>
      <c r="K105" s="1">
        <f t="shared" si="15"/>
        <v>0</v>
      </c>
      <c r="L105" s="1">
        <f t="shared" si="16"/>
        <v>0</v>
      </c>
      <c r="M105" s="1"/>
      <c r="N105" s="1">
        <v>2.77</v>
      </c>
      <c r="O105" s="1"/>
      <c r="P105" s="166">
        <v>0</v>
      </c>
      <c r="Q105" s="172"/>
      <c r="R105" s="172"/>
      <c r="Y105">
        <v>0</v>
      </c>
    </row>
    <row r="106" spans="1:25" ht="24.95" customHeight="1" x14ac:dyDescent="0.25">
      <c r="A106" s="170"/>
      <c r="B106" s="167" t="s">
        <v>120</v>
      </c>
      <c r="C106" s="171" t="s">
        <v>232</v>
      </c>
      <c r="D106" s="167" t="s">
        <v>233</v>
      </c>
      <c r="E106" s="167" t="s">
        <v>89</v>
      </c>
      <c r="F106" s="168">
        <v>1</v>
      </c>
      <c r="G106" s="185">
        <v>0</v>
      </c>
      <c r="H106" s="169"/>
      <c r="I106" s="169">
        <f t="shared" si="13"/>
        <v>0</v>
      </c>
      <c r="J106" s="167">
        <f t="shared" si="14"/>
        <v>1943</v>
      </c>
      <c r="K106" s="1">
        <f t="shared" si="15"/>
        <v>0</v>
      </c>
      <c r="L106" s="1">
        <f t="shared" si="16"/>
        <v>0</v>
      </c>
      <c r="M106" s="1"/>
      <c r="N106" s="1">
        <v>1943</v>
      </c>
      <c r="O106" s="1"/>
      <c r="P106" s="166">
        <v>0</v>
      </c>
      <c r="Q106" s="172"/>
      <c r="R106" s="172"/>
      <c r="Y106">
        <v>0</v>
      </c>
    </row>
    <row r="107" spans="1:25" ht="24.95" customHeight="1" x14ac:dyDescent="0.25">
      <c r="A107" s="170"/>
      <c r="B107" s="167" t="s">
        <v>120</v>
      </c>
      <c r="C107" s="171" t="s">
        <v>234</v>
      </c>
      <c r="D107" s="167" t="s">
        <v>235</v>
      </c>
      <c r="E107" s="167" t="s">
        <v>151</v>
      </c>
      <c r="F107" s="168">
        <v>3</v>
      </c>
      <c r="G107" s="185">
        <v>0</v>
      </c>
      <c r="H107" s="169"/>
      <c r="I107" s="169">
        <f t="shared" si="13"/>
        <v>0</v>
      </c>
      <c r="J107" s="167">
        <f t="shared" si="14"/>
        <v>247.41</v>
      </c>
      <c r="K107" s="1">
        <f t="shared" si="15"/>
        <v>0</v>
      </c>
      <c r="L107" s="1">
        <f t="shared" si="16"/>
        <v>0</v>
      </c>
      <c r="M107" s="1"/>
      <c r="N107" s="1">
        <v>82.47</v>
      </c>
      <c r="O107" s="1"/>
      <c r="P107" s="166">
        <v>0</v>
      </c>
      <c r="Q107" s="172"/>
      <c r="R107" s="172"/>
      <c r="Y107">
        <v>0</v>
      </c>
    </row>
    <row r="108" spans="1:25" ht="24.95" customHeight="1" x14ac:dyDescent="0.25">
      <c r="A108" s="170"/>
      <c r="B108" s="167" t="s">
        <v>120</v>
      </c>
      <c r="C108" s="171" t="s">
        <v>236</v>
      </c>
      <c r="D108" s="167" t="s">
        <v>237</v>
      </c>
      <c r="E108" s="167" t="s">
        <v>151</v>
      </c>
      <c r="F108" s="168">
        <v>2</v>
      </c>
      <c r="G108" s="185">
        <v>0</v>
      </c>
      <c r="H108" s="169"/>
      <c r="I108" s="169">
        <f t="shared" si="13"/>
        <v>0</v>
      </c>
      <c r="J108" s="167">
        <f t="shared" si="14"/>
        <v>188.76</v>
      </c>
      <c r="K108" s="1">
        <f t="shared" si="15"/>
        <v>0</v>
      </c>
      <c r="L108" s="1">
        <f t="shared" si="16"/>
        <v>0</v>
      </c>
      <c r="M108" s="1"/>
      <c r="N108" s="1">
        <v>94.38</v>
      </c>
      <c r="O108" s="1"/>
      <c r="P108" s="166">
        <v>0</v>
      </c>
      <c r="Q108" s="172"/>
      <c r="R108" s="172"/>
      <c r="Y108">
        <v>0</v>
      </c>
    </row>
    <row r="109" spans="1:25" ht="24.95" customHeight="1" x14ac:dyDescent="0.25">
      <c r="A109" s="170"/>
      <c r="B109" s="167" t="s">
        <v>120</v>
      </c>
      <c r="C109" s="171" t="s">
        <v>238</v>
      </c>
      <c r="D109" s="167" t="s">
        <v>239</v>
      </c>
      <c r="E109" s="167" t="s">
        <v>168</v>
      </c>
      <c r="F109" s="168">
        <v>58.9</v>
      </c>
      <c r="G109" s="185">
        <v>0</v>
      </c>
      <c r="H109" s="169"/>
      <c r="I109" s="169">
        <f t="shared" si="13"/>
        <v>0</v>
      </c>
      <c r="J109" s="167">
        <f t="shared" si="14"/>
        <v>494.76</v>
      </c>
      <c r="K109" s="1">
        <f t="shared" si="15"/>
        <v>0</v>
      </c>
      <c r="L109" s="1">
        <f t="shared" si="16"/>
        <v>0</v>
      </c>
      <c r="M109" s="1"/>
      <c r="N109" s="1">
        <v>8.4</v>
      </c>
      <c r="O109" s="1"/>
      <c r="P109" s="166">
        <v>0</v>
      </c>
      <c r="Q109" s="172"/>
      <c r="R109" s="172"/>
      <c r="Y109">
        <v>0</v>
      </c>
    </row>
    <row r="110" spans="1:25" ht="24.95" customHeight="1" x14ac:dyDescent="0.25">
      <c r="A110" s="170"/>
      <c r="B110" s="167" t="s">
        <v>120</v>
      </c>
      <c r="C110" s="171" t="s">
        <v>240</v>
      </c>
      <c r="D110" s="167" t="s">
        <v>241</v>
      </c>
      <c r="E110" s="167" t="s">
        <v>168</v>
      </c>
      <c r="F110" s="168">
        <v>58.9</v>
      </c>
      <c r="G110" s="185">
        <v>0</v>
      </c>
      <c r="H110" s="169"/>
      <c r="I110" s="169">
        <f t="shared" si="13"/>
        <v>0</v>
      </c>
      <c r="J110" s="167">
        <f t="shared" si="14"/>
        <v>528.91999999999996</v>
      </c>
      <c r="K110" s="1">
        <f t="shared" si="15"/>
        <v>0</v>
      </c>
      <c r="L110" s="1">
        <f t="shared" si="16"/>
        <v>0</v>
      </c>
      <c r="M110" s="1"/>
      <c r="N110" s="1">
        <v>8.98</v>
      </c>
      <c r="O110" s="1"/>
      <c r="P110" s="166">
        <v>0</v>
      </c>
      <c r="Q110" s="172"/>
      <c r="R110" s="172"/>
      <c r="Y110">
        <v>0</v>
      </c>
    </row>
    <row r="111" spans="1:25" ht="24.95" customHeight="1" x14ac:dyDescent="0.25">
      <c r="A111" s="170"/>
      <c r="B111" s="167" t="s">
        <v>120</v>
      </c>
      <c r="C111" s="171" t="s">
        <v>240</v>
      </c>
      <c r="D111" s="167" t="s">
        <v>242</v>
      </c>
      <c r="E111" s="167" t="s">
        <v>168</v>
      </c>
      <c r="F111" s="168">
        <v>13.8</v>
      </c>
      <c r="G111" s="185">
        <v>0</v>
      </c>
      <c r="H111" s="169"/>
      <c r="I111" s="169">
        <f t="shared" si="13"/>
        <v>0</v>
      </c>
      <c r="J111" s="167">
        <f t="shared" si="14"/>
        <v>93.01</v>
      </c>
      <c r="K111" s="1">
        <f t="shared" si="15"/>
        <v>0</v>
      </c>
      <c r="L111" s="1">
        <f t="shared" si="16"/>
        <v>0</v>
      </c>
      <c r="M111" s="1"/>
      <c r="N111" s="1">
        <v>6.74</v>
      </c>
      <c r="O111" s="1"/>
      <c r="P111" s="166">
        <v>0</v>
      </c>
      <c r="Q111" s="172"/>
      <c r="R111" s="172"/>
      <c r="Y111">
        <v>0</v>
      </c>
    </row>
    <row r="112" spans="1:25" ht="24.95" customHeight="1" x14ac:dyDescent="0.25">
      <c r="A112" s="170"/>
      <c r="B112" s="167" t="s">
        <v>120</v>
      </c>
      <c r="C112" s="171" t="s">
        <v>240</v>
      </c>
      <c r="D112" s="167" t="s">
        <v>243</v>
      </c>
      <c r="E112" s="167" t="s">
        <v>168</v>
      </c>
      <c r="F112" s="168">
        <v>117.8</v>
      </c>
      <c r="G112" s="185">
        <v>0</v>
      </c>
      <c r="H112" s="169"/>
      <c r="I112" s="169">
        <f t="shared" si="13"/>
        <v>0</v>
      </c>
      <c r="J112" s="167">
        <f t="shared" si="14"/>
        <v>2795.39</v>
      </c>
      <c r="K112" s="1">
        <f t="shared" si="15"/>
        <v>0</v>
      </c>
      <c r="L112" s="1">
        <f t="shared" si="16"/>
        <v>0</v>
      </c>
      <c r="M112" s="1"/>
      <c r="N112" s="1">
        <v>23.73</v>
      </c>
      <c r="O112" s="1"/>
      <c r="P112" s="166">
        <v>0</v>
      </c>
      <c r="Q112" s="172"/>
      <c r="R112" s="172"/>
      <c r="Y112">
        <v>0</v>
      </c>
    </row>
    <row r="113" spans="1:25" ht="24.95" customHeight="1" x14ac:dyDescent="0.25">
      <c r="A113" s="170"/>
      <c r="B113" s="167" t="s">
        <v>120</v>
      </c>
      <c r="C113" s="171" t="s">
        <v>244</v>
      </c>
      <c r="D113" s="167" t="s">
        <v>245</v>
      </c>
      <c r="E113" s="167" t="s">
        <v>151</v>
      </c>
      <c r="F113" s="168">
        <v>150</v>
      </c>
      <c r="G113" s="185">
        <v>0</v>
      </c>
      <c r="H113" s="169"/>
      <c r="I113" s="169">
        <f t="shared" si="13"/>
        <v>0</v>
      </c>
      <c r="J113" s="167">
        <f t="shared" si="14"/>
        <v>1692</v>
      </c>
      <c r="K113" s="1">
        <f t="shared" si="15"/>
        <v>0</v>
      </c>
      <c r="L113" s="1">
        <f t="shared" si="16"/>
        <v>0</v>
      </c>
      <c r="M113" s="1"/>
      <c r="N113" s="1">
        <v>11.28</v>
      </c>
      <c r="O113" s="1"/>
      <c r="P113" s="166">
        <v>0</v>
      </c>
      <c r="Q113" s="172"/>
      <c r="R113" s="172"/>
      <c r="Y113">
        <v>0</v>
      </c>
    </row>
    <row r="114" spans="1:25" ht="24.95" customHeight="1" x14ac:dyDescent="0.25">
      <c r="A114" s="170"/>
      <c r="B114" s="167" t="s">
        <v>120</v>
      </c>
      <c r="C114" s="171" t="s">
        <v>246</v>
      </c>
      <c r="D114" s="167" t="s">
        <v>247</v>
      </c>
      <c r="E114" s="167" t="s">
        <v>92</v>
      </c>
      <c r="F114" s="168">
        <v>18</v>
      </c>
      <c r="G114" s="185">
        <v>0</v>
      </c>
      <c r="H114" s="169"/>
      <c r="I114" s="169">
        <f t="shared" si="13"/>
        <v>0</v>
      </c>
      <c r="J114" s="167">
        <f t="shared" si="14"/>
        <v>243.54</v>
      </c>
      <c r="K114" s="1">
        <f t="shared" si="15"/>
        <v>0</v>
      </c>
      <c r="L114" s="1">
        <f t="shared" si="16"/>
        <v>0</v>
      </c>
      <c r="M114" s="1"/>
      <c r="N114" s="1">
        <v>13.53</v>
      </c>
      <c r="O114" s="1"/>
      <c r="P114" s="166">
        <v>0</v>
      </c>
      <c r="Q114" s="172"/>
      <c r="R114" s="172"/>
      <c r="Y114">
        <v>0</v>
      </c>
    </row>
    <row r="115" spans="1:25" ht="24.95" customHeight="1" x14ac:dyDescent="0.25">
      <c r="A115" s="170"/>
      <c r="B115" s="167" t="s">
        <v>120</v>
      </c>
      <c r="C115" s="171" t="s">
        <v>248</v>
      </c>
      <c r="D115" s="167" t="s">
        <v>249</v>
      </c>
      <c r="E115" s="167" t="s">
        <v>95</v>
      </c>
      <c r="F115" s="168">
        <v>27</v>
      </c>
      <c r="G115" s="185">
        <v>0</v>
      </c>
      <c r="H115" s="169"/>
      <c r="I115" s="169">
        <f t="shared" si="13"/>
        <v>0</v>
      </c>
      <c r="J115" s="167">
        <f t="shared" si="14"/>
        <v>3086.64</v>
      </c>
      <c r="K115" s="1">
        <f t="shared" si="15"/>
        <v>0</v>
      </c>
      <c r="L115" s="1">
        <f t="shared" si="16"/>
        <v>0</v>
      </c>
      <c r="M115" s="1"/>
      <c r="N115" s="1">
        <v>114.32</v>
      </c>
      <c r="O115" s="1"/>
      <c r="P115" s="166">
        <v>0</v>
      </c>
      <c r="Q115" s="172"/>
      <c r="R115" s="172"/>
      <c r="Y115">
        <v>0</v>
      </c>
    </row>
    <row r="116" spans="1:25" ht="24.95" customHeight="1" x14ac:dyDescent="0.25">
      <c r="A116" s="170"/>
      <c r="B116" s="167" t="s">
        <v>120</v>
      </c>
      <c r="C116" s="171" t="s">
        <v>250</v>
      </c>
      <c r="D116" s="167" t="s">
        <v>251</v>
      </c>
      <c r="E116" s="167" t="s">
        <v>95</v>
      </c>
      <c r="F116" s="168">
        <v>43</v>
      </c>
      <c r="G116" s="185">
        <v>0</v>
      </c>
      <c r="H116" s="169"/>
      <c r="I116" s="169">
        <f t="shared" si="13"/>
        <v>0</v>
      </c>
      <c r="J116" s="167">
        <f t="shared" si="14"/>
        <v>9392.49</v>
      </c>
      <c r="K116" s="1">
        <f t="shared" si="15"/>
        <v>0</v>
      </c>
      <c r="L116" s="1">
        <f t="shared" si="16"/>
        <v>0</v>
      </c>
      <c r="M116" s="1"/>
      <c r="N116" s="1">
        <v>218.43</v>
      </c>
      <c r="O116" s="1"/>
      <c r="P116" s="166">
        <v>0</v>
      </c>
      <c r="Q116" s="172"/>
      <c r="R116" s="172"/>
      <c r="Y116">
        <v>0</v>
      </c>
    </row>
    <row r="117" spans="1:25" ht="24.95" customHeight="1" x14ac:dyDescent="0.25">
      <c r="A117" s="170"/>
      <c r="B117" s="167" t="s">
        <v>120</v>
      </c>
      <c r="C117" s="171" t="s">
        <v>252</v>
      </c>
      <c r="D117" s="167" t="s">
        <v>253</v>
      </c>
      <c r="E117" s="167" t="s">
        <v>92</v>
      </c>
      <c r="F117" s="168">
        <v>1828.95</v>
      </c>
      <c r="G117" s="185">
        <v>0</v>
      </c>
      <c r="H117" s="169"/>
      <c r="I117" s="169">
        <f t="shared" si="13"/>
        <v>0</v>
      </c>
      <c r="J117" s="167">
        <f t="shared" si="14"/>
        <v>4261.45</v>
      </c>
      <c r="K117" s="1">
        <f t="shared" si="15"/>
        <v>0</v>
      </c>
      <c r="L117" s="1">
        <f t="shared" si="16"/>
        <v>0</v>
      </c>
      <c r="M117" s="1"/>
      <c r="N117" s="1">
        <v>2.33</v>
      </c>
      <c r="O117" s="1"/>
      <c r="P117" s="166">
        <v>0</v>
      </c>
      <c r="Q117" s="172"/>
      <c r="R117" s="172"/>
      <c r="Y117">
        <v>0</v>
      </c>
    </row>
    <row r="118" spans="1:25" ht="24.95" customHeight="1" x14ac:dyDescent="0.25">
      <c r="A118" s="170"/>
      <c r="B118" s="167" t="s">
        <v>120</v>
      </c>
      <c r="C118" s="171" t="s">
        <v>254</v>
      </c>
      <c r="D118" s="167" t="s">
        <v>255</v>
      </c>
      <c r="E118" s="167" t="s">
        <v>89</v>
      </c>
      <c r="F118" s="168">
        <v>1</v>
      </c>
      <c r="G118" s="185">
        <v>0</v>
      </c>
      <c r="H118" s="169"/>
      <c r="I118" s="169">
        <f t="shared" si="13"/>
        <v>0</v>
      </c>
      <c r="J118" s="167">
        <f t="shared" si="14"/>
        <v>8640</v>
      </c>
      <c r="K118" s="1">
        <f t="shared" si="15"/>
        <v>0</v>
      </c>
      <c r="L118" s="1">
        <f t="shared" si="16"/>
        <v>0</v>
      </c>
      <c r="M118" s="1"/>
      <c r="N118" s="1">
        <v>8640</v>
      </c>
      <c r="O118" s="1"/>
      <c r="P118" s="166">
        <v>0</v>
      </c>
      <c r="Q118" s="172"/>
      <c r="R118" s="172"/>
      <c r="Y118">
        <v>0</v>
      </c>
    </row>
    <row r="119" spans="1:25" x14ac:dyDescent="0.25">
      <c r="A119" s="155"/>
      <c r="B119" s="155"/>
      <c r="C119" s="155"/>
      <c r="D119" s="155" t="s">
        <v>68</v>
      </c>
      <c r="E119" s="155"/>
      <c r="F119" s="166"/>
      <c r="G119" s="186"/>
      <c r="H119" s="158">
        <f>ROUND((SUM(M95:M118))/1,2)</f>
        <v>0</v>
      </c>
      <c r="I119" s="158">
        <f>ROUND((SUM(I95:I118))/1,2)</f>
        <v>0</v>
      </c>
      <c r="J119" s="155"/>
      <c r="K119" s="155"/>
      <c r="L119" s="155">
        <f>ROUND((SUM(L95:L118))/1,2)</f>
        <v>0</v>
      </c>
      <c r="M119" s="155">
        <f>ROUND((SUM(M95:M118))/1,2)</f>
        <v>0</v>
      </c>
      <c r="N119" s="155"/>
      <c r="O119" s="155"/>
      <c r="P119" s="173">
        <f>ROUND((SUM(P95:P118))/1,2)</f>
        <v>0.96</v>
      </c>
      <c r="Q119" s="152"/>
      <c r="R119" s="152"/>
      <c r="S119" s="152"/>
      <c r="T119" s="152"/>
      <c r="U119" s="152"/>
      <c r="V119" s="152"/>
      <c r="W119" s="152"/>
      <c r="X119" s="152"/>
      <c r="Y119" s="152"/>
    </row>
    <row r="120" spans="1:25" x14ac:dyDescent="0.25">
      <c r="A120" s="1"/>
      <c r="B120" s="1"/>
      <c r="C120" s="1"/>
      <c r="D120" s="1"/>
      <c r="E120" s="1"/>
      <c r="F120" s="162"/>
      <c r="G120" s="187"/>
      <c r="H120" s="148"/>
      <c r="I120" s="148"/>
      <c r="J120" s="1"/>
      <c r="K120" s="1"/>
      <c r="L120" s="1"/>
      <c r="M120" s="1"/>
      <c r="N120" s="1"/>
      <c r="O120" s="1"/>
      <c r="P120" s="1"/>
    </row>
    <row r="121" spans="1:25" x14ac:dyDescent="0.25">
      <c r="A121" s="155"/>
      <c r="B121" s="155"/>
      <c r="C121" s="155"/>
      <c r="D121" s="155" t="s">
        <v>69</v>
      </c>
      <c r="E121" s="155"/>
      <c r="F121" s="166"/>
      <c r="G121" s="188"/>
      <c r="H121" s="156"/>
      <c r="I121" s="156"/>
      <c r="J121" s="155"/>
      <c r="K121" s="155"/>
      <c r="L121" s="155"/>
      <c r="M121" s="155"/>
      <c r="N121" s="155"/>
      <c r="O121" s="155"/>
      <c r="P121" s="155"/>
      <c r="Q121" s="152"/>
      <c r="R121" s="152"/>
      <c r="S121" s="152"/>
      <c r="T121" s="152"/>
      <c r="U121" s="152"/>
      <c r="V121" s="152"/>
      <c r="W121" s="152"/>
      <c r="X121" s="152"/>
      <c r="Y121" s="152"/>
    </row>
    <row r="122" spans="1:25" ht="24.95" customHeight="1" x14ac:dyDescent="0.25">
      <c r="A122" s="170"/>
      <c r="B122" s="167" t="s">
        <v>139</v>
      </c>
      <c r="C122" s="171" t="s">
        <v>256</v>
      </c>
      <c r="D122" s="167" t="s">
        <v>257</v>
      </c>
      <c r="E122" s="167" t="s">
        <v>113</v>
      </c>
      <c r="F122" s="168">
        <v>426.33</v>
      </c>
      <c r="G122" s="185">
        <v>0</v>
      </c>
      <c r="H122" s="169"/>
      <c r="I122" s="169">
        <f>ROUND(F122*(G122+H122),2)</f>
        <v>0</v>
      </c>
      <c r="J122" s="167">
        <f>ROUND(F122*(N122),2)</f>
        <v>3393.59</v>
      </c>
      <c r="K122" s="1">
        <f>ROUND(F122*(O122),2)</f>
        <v>0</v>
      </c>
      <c r="L122" s="1">
        <f>ROUND(F122*(G122),2)</f>
        <v>0</v>
      </c>
      <c r="M122" s="1"/>
      <c r="N122" s="1">
        <v>7.96</v>
      </c>
      <c r="O122" s="1"/>
      <c r="P122" s="166">
        <v>0</v>
      </c>
      <c r="Q122" s="172"/>
      <c r="R122" s="172"/>
      <c r="Y122">
        <v>0</v>
      </c>
    </row>
    <row r="123" spans="1:25" x14ac:dyDescent="0.25">
      <c r="A123" s="155"/>
      <c r="B123" s="155"/>
      <c r="C123" s="155"/>
      <c r="D123" s="155" t="s">
        <v>69</v>
      </c>
      <c r="E123" s="155"/>
      <c r="F123" s="166"/>
      <c r="G123" s="186"/>
      <c r="H123" s="158">
        <f>ROUND((SUM(M121:M122))/1,2)</f>
        <v>0</v>
      </c>
      <c r="I123" s="158">
        <f>ROUND((SUM(I121:I122))/1,2)</f>
        <v>0</v>
      </c>
      <c r="J123" s="155"/>
      <c r="K123" s="155"/>
      <c r="L123" s="155">
        <f>ROUND((SUM(L121:L122))/1,2)</f>
        <v>0</v>
      </c>
      <c r="M123" s="155">
        <f>ROUND((SUM(M121:M122))/1,2)</f>
        <v>0</v>
      </c>
      <c r="N123" s="155"/>
      <c r="O123" s="155"/>
      <c r="P123" s="173">
        <f>ROUND((SUM(P121:P122))/1,2)</f>
        <v>0</v>
      </c>
      <c r="Q123" s="152"/>
      <c r="R123" s="152"/>
      <c r="S123" s="152"/>
      <c r="T123" s="152"/>
      <c r="U123" s="152"/>
      <c r="V123" s="152"/>
      <c r="W123" s="152"/>
      <c r="X123" s="152"/>
      <c r="Y123" s="152"/>
    </row>
    <row r="124" spans="1:25" x14ac:dyDescent="0.25">
      <c r="A124" s="1"/>
      <c r="B124" s="1"/>
      <c r="C124" s="1"/>
      <c r="D124" s="1"/>
      <c r="E124" s="1"/>
      <c r="F124" s="162"/>
      <c r="G124" s="187"/>
      <c r="H124" s="148"/>
      <c r="I124" s="148"/>
      <c r="J124" s="1"/>
      <c r="K124" s="1"/>
      <c r="L124" s="1"/>
      <c r="M124" s="1"/>
      <c r="N124" s="1"/>
      <c r="O124" s="1"/>
      <c r="P124" s="1"/>
    </row>
    <row r="125" spans="1:25" x14ac:dyDescent="0.25">
      <c r="A125" s="155"/>
      <c r="B125" s="155"/>
      <c r="C125" s="155"/>
      <c r="D125" s="2" t="s">
        <v>60</v>
      </c>
      <c r="E125" s="155"/>
      <c r="F125" s="166"/>
      <c r="G125" s="186"/>
      <c r="H125" s="158">
        <f>ROUND((SUM(M9:M124))/2,2)</f>
        <v>0</v>
      </c>
      <c r="I125" s="158">
        <f>ROUND((SUM(I9:I124))/2,2)</f>
        <v>0</v>
      </c>
      <c r="J125" s="156"/>
      <c r="K125" s="155"/>
      <c r="L125" s="156">
        <f>ROUND((SUM(L9:L124))/2,2)</f>
        <v>0</v>
      </c>
      <c r="M125" s="156">
        <f>ROUND((SUM(M9:M124))/2,2)</f>
        <v>0</v>
      </c>
      <c r="N125" s="155"/>
      <c r="O125" s="155"/>
      <c r="P125" s="173">
        <f>ROUND((SUM(P9:P124))/2,2)</f>
        <v>352.88</v>
      </c>
    </row>
    <row r="126" spans="1:25" x14ac:dyDescent="0.25">
      <c r="A126" s="1"/>
      <c r="B126" s="1"/>
      <c r="C126" s="1"/>
      <c r="D126" s="1"/>
      <c r="E126" s="1"/>
      <c r="F126" s="162"/>
      <c r="G126" s="187"/>
      <c r="H126" s="148"/>
      <c r="I126" s="148"/>
      <c r="J126" s="1"/>
      <c r="K126" s="1"/>
      <c r="L126" s="1"/>
      <c r="M126" s="1"/>
      <c r="N126" s="1"/>
      <c r="O126" s="1"/>
      <c r="P126" s="1"/>
    </row>
    <row r="127" spans="1:25" x14ac:dyDescent="0.25">
      <c r="A127" s="155"/>
      <c r="B127" s="155"/>
      <c r="C127" s="155"/>
      <c r="D127" s="2" t="s">
        <v>70</v>
      </c>
      <c r="E127" s="155"/>
      <c r="F127" s="166"/>
      <c r="G127" s="188"/>
      <c r="H127" s="156"/>
      <c r="I127" s="156"/>
      <c r="J127" s="155"/>
      <c r="K127" s="155"/>
      <c r="L127" s="155"/>
      <c r="M127" s="155"/>
      <c r="N127" s="155"/>
      <c r="O127" s="155"/>
      <c r="P127" s="155"/>
      <c r="Q127" s="152"/>
      <c r="R127" s="152"/>
      <c r="S127" s="152"/>
      <c r="T127" s="152"/>
      <c r="U127" s="152"/>
      <c r="V127" s="152"/>
      <c r="W127" s="152"/>
      <c r="X127" s="152"/>
      <c r="Y127" s="152"/>
    </row>
    <row r="128" spans="1:25" x14ac:dyDescent="0.25">
      <c r="A128" s="155"/>
      <c r="B128" s="155"/>
      <c r="C128" s="155"/>
      <c r="D128" s="155" t="s">
        <v>71</v>
      </c>
      <c r="E128" s="155"/>
      <c r="F128" s="166"/>
      <c r="G128" s="188"/>
      <c r="H128" s="156"/>
      <c r="I128" s="156"/>
      <c r="J128" s="155"/>
      <c r="K128" s="155"/>
      <c r="L128" s="155"/>
      <c r="M128" s="155"/>
      <c r="N128" s="155"/>
      <c r="O128" s="155"/>
      <c r="P128" s="155"/>
      <c r="Q128" s="152"/>
      <c r="R128" s="152"/>
      <c r="S128" s="152"/>
      <c r="T128" s="152"/>
      <c r="U128" s="152"/>
      <c r="V128" s="152"/>
      <c r="W128" s="152"/>
      <c r="X128" s="152"/>
      <c r="Y128" s="152"/>
    </row>
    <row r="129" spans="1:25" ht="24.95" customHeight="1" x14ac:dyDescent="0.25">
      <c r="A129" s="170"/>
      <c r="B129" s="167" t="s">
        <v>258</v>
      </c>
      <c r="C129" s="171" t="s">
        <v>259</v>
      </c>
      <c r="D129" s="167" t="s">
        <v>260</v>
      </c>
      <c r="E129" s="167" t="s">
        <v>261</v>
      </c>
      <c r="F129" s="168">
        <v>156.53</v>
      </c>
      <c r="G129" s="185">
        <v>0</v>
      </c>
      <c r="H129" s="174"/>
      <c r="I129" s="174">
        <f t="shared" ref="I129:I134" si="17">ROUND(F129*(G129+H129),2)</f>
        <v>0</v>
      </c>
      <c r="J129" s="167">
        <f t="shared" ref="J129:J134" si="18">ROUND(F129*(N129),2)</f>
        <v>414.8</v>
      </c>
      <c r="K129" s="1">
        <f t="shared" ref="K129:K134" si="19">ROUND(F129*(O129),2)</f>
        <v>0</v>
      </c>
      <c r="L129" s="1">
        <f t="shared" ref="L129:L134" si="20">ROUND(F129*(G129),2)</f>
        <v>0</v>
      </c>
      <c r="M129" s="1"/>
      <c r="N129" s="1">
        <v>2.65</v>
      </c>
      <c r="O129" s="1"/>
      <c r="P129" s="166">
        <v>0</v>
      </c>
      <c r="Q129" s="172"/>
      <c r="R129" s="172"/>
      <c r="Y129">
        <v>0</v>
      </c>
    </row>
    <row r="130" spans="1:25" ht="24.95" customHeight="1" x14ac:dyDescent="0.25">
      <c r="A130" s="170"/>
      <c r="B130" s="167" t="s">
        <v>120</v>
      </c>
      <c r="C130" s="171" t="s">
        <v>262</v>
      </c>
      <c r="D130" s="167" t="s">
        <v>311</v>
      </c>
      <c r="E130" s="167" t="s">
        <v>92</v>
      </c>
      <c r="F130" s="168">
        <v>671</v>
      </c>
      <c r="G130" s="185">
        <v>0</v>
      </c>
      <c r="H130" s="169"/>
      <c r="I130" s="169">
        <f t="shared" si="17"/>
        <v>0</v>
      </c>
      <c r="J130" s="167">
        <f t="shared" si="18"/>
        <v>5287.48</v>
      </c>
      <c r="K130" s="1">
        <f t="shared" si="19"/>
        <v>0</v>
      </c>
      <c r="L130" s="1">
        <f t="shared" si="20"/>
        <v>0</v>
      </c>
      <c r="M130" s="1"/>
      <c r="N130" s="1">
        <v>7.88</v>
      </c>
      <c r="O130" s="1"/>
      <c r="P130" s="166">
        <v>0</v>
      </c>
      <c r="Q130" s="172"/>
      <c r="R130" s="172"/>
      <c r="Y130">
        <v>0</v>
      </c>
    </row>
    <row r="131" spans="1:25" ht="24.95" customHeight="1" x14ac:dyDescent="0.25">
      <c r="A131" s="170"/>
      <c r="B131" s="167" t="s">
        <v>120</v>
      </c>
      <c r="C131" s="171" t="s">
        <v>263</v>
      </c>
      <c r="D131" s="167" t="s">
        <v>264</v>
      </c>
      <c r="E131" s="167" t="s">
        <v>92</v>
      </c>
      <c r="F131" s="168">
        <v>481.97</v>
      </c>
      <c r="G131" s="185">
        <v>0</v>
      </c>
      <c r="H131" s="169"/>
      <c r="I131" s="169">
        <f t="shared" si="17"/>
        <v>0</v>
      </c>
      <c r="J131" s="167">
        <f t="shared" si="18"/>
        <v>4400.3900000000003</v>
      </c>
      <c r="K131" s="1">
        <f t="shared" si="19"/>
        <v>0</v>
      </c>
      <c r="L131" s="1">
        <f t="shared" si="20"/>
        <v>0</v>
      </c>
      <c r="M131" s="1"/>
      <c r="N131" s="1">
        <v>9.1300000000000008</v>
      </c>
      <c r="O131" s="1"/>
      <c r="P131" s="166">
        <v>0</v>
      </c>
      <c r="Q131" s="172"/>
      <c r="R131" s="172"/>
      <c r="Y131">
        <v>0</v>
      </c>
    </row>
    <row r="132" spans="1:25" ht="24.95" customHeight="1" x14ac:dyDescent="0.25">
      <c r="A132" s="170"/>
      <c r="B132" s="167" t="s">
        <v>120</v>
      </c>
      <c r="C132" s="171" t="s">
        <v>232</v>
      </c>
      <c r="D132" s="167" t="s">
        <v>265</v>
      </c>
      <c r="E132" s="167" t="s">
        <v>92</v>
      </c>
      <c r="F132" s="168">
        <v>194.65</v>
      </c>
      <c r="G132" s="185">
        <v>0</v>
      </c>
      <c r="H132" s="169"/>
      <c r="I132" s="169">
        <f t="shared" si="17"/>
        <v>0</v>
      </c>
      <c r="J132" s="167">
        <f t="shared" si="18"/>
        <v>6316.39</v>
      </c>
      <c r="K132" s="1">
        <f t="shared" si="19"/>
        <v>0</v>
      </c>
      <c r="L132" s="1">
        <f t="shared" si="20"/>
        <v>0</v>
      </c>
      <c r="M132" s="1"/>
      <c r="N132" s="1">
        <v>32.450000000000003</v>
      </c>
      <c r="O132" s="1"/>
      <c r="P132" s="166">
        <v>0</v>
      </c>
      <c r="Q132" s="172"/>
      <c r="R132" s="172"/>
      <c r="Y132">
        <v>0</v>
      </c>
    </row>
    <row r="133" spans="1:25" ht="24.95" customHeight="1" x14ac:dyDescent="0.25">
      <c r="A133" s="170"/>
      <c r="B133" s="167" t="s">
        <v>120</v>
      </c>
      <c r="C133" s="171" t="s">
        <v>266</v>
      </c>
      <c r="D133" s="167" t="s">
        <v>267</v>
      </c>
      <c r="E133" s="167" t="s">
        <v>92</v>
      </c>
      <c r="F133" s="168">
        <v>671</v>
      </c>
      <c r="G133" s="185">
        <v>0</v>
      </c>
      <c r="H133" s="169"/>
      <c r="I133" s="169">
        <f t="shared" si="17"/>
        <v>0</v>
      </c>
      <c r="J133" s="167">
        <f t="shared" si="18"/>
        <v>2717.55</v>
      </c>
      <c r="K133" s="1">
        <f t="shared" si="19"/>
        <v>0</v>
      </c>
      <c r="L133" s="1">
        <f t="shared" si="20"/>
        <v>0</v>
      </c>
      <c r="M133" s="1"/>
      <c r="N133" s="1">
        <v>4.05</v>
      </c>
      <c r="O133" s="1"/>
      <c r="P133" s="166">
        <v>0</v>
      </c>
      <c r="Q133" s="172"/>
      <c r="R133" s="172"/>
      <c r="Y133">
        <v>0</v>
      </c>
    </row>
    <row r="134" spans="1:25" ht="24.95" customHeight="1" x14ac:dyDescent="0.25">
      <c r="A134" s="170"/>
      <c r="B134" s="167" t="s">
        <v>120</v>
      </c>
      <c r="C134" s="171" t="s">
        <v>268</v>
      </c>
      <c r="D134" s="167" t="s">
        <v>269</v>
      </c>
      <c r="E134" s="167" t="s">
        <v>92</v>
      </c>
      <c r="F134" s="168">
        <v>419.1</v>
      </c>
      <c r="G134" s="185">
        <v>0</v>
      </c>
      <c r="H134" s="169"/>
      <c r="I134" s="169">
        <f t="shared" si="17"/>
        <v>0</v>
      </c>
      <c r="J134" s="167">
        <f t="shared" si="18"/>
        <v>1999.11</v>
      </c>
      <c r="K134" s="1">
        <f t="shared" si="19"/>
        <v>0</v>
      </c>
      <c r="L134" s="1">
        <f t="shared" si="20"/>
        <v>0</v>
      </c>
      <c r="M134" s="1"/>
      <c r="N134" s="1">
        <v>4.7699999999999996</v>
      </c>
      <c r="O134" s="1"/>
      <c r="P134" s="166">
        <v>0</v>
      </c>
      <c r="Q134" s="172"/>
      <c r="R134" s="172"/>
      <c r="Y134">
        <v>0</v>
      </c>
    </row>
    <row r="135" spans="1:25" x14ac:dyDescent="0.25">
      <c r="A135" s="155"/>
      <c r="B135" s="155"/>
      <c r="C135" s="155"/>
      <c r="D135" s="155" t="s">
        <v>71</v>
      </c>
      <c r="E135" s="155"/>
      <c r="F135" s="166"/>
      <c r="G135" s="186"/>
      <c r="H135" s="158">
        <f>ROUND((SUM(M128:M134))/1,2)</f>
        <v>0</v>
      </c>
      <c r="I135" s="158">
        <f>ROUND((SUM(I128:I134))/1,2)</f>
        <v>0</v>
      </c>
      <c r="J135" s="155"/>
      <c r="K135" s="155"/>
      <c r="L135" s="155">
        <f>ROUND((SUM(L128:L134))/1,2)</f>
        <v>0</v>
      </c>
      <c r="M135" s="155">
        <f>ROUND((SUM(M128:M134))/1,2)</f>
        <v>0</v>
      </c>
      <c r="N135" s="155"/>
      <c r="O135" s="155"/>
      <c r="P135" s="173">
        <f>ROUND((SUM(P128:P134))/1,2)</f>
        <v>0</v>
      </c>
      <c r="Q135" s="152"/>
      <c r="R135" s="152"/>
      <c r="S135" s="152"/>
      <c r="T135" s="152"/>
      <c r="U135" s="152"/>
      <c r="V135" s="152"/>
      <c r="W135" s="152"/>
      <c r="X135" s="152"/>
      <c r="Y135" s="152"/>
    </row>
    <row r="136" spans="1:25" x14ac:dyDescent="0.25">
      <c r="A136" s="1"/>
      <c r="B136" s="1"/>
      <c r="C136" s="1"/>
      <c r="D136" s="1"/>
      <c r="E136" s="1"/>
      <c r="F136" s="162"/>
      <c r="G136" s="187"/>
      <c r="H136" s="148"/>
      <c r="I136" s="148"/>
      <c r="J136" s="1"/>
      <c r="K136" s="1"/>
      <c r="L136" s="1"/>
      <c r="M136" s="1"/>
      <c r="N136" s="1"/>
      <c r="O136" s="1"/>
      <c r="P136" s="1"/>
    </row>
    <row r="137" spans="1:25" x14ac:dyDescent="0.25">
      <c r="A137" s="155"/>
      <c r="B137" s="155"/>
      <c r="C137" s="155"/>
      <c r="D137" s="155" t="s">
        <v>72</v>
      </c>
      <c r="E137" s="155"/>
      <c r="F137" s="166"/>
      <c r="G137" s="188"/>
      <c r="H137" s="156"/>
      <c r="I137" s="156"/>
      <c r="J137" s="155"/>
      <c r="K137" s="155"/>
      <c r="L137" s="155"/>
      <c r="M137" s="155"/>
      <c r="N137" s="155"/>
      <c r="O137" s="155"/>
      <c r="P137" s="155"/>
      <c r="Q137" s="152"/>
      <c r="R137" s="152"/>
      <c r="S137" s="152"/>
      <c r="T137" s="152"/>
      <c r="U137" s="152"/>
      <c r="V137" s="152"/>
      <c r="W137" s="152"/>
      <c r="X137" s="152"/>
      <c r="Y137" s="152"/>
    </row>
    <row r="138" spans="1:25" ht="24.95" customHeight="1" x14ac:dyDescent="0.25">
      <c r="A138" s="170"/>
      <c r="B138" s="167" t="s">
        <v>120</v>
      </c>
      <c r="C138" s="171" t="s">
        <v>270</v>
      </c>
      <c r="D138" s="167" t="s">
        <v>271</v>
      </c>
      <c r="E138" s="167" t="s">
        <v>123</v>
      </c>
      <c r="F138" s="168">
        <v>939.41</v>
      </c>
      <c r="G138" s="185">
        <v>0</v>
      </c>
      <c r="H138" s="169"/>
      <c r="I138" s="169">
        <f t="shared" ref="I138:I145" si="21">ROUND(F138*(G138+H138),2)</f>
        <v>0</v>
      </c>
      <c r="J138" s="167">
        <f t="shared" ref="J138:J145" si="22">ROUND(F138*(N138),2)</f>
        <v>4913.1099999999997</v>
      </c>
      <c r="K138" s="1">
        <f t="shared" ref="K138:K145" si="23">ROUND(F138*(O138),2)</f>
        <v>0</v>
      </c>
      <c r="L138" s="1">
        <f t="shared" ref="L138:L145" si="24">ROUND(F138*(G138),2)</f>
        <v>0</v>
      </c>
      <c r="M138" s="1"/>
      <c r="N138" s="1">
        <v>5.23</v>
      </c>
      <c r="O138" s="1"/>
      <c r="P138" s="166">
        <v>0</v>
      </c>
      <c r="Q138" s="172"/>
      <c r="R138" s="172"/>
      <c r="Y138">
        <v>0</v>
      </c>
    </row>
    <row r="139" spans="1:25" ht="24.95" customHeight="1" x14ac:dyDescent="0.25">
      <c r="A139" s="170"/>
      <c r="B139" s="167" t="s">
        <v>120</v>
      </c>
      <c r="C139" s="171" t="s">
        <v>272</v>
      </c>
      <c r="D139" s="167" t="s">
        <v>273</v>
      </c>
      <c r="E139" s="167" t="s">
        <v>168</v>
      </c>
      <c r="F139" s="168">
        <v>61.96</v>
      </c>
      <c r="G139" s="185">
        <v>0</v>
      </c>
      <c r="H139" s="169"/>
      <c r="I139" s="169">
        <f t="shared" si="21"/>
        <v>0</v>
      </c>
      <c r="J139" s="167">
        <f t="shared" si="22"/>
        <v>17839.52</v>
      </c>
      <c r="K139" s="1">
        <f t="shared" si="23"/>
        <v>0</v>
      </c>
      <c r="L139" s="1">
        <f t="shared" si="24"/>
        <v>0</v>
      </c>
      <c r="M139" s="1"/>
      <c r="N139" s="1">
        <v>287.92</v>
      </c>
      <c r="O139" s="1"/>
      <c r="P139" s="166">
        <v>0</v>
      </c>
      <c r="Q139" s="172"/>
      <c r="R139" s="172"/>
      <c r="Y139">
        <v>0</v>
      </c>
    </row>
    <row r="140" spans="1:25" ht="24.95" customHeight="1" x14ac:dyDescent="0.25">
      <c r="A140" s="170"/>
      <c r="B140" s="167" t="s">
        <v>120</v>
      </c>
      <c r="C140" s="171" t="s">
        <v>274</v>
      </c>
      <c r="D140" s="167" t="s">
        <v>275</v>
      </c>
      <c r="E140" s="167" t="s">
        <v>151</v>
      </c>
      <c r="F140" s="168">
        <v>54</v>
      </c>
      <c r="G140" s="185">
        <v>0</v>
      </c>
      <c r="H140" s="169"/>
      <c r="I140" s="169">
        <f t="shared" si="21"/>
        <v>0</v>
      </c>
      <c r="J140" s="167">
        <f t="shared" si="22"/>
        <v>206.82</v>
      </c>
      <c r="K140" s="1">
        <f t="shared" si="23"/>
        <v>0</v>
      </c>
      <c r="L140" s="1">
        <f t="shared" si="24"/>
        <v>0</v>
      </c>
      <c r="M140" s="1"/>
      <c r="N140" s="1">
        <v>3.83</v>
      </c>
      <c r="O140" s="1"/>
      <c r="P140" s="166">
        <v>0</v>
      </c>
      <c r="Q140" s="172"/>
      <c r="R140" s="172"/>
      <c r="Y140">
        <v>0</v>
      </c>
    </row>
    <row r="141" spans="1:25" ht="24.95" customHeight="1" x14ac:dyDescent="0.25">
      <c r="A141" s="170"/>
      <c r="B141" s="167" t="s">
        <v>120</v>
      </c>
      <c r="C141" s="171" t="s">
        <v>276</v>
      </c>
      <c r="D141" s="167" t="s">
        <v>277</v>
      </c>
      <c r="E141" s="167" t="s">
        <v>168</v>
      </c>
      <c r="F141" s="168">
        <v>15.1</v>
      </c>
      <c r="G141" s="185">
        <v>0</v>
      </c>
      <c r="H141" s="169"/>
      <c r="I141" s="169">
        <f t="shared" si="21"/>
        <v>0</v>
      </c>
      <c r="J141" s="167">
        <f t="shared" si="22"/>
        <v>3546.39</v>
      </c>
      <c r="K141" s="1">
        <f t="shared" si="23"/>
        <v>0</v>
      </c>
      <c r="L141" s="1">
        <f t="shared" si="24"/>
        <v>0</v>
      </c>
      <c r="M141" s="1"/>
      <c r="N141" s="1">
        <v>234.86</v>
      </c>
      <c r="O141" s="1"/>
      <c r="P141" s="166">
        <v>0</v>
      </c>
      <c r="Q141" s="172"/>
      <c r="R141" s="172"/>
      <c r="Y141">
        <v>0</v>
      </c>
    </row>
    <row r="142" spans="1:25" ht="24.95" customHeight="1" x14ac:dyDescent="0.25">
      <c r="A142" s="170"/>
      <c r="B142" s="167" t="s">
        <v>120</v>
      </c>
      <c r="C142" s="171" t="s">
        <v>278</v>
      </c>
      <c r="D142" s="167" t="s">
        <v>279</v>
      </c>
      <c r="E142" s="167" t="s">
        <v>92</v>
      </c>
      <c r="F142" s="168">
        <v>448.22</v>
      </c>
      <c r="G142" s="185">
        <v>0</v>
      </c>
      <c r="H142" s="169"/>
      <c r="I142" s="169">
        <f t="shared" si="21"/>
        <v>0</v>
      </c>
      <c r="J142" s="167">
        <f t="shared" si="22"/>
        <v>7897.64</v>
      </c>
      <c r="K142" s="1">
        <f t="shared" si="23"/>
        <v>0</v>
      </c>
      <c r="L142" s="1">
        <f t="shared" si="24"/>
        <v>0</v>
      </c>
      <c r="M142" s="1"/>
      <c r="N142" s="1">
        <v>17.62</v>
      </c>
      <c r="O142" s="1"/>
      <c r="P142" s="166">
        <v>0</v>
      </c>
      <c r="Q142" s="172"/>
      <c r="R142" s="172"/>
      <c r="Y142">
        <v>0</v>
      </c>
    </row>
    <row r="143" spans="1:25" ht="24.95" customHeight="1" x14ac:dyDescent="0.25">
      <c r="A143" s="170"/>
      <c r="B143" s="167" t="s">
        <v>120</v>
      </c>
      <c r="C143" s="171" t="s">
        <v>280</v>
      </c>
      <c r="D143" s="167" t="s">
        <v>281</v>
      </c>
      <c r="E143" s="167" t="s">
        <v>151</v>
      </c>
      <c r="F143" s="168">
        <v>27</v>
      </c>
      <c r="G143" s="185">
        <v>0</v>
      </c>
      <c r="H143" s="169"/>
      <c r="I143" s="169">
        <f t="shared" si="21"/>
        <v>0</v>
      </c>
      <c r="J143" s="167">
        <f t="shared" si="22"/>
        <v>185.22</v>
      </c>
      <c r="K143" s="1">
        <f t="shared" si="23"/>
        <v>0</v>
      </c>
      <c r="L143" s="1">
        <f t="shared" si="24"/>
        <v>0</v>
      </c>
      <c r="M143" s="1"/>
      <c r="N143" s="1">
        <v>6.86</v>
      </c>
      <c r="O143" s="1"/>
      <c r="P143" s="166">
        <v>0</v>
      </c>
      <c r="Q143" s="172"/>
      <c r="R143" s="172"/>
      <c r="Y143">
        <v>0</v>
      </c>
    </row>
    <row r="144" spans="1:25" ht="24.95" customHeight="1" x14ac:dyDescent="0.25">
      <c r="A144" s="170"/>
      <c r="B144" s="167" t="s">
        <v>120</v>
      </c>
      <c r="C144" s="171" t="s">
        <v>282</v>
      </c>
      <c r="D144" s="167" t="s">
        <v>283</v>
      </c>
      <c r="E144" s="167" t="s">
        <v>168</v>
      </c>
      <c r="F144" s="168">
        <v>131</v>
      </c>
      <c r="G144" s="185">
        <v>0</v>
      </c>
      <c r="H144" s="169"/>
      <c r="I144" s="169">
        <f t="shared" si="21"/>
        <v>0</v>
      </c>
      <c r="J144" s="167">
        <f t="shared" si="22"/>
        <v>21527.23</v>
      </c>
      <c r="K144" s="1">
        <f t="shared" si="23"/>
        <v>0</v>
      </c>
      <c r="L144" s="1">
        <f t="shared" si="24"/>
        <v>0</v>
      </c>
      <c r="M144" s="1"/>
      <c r="N144" s="1">
        <v>164.33</v>
      </c>
      <c r="O144" s="1"/>
      <c r="P144" s="166">
        <v>0</v>
      </c>
      <c r="Q144" s="172"/>
      <c r="R144" s="172"/>
      <c r="Y144">
        <v>0</v>
      </c>
    </row>
    <row r="145" spans="1:25" ht="24.95" customHeight="1" x14ac:dyDescent="0.25">
      <c r="A145" s="170"/>
      <c r="B145" s="167" t="s">
        <v>120</v>
      </c>
      <c r="C145" s="171" t="s">
        <v>284</v>
      </c>
      <c r="D145" s="167" t="s">
        <v>285</v>
      </c>
      <c r="E145" s="167" t="s">
        <v>261</v>
      </c>
      <c r="F145" s="168">
        <v>428.62</v>
      </c>
      <c r="G145" s="185">
        <v>0</v>
      </c>
      <c r="H145" s="174"/>
      <c r="I145" s="174">
        <f t="shared" si="21"/>
        <v>0</v>
      </c>
      <c r="J145" s="167">
        <f t="shared" si="22"/>
        <v>857.24</v>
      </c>
      <c r="K145" s="1">
        <f t="shared" si="23"/>
        <v>0</v>
      </c>
      <c r="L145" s="1">
        <f t="shared" si="24"/>
        <v>0</v>
      </c>
      <c r="M145" s="1"/>
      <c r="N145" s="1">
        <v>2</v>
      </c>
      <c r="O145" s="1"/>
      <c r="P145" s="166">
        <v>0</v>
      </c>
      <c r="Q145" s="172"/>
      <c r="R145" s="172"/>
      <c r="Y145">
        <v>0</v>
      </c>
    </row>
    <row r="146" spans="1:25" x14ac:dyDescent="0.25">
      <c r="A146" s="155"/>
      <c r="B146" s="155"/>
      <c r="C146" s="155"/>
      <c r="D146" s="155" t="s">
        <v>72</v>
      </c>
      <c r="E146" s="155"/>
      <c r="F146" s="166"/>
      <c r="G146" s="186"/>
      <c r="H146" s="158">
        <f>ROUND((SUM(M137:M145))/1,2)</f>
        <v>0</v>
      </c>
      <c r="I146" s="158">
        <f>ROUND((SUM(I137:I145))/1,2)</f>
        <v>0</v>
      </c>
      <c r="J146" s="155"/>
      <c r="K146" s="155"/>
      <c r="L146" s="155">
        <f>ROUND((SUM(L137:L145))/1,2)</f>
        <v>0</v>
      </c>
      <c r="M146" s="155">
        <f>ROUND((SUM(M137:M145))/1,2)</f>
        <v>0</v>
      </c>
      <c r="N146" s="155"/>
      <c r="O146" s="155"/>
      <c r="P146" s="173">
        <f>ROUND((SUM(P137:P145))/1,2)</f>
        <v>0</v>
      </c>
      <c r="Q146" s="152"/>
      <c r="R146" s="152"/>
      <c r="S146" s="152"/>
      <c r="T146" s="152"/>
      <c r="U146" s="152"/>
      <c r="V146" s="152"/>
      <c r="W146" s="152"/>
      <c r="X146" s="152"/>
      <c r="Y146" s="152"/>
    </row>
    <row r="147" spans="1:25" x14ac:dyDescent="0.25">
      <c r="A147" s="1"/>
      <c r="B147" s="1"/>
      <c r="C147" s="1"/>
      <c r="D147" s="1"/>
      <c r="E147" s="1"/>
      <c r="F147" s="162"/>
      <c r="G147" s="187"/>
      <c r="H147" s="148"/>
      <c r="I147" s="148"/>
      <c r="J147" s="1"/>
      <c r="K147" s="1"/>
      <c r="L147" s="1"/>
      <c r="M147" s="1"/>
      <c r="N147" s="1"/>
      <c r="O147" s="1"/>
      <c r="P147" s="1"/>
    </row>
    <row r="148" spans="1:25" x14ac:dyDescent="0.25">
      <c r="A148" s="155"/>
      <c r="B148" s="155"/>
      <c r="C148" s="155"/>
      <c r="D148" s="155" t="s">
        <v>73</v>
      </c>
      <c r="E148" s="155"/>
      <c r="F148" s="155"/>
      <c r="G148" s="189"/>
      <c r="H148" s="155"/>
      <c r="I148" s="155"/>
      <c r="J148" s="155"/>
      <c r="K148" s="155"/>
      <c r="L148" s="155"/>
      <c r="M148" s="155"/>
      <c r="N148" s="155"/>
      <c r="O148" s="155"/>
      <c r="P148" s="155"/>
      <c r="Q148" s="152"/>
      <c r="R148" s="152"/>
      <c r="S148" s="152"/>
      <c r="T148" s="152"/>
      <c r="U148" s="152"/>
      <c r="V148" s="152"/>
      <c r="W148" s="152"/>
      <c r="X148" s="152"/>
      <c r="Y148" s="152"/>
    </row>
    <row r="149" spans="1:25" ht="24.95" customHeight="1" x14ac:dyDescent="0.25">
      <c r="A149" s="170"/>
      <c r="B149" s="167" t="s">
        <v>286</v>
      </c>
      <c r="C149" s="171" t="s">
        <v>287</v>
      </c>
      <c r="D149" s="167" t="s">
        <v>288</v>
      </c>
      <c r="E149" s="167" t="s">
        <v>261</v>
      </c>
      <c r="F149" s="168">
        <v>142.53</v>
      </c>
      <c r="G149" s="185">
        <v>0</v>
      </c>
      <c r="H149" s="174"/>
      <c r="I149" s="174">
        <f>ROUND(F149*(G149+H149),2)</f>
        <v>0</v>
      </c>
      <c r="J149" s="167">
        <f>ROUND(F149*(N149),2)</f>
        <v>285.06</v>
      </c>
      <c r="K149" s="1">
        <f>ROUND(F149*(O149),2)</f>
        <v>0</v>
      </c>
      <c r="L149" s="1">
        <f>ROUND(F149*(G149),2)</f>
        <v>0</v>
      </c>
      <c r="M149" s="1"/>
      <c r="N149" s="1">
        <v>2</v>
      </c>
      <c r="O149" s="1"/>
      <c r="P149" s="166">
        <v>0</v>
      </c>
      <c r="Q149" s="172"/>
      <c r="R149" s="172"/>
      <c r="Y149">
        <v>0</v>
      </c>
    </row>
    <row r="150" spans="1:25" ht="35.1" customHeight="1" x14ac:dyDescent="0.25">
      <c r="A150" s="170"/>
      <c r="B150" s="167" t="s">
        <v>120</v>
      </c>
      <c r="C150" s="171" t="s">
        <v>289</v>
      </c>
      <c r="D150" s="167" t="s">
        <v>290</v>
      </c>
      <c r="E150" s="167" t="s">
        <v>92</v>
      </c>
      <c r="F150" s="168">
        <v>196.8</v>
      </c>
      <c r="G150" s="185">
        <v>0</v>
      </c>
      <c r="H150" s="167"/>
      <c r="I150" s="169">
        <f>ROUND(F150*(G150+H150),2)</f>
        <v>0</v>
      </c>
      <c r="J150" s="167">
        <f>ROUND(F150*(N150),2)</f>
        <v>11499.02</v>
      </c>
      <c r="K150" s="1">
        <f>ROUND(F150*(O150),2)</f>
        <v>0</v>
      </c>
      <c r="L150" s="1">
        <f>ROUND(F150*(G150),2)</f>
        <v>0</v>
      </c>
      <c r="M150" s="1"/>
      <c r="N150" s="1">
        <v>58.43</v>
      </c>
      <c r="O150" s="1"/>
      <c r="P150" s="166">
        <v>0</v>
      </c>
      <c r="Q150" s="172"/>
      <c r="R150" s="172"/>
      <c r="Y150">
        <v>0</v>
      </c>
    </row>
    <row r="151" spans="1:25" ht="24.95" customHeight="1" x14ac:dyDescent="0.25">
      <c r="A151" s="170"/>
      <c r="B151" s="167" t="s">
        <v>291</v>
      </c>
      <c r="C151" s="171" t="s">
        <v>292</v>
      </c>
      <c r="D151" s="167" t="s">
        <v>293</v>
      </c>
      <c r="E151" s="167" t="s">
        <v>92</v>
      </c>
      <c r="F151" s="168">
        <v>14.38</v>
      </c>
      <c r="G151" s="185">
        <v>0</v>
      </c>
      <c r="H151" s="167"/>
      <c r="I151" s="169">
        <f>ROUND(F151*(G151+H151),2)</f>
        <v>0</v>
      </c>
      <c r="J151" s="167">
        <f>ROUND(F151*(N151),2)</f>
        <v>354.04</v>
      </c>
      <c r="K151" s="1">
        <f>ROUND(F151*(O151),2)</f>
        <v>0</v>
      </c>
      <c r="L151" s="1"/>
      <c r="M151" s="1">
        <f>ROUND(F151*(G151),2)</f>
        <v>0</v>
      </c>
      <c r="N151" s="1">
        <v>24.62</v>
      </c>
      <c r="O151" s="1"/>
      <c r="P151" s="166">
        <v>0</v>
      </c>
      <c r="Q151" s="172"/>
      <c r="R151" s="172"/>
      <c r="Y151">
        <v>0</v>
      </c>
    </row>
    <row r="152" spans="1:25" x14ac:dyDescent="0.25">
      <c r="A152" s="155"/>
      <c r="B152" s="155"/>
      <c r="C152" s="155"/>
      <c r="D152" s="155" t="s">
        <v>73</v>
      </c>
      <c r="E152" s="155"/>
      <c r="F152" s="155"/>
      <c r="G152" s="186"/>
      <c r="H152" s="158">
        <f>ROUND((SUM(M148:M151))/1,2)</f>
        <v>0</v>
      </c>
      <c r="I152" s="158">
        <f>ROUND((SUM(I148:I151))/1,2)</f>
        <v>0</v>
      </c>
      <c r="J152" s="155"/>
      <c r="K152" s="155"/>
      <c r="L152" s="155">
        <f>ROUND((SUM(L148:L151))/1,2)</f>
        <v>0</v>
      </c>
      <c r="M152" s="155">
        <f>ROUND((SUM(M148:M151))/1,2)</f>
        <v>0</v>
      </c>
      <c r="N152" s="155"/>
      <c r="O152" s="155"/>
      <c r="P152" s="173">
        <f>ROUND((SUM(P148:P151))/1,2)</f>
        <v>0</v>
      </c>
      <c r="Q152" s="152"/>
      <c r="R152" s="152"/>
      <c r="S152" s="152"/>
      <c r="T152" s="152"/>
      <c r="U152" s="152"/>
      <c r="V152" s="152"/>
      <c r="W152" s="152"/>
      <c r="X152" s="152"/>
      <c r="Y152" s="152"/>
    </row>
    <row r="153" spans="1:25" x14ac:dyDescent="0.25">
      <c r="A153" s="1"/>
      <c r="B153" s="1"/>
      <c r="C153" s="1"/>
      <c r="D153" s="1"/>
      <c r="E153" s="1"/>
      <c r="F153" s="1"/>
      <c r="G153" s="190"/>
      <c r="H153" s="1"/>
      <c r="I153" s="1"/>
      <c r="J153" s="1"/>
      <c r="K153" s="1"/>
      <c r="L153" s="1"/>
      <c r="M153" s="1"/>
      <c r="N153" s="1"/>
      <c r="O153" s="1"/>
      <c r="P153" s="1"/>
    </row>
    <row r="154" spans="1:25" x14ac:dyDescent="0.25">
      <c r="A154" s="155"/>
      <c r="B154" s="155"/>
      <c r="C154" s="155"/>
      <c r="D154" s="155" t="s">
        <v>74</v>
      </c>
      <c r="E154" s="155"/>
      <c r="F154" s="155"/>
      <c r="G154" s="189"/>
      <c r="H154" s="155"/>
      <c r="I154" s="155"/>
      <c r="J154" s="155"/>
      <c r="K154" s="155"/>
      <c r="L154" s="155"/>
      <c r="M154" s="155"/>
      <c r="N154" s="155"/>
      <c r="O154" s="155"/>
      <c r="P154" s="155"/>
      <c r="Q154" s="152"/>
      <c r="R154" s="152"/>
      <c r="S154" s="152"/>
      <c r="T154" s="152"/>
      <c r="U154" s="152"/>
      <c r="V154" s="152"/>
      <c r="W154" s="152"/>
      <c r="X154" s="152"/>
      <c r="Y154" s="152"/>
    </row>
    <row r="155" spans="1:25" ht="24.95" customHeight="1" x14ac:dyDescent="0.25">
      <c r="A155" s="170"/>
      <c r="B155" s="167" t="s">
        <v>294</v>
      </c>
      <c r="C155" s="171" t="s">
        <v>295</v>
      </c>
      <c r="D155" s="167" t="s">
        <v>296</v>
      </c>
      <c r="E155" s="167" t="s">
        <v>92</v>
      </c>
      <c r="F155" s="168">
        <v>1555.09</v>
      </c>
      <c r="G155" s="185">
        <v>0</v>
      </c>
      <c r="H155" s="167"/>
      <c r="I155" s="169">
        <f>ROUND(F155*(G155+H155),2)</f>
        <v>0</v>
      </c>
      <c r="J155" s="167">
        <f>ROUND(F155*(N155),2)</f>
        <v>13420.43</v>
      </c>
      <c r="K155" s="1">
        <f>ROUND(F155*(O155),2)</f>
        <v>0</v>
      </c>
      <c r="L155" s="1">
        <f>ROUND(F155*(G155),2)</f>
        <v>0</v>
      </c>
      <c r="M155" s="1"/>
      <c r="N155" s="1">
        <v>8.6300000000000008</v>
      </c>
      <c r="O155" s="1"/>
      <c r="P155" s="166">
        <f>ROUND(F155*(R155),3)</f>
        <v>0.54400000000000004</v>
      </c>
      <c r="Q155" s="172"/>
      <c r="R155" s="172">
        <v>3.5E-4</v>
      </c>
      <c r="Y155">
        <v>0</v>
      </c>
    </row>
    <row r="156" spans="1:25" ht="24.95" customHeight="1" x14ac:dyDescent="0.25">
      <c r="A156" s="170"/>
      <c r="B156" s="167" t="s">
        <v>120</v>
      </c>
      <c r="C156" s="171" t="s">
        <v>297</v>
      </c>
      <c r="D156" s="167" t="s">
        <v>298</v>
      </c>
      <c r="E156" s="167" t="s">
        <v>92</v>
      </c>
      <c r="F156" s="168">
        <v>1578.38</v>
      </c>
      <c r="G156" s="185">
        <v>0</v>
      </c>
      <c r="H156" s="167"/>
      <c r="I156" s="169">
        <f>ROUND(F156*(G156+H156),2)</f>
        <v>0</v>
      </c>
      <c r="J156" s="167">
        <f>ROUND(F156*(N156),2)</f>
        <v>6834.39</v>
      </c>
      <c r="K156" s="1">
        <f>ROUND(F156*(O156),2)</f>
        <v>0</v>
      </c>
      <c r="L156" s="1">
        <f>ROUND(F156*(G156),2)</f>
        <v>0</v>
      </c>
      <c r="M156" s="1"/>
      <c r="N156" s="1">
        <v>4.33</v>
      </c>
      <c r="O156" s="1"/>
      <c r="P156" s="166">
        <v>0</v>
      </c>
      <c r="Q156" s="172"/>
      <c r="R156" s="172"/>
      <c r="Y156">
        <v>0</v>
      </c>
    </row>
    <row r="157" spans="1:25" ht="24.95" customHeight="1" x14ac:dyDescent="0.25">
      <c r="A157" s="170"/>
      <c r="B157" s="167" t="s">
        <v>120</v>
      </c>
      <c r="C157" s="171" t="s">
        <v>299</v>
      </c>
      <c r="D157" s="167" t="s">
        <v>300</v>
      </c>
      <c r="E157" s="167" t="s">
        <v>168</v>
      </c>
      <c r="F157" s="168">
        <v>119.59</v>
      </c>
      <c r="G157" s="185">
        <v>0</v>
      </c>
      <c r="H157" s="167"/>
      <c r="I157" s="169">
        <f>ROUND(F157*(G157+H157),2)</f>
        <v>0</v>
      </c>
      <c r="J157" s="167">
        <f>ROUND(F157*(N157),2)</f>
        <v>404.21</v>
      </c>
      <c r="K157" s="1">
        <f>ROUND(F157*(O157),2)</f>
        <v>0</v>
      </c>
      <c r="L157" s="1">
        <f>ROUND(F157*(G157),2)</f>
        <v>0</v>
      </c>
      <c r="M157" s="1"/>
      <c r="N157" s="1">
        <v>3.38</v>
      </c>
      <c r="O157" s="1"/>
      <c r="P157" s="166">
        <v>0</v>
      </c>
      <c r="Q157" s="172"/>
      <c r="R157" s="172"/>
      <c r="Y157">
        <v>0</v>
      </c>
    </row>
    <row r="158" spans="1:25" x14ac:dyDescent="0.25">
      <c r="A158" s="155"/>
      <c r="B158" s="155"/>
      <c r="C158" s="155"/>
      <c r="D158" s="155" t="s">
        <v>74</v>
      </c>
      <c r="E158" s="155"/>
      <c r="F158" s="155"/>
      <c r="G158" s="158"/>
      <c r="H158" s="158"/>
      <c r="I158" s="158">
        <f>ROUND((SUM(I154:I157))/1,2)</f>
        <v>0</v>
      </c>
      <c r="J158" s="155"/>
      <c r="K158" s="155"/>
      <c r="L158" s="155">
        <f>ROUND((SUM(L154:L157))/1,2)</f>
        <v>0</v>
      </c>
      <c r="M158" s="155">
        <f>ROUND((SUM(M154:M157))/1,2)</f>
        <v>0</v>
      </c>
      <c r="N158" s="155"/>
      <c r="O158" s="155"/>
      <c r="P158" s="173">
        <f>ROUND((SUM(P154:P157))/1,2)</f>
        <v>0.54</v>
      </c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25" x14ac:dyDescent="0.25">
      <c r="A160" s="155"/>
      <c r="B160" s="155"/>
      <c r="C160" s="155"/>
      <c r="D160" s="2" t="s">
        <v>70</v>
      </c>
      <c r="E160" s="155"/>
      <c r="F160" s="155"/>
      <c r="G160" s="158"/>
      <c r="H160" s="158">
        <f>ROUND((SUM(M127:M159))/2,2)</f>
        <v>0</v>
      </c>
      <c r="I160" s="158">
        <f>ROUND((SUM(I127:I159))/2,2)</f>
        <v>0</v>
      </c>
      <c r="J160" s="155"/>
      <c r="K160" s="155"/>
      <c r="L160" s="155">
        <f>ROUND((SUM(L127:L159))/2,2)</f>
        <v>0</v>
      </c>
      <c r="M160" s="155">
        <f>ROUND((SUM(M127:M159))/2,2)</f>
        <v>0</v>
      </c>
      <c r="N160" s="155"/>
      <c r="O160" s="155"/>
      <c r="P160" s="173">
        <f>ROUND((SUM(P127:P159))/2,2)</f>
        <v>0.54</v>
      </c>
    </row>
    <row r="161" spans="1:25" x14ac:dyDescent="0.25">
      <c r="A161" s="175"/>
      <c r="B161" s="175"/>
      <c r="C161" s="175"/>
      <c r="D161" s="175" t="s">
        <v>75</v>
      </c>
      <c r="E161" s="175"/>
      <c r="F161" s="175"/>
      <c r="G161" s="176"/>
      <c r="H161" s="176">
        <f>ROUND((SUM(M9:M160))/3,2)</f>
        <v>0</v>
      </c>
      <c r="I161" s="176">
        <f>ROUND((SUM(I9:I160))/3,2)</f>
        <v>0</v>
      </c>
      <c r="J161" s="175"/>
      <c r="K161" s="175">
        <f>ROUND((SUM(K9:K160))/3,2)</f>
        <v>0</v>
      </c>
      <c r="L161" s="175">
        <f>ROUND((SUM(L9:L160))/3,2)</f>
        <v>0</v>
      </c>
      <c r="M161" s="175">
        <f>ROUND((SUM(M9:M160))/3,2)</f>
        <v>0</v>
      </c>
      <c r="N161" s="175"/>
      <c r="O161" s="175"/>
      <c r="P161" s="177">
        <f>ROUND((SUM(P9:P160))/3,2)</f>
        <v>353.42</v>
      </c>
      <c r="Y161">
        <f>(SUM(Y9:Y160))</f>
        <v>0</v>
      </c>
    </row>
  </sheetData>
  <phoneticPr fontId="12" type="noConversion"/>
  <printOptions horizontalCentered="1" gridLines="1"/>
  <pageMargins left="0.7" right="6.9444444444444441E-3" top="0.75" bottom="0.75" header="0.3" footer="0.3"/>
  <pageSetup paperSize="9" orientation="landscape" r:id="rId1"/>
  <headerFooter>
    <oddHeader>&amp;C&amp;B&amp; Rozpočet Rekonštrukcia mosta cez rieku Hron v obci Vlkanová - Most ev.č. 66019-01 / Rekonštrukcia mosta</oddHeader>
    <oddFooter>&amp;RStrana &amp;P z &amp;N    &amp;L&amp;7Spracované systémom Systematic®pyramida.wsn, tel.: 051 77 10 585</oddFooter>
  </headerFooter>
  <ignoredErrors>
    <ignoredError sqref="C155:C157 C149:C151 C144:C145 C138:C143 C129:C134 C122 C99:C118 C96:C98 C88:C92 C83:C84 C81:C82 C69:C77 C63:C68 C49:C59 C44:C45 C36:C40 C11:C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Kryci_list 6701</vt:lpstr>
      <vt:lpstr>Rekap 6701</vt:lpstr>
      <vt:lpstr>SO 6701</vt:lpstr>
      <vt:lpstr>'Rekap 6701'!Názvy_tlače</vt:lpstr>
      <vt:lpstr>'SO 6701'!Názvy_tlače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SMDRozpočty s.r.o.</dc:creator>
  <cp:lastModifiedBy>Debnárová Monika</cp:lastModifiedBy>
  <dcterms:created xsi:type="dcterms:W3CDTF">2019-12-14T10:25:45Z</dcterms:created>
  <dcterms:modified xsi:type="dcterms:W3CDTF">2022-05-24T08:54:47Z</dcterms:modified>
</cp:coreProperties>
</file>