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93" activeTab="0"/>
  </bookViews>
  <sheets>
    <sheet name="1_etapa" sheetId="1" r:id="rId1"/>
  </sheets>
  <definedNames>
    <definedName name="_xlnm.Print_Titles" localSheetId="0">'1_etapa'!$101:$101</definedName>
    <definedName name="_xlnm.Print_Area" localSheetId="0">'1_etapa'!$C$4:$Q$61,'1_etapa'!$C$67:$Q$85,'1_etapa'!$C$91:$Q$175</definedName>
  </definedNames>
  <calcPr fullCalcOnLoad="1"/>
</workbook>
</file>

<file path=xl/sharedStrings.xml><?xml version="1.0" encoding="utf-8"?>
<sst xmlns="http://schemas.openxmlformats.org/spreadsheetml/2006/main" count="477" uniqueCount="195">
  <si>
    <t>Hárok obsahuje: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</si>
  <si>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</si>
  <si>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</si>
  <si>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</si>
  <si>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</si>
  <si>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Miesto: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</si>
  <si>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</si>
  <si>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</si>
  <si>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</si>
  <si>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</si>
  <si>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</si>
  <si>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</si>
  <si>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</si>
  <si>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Cena bez DPH</t>
  </si>
  <si>
    <t>DPH</t>
  </si>
  <si>
    <t>základná</t>
  </si>
  <si>
    <t>z</t>
  </si>
  <si>
    <t>znížená</t>
  </si>
  <si>
    <t>základná prenesená</t>
  </si>
  <si>
    <t>znížená prenesená</t>
  </si>
  <si>
    <t>nulová</t>
  </si>
  <si>
    <t>Cena s DPH</t>
  </si>
  <si>
    <t>v</t>
  </si>
  <si>
    <t>€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</si>
  <si>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</si>
  <si>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</si>
  <si>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</si>
  <si>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</si>
  <si>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</si>
  <si>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</si>
  <si>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</si>
  <si>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</si>
  <si>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{e79c6b8b-498a-46a7-92bf-2bc00ec2fcc2}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</si>
  <si>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</si>
  <si>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</si>
  <si>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</si>
  <si>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</si>
  <si>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</si>
  <si>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</si>
  <si>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</si>
  <si>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</si>
  <si>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</si>
  <si>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</si>
  <si>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</si>
  <si>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</si>
  <si>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[€]</t>
  </si>
  <si>
    <t>1) Náklady z rozpočtu</t>
  </si>
  <si>
    <t>921 - Elektromontáže</t>
  </si>
  <si>
    <t>P - Ostatné</t>
  </si>
  <si>
    <t>2) Ostatné náklady</t>
  </si>
  <si>
    <t>ROZPOČET</t>
  </si>
  <si>
    <t>PČ</t>
  </si>
  <si>
    <t>Typ</t>
  </si>
  <si>
    <t>Popis</t>
  </si>
  <si>
    <t>MJ</t>
  </si>
  <si>
    <t>Množstvo</t>
  </si>
  <si>
    <t>J.cena [€]</t>
  </si>
  <si>
    <t>Poznámka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</si>
  <si>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</si>
  <si>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</si>
  <si>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</si>
  <si>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</si>
  <si>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</si>
  <si>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</si>
  <si>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</si>
  <si>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ROZPOCET</t>
  </si>
  <si>
    <t>K</t>
  </si>
  <si>
    <t>210101431</t>
  </si>
  <si>
    <t>ks</t>
  </si>
  <si>
    <t>M</t>
  </si>
  <si>
    <t>m</t>
  </si>
  <si>
    <t>3411316001</t>
  </si>
  <si>
    <t>Trubka ohybná FXP 32mm</t>
  </si>
  <si>
    <t>210110301</t>
  </si>
  <si>
    <t>Vypínač NUK 16, VS 10, 16, 32, 63 vstavaný, bez zhotovenia profilového otvoru a vrátane zapojenia</t>
  </si>
  <si>
    <t>3580207900</t>
  </si>
  <si>
    <t>Vypínač č.1</t>
  </si>
  <si>
    <t xml:space="preserve">Vypínač č.6 </t>
  </si>
  <si>
    <t>3450321700</t>
  </si>
  <si>
    <t>P</t>
  </si>
  <si>
    <t>210202004</t>
  </si>
  <si>
    <t>3480718650</t>
  </si>
  <si>
    <t>210220031</t>
  </si>
  <si>
    <t>Ekvipotenciálna svorkovnica EPS 2 v krabici KO 125 E</t>
  </si>
  <si>
    <t>3410300258</t>
  </si>
  <si>
    <t>Krabica odbočná  krabica + veko šedá  KO 125 E KA</t>
  </si>
  <si>
    <t>3410301603</t>
  </si>
  <si>
    <t>Svorkovnica ekvipotencionálna  EPS 2</t>
  </si>
  <si>
    <t>210220040</t>
  </si>
  <si>
    <t>3544247905</t>
  </si>
  <si>
    <t>3544247910</t>
  </si>
  <si>
    <t>Páska CU, obj. č. ESV000000038; bleskozvodný a uzemňovací materiál, dĺžka 0,5m</t>
  </si>
  <si>
    <t>210220243</t>
  </si>
  <si>
    <t>Svorka FeZn spojovacia SS</t>
  </si>
  <si>
    <t>3544219500</t>
  </si>
  <si>
    <t>Svorka  spojovacia  ocelová žiarovo zinkovaná  označenie  SS s p. 2 skr</t>
  </si>
  <si>
    <t>210800186</t>
  </si>
  <si>
    <t>Kábel medený uložený v trubke CYKY 450/750 V 3x1,5</t>
  </si>
  <si>
    <t>3410350085</t>
  </si>
  <si>
    <t>CYKY 3x1,5    Kábel pre pevné uloženie, medený STN</t>
  </si>
  <si>
    <t>210800198</t>
  </si>
  <si>
    <t>Kábel medený uložený v trubke CYKY 450/750 V 5x1,5</t>
  </si>
  <si>
    <t>3410350097</t>
  </si>
  <si>
    <t>CYKY 5x1,5    Kábel pre pevné uloženie, medený STN</t>
  </si>
  <si>
    <t>220260103</t>
  </si>
  <si>
    <t>Krabicový rozvod. Acidur, upev.na podklad alebo do priprav.lôžka,zapojenie,od- a zaviečk.so 4 vývodmi</t>
  </si>
  <si>
    <t>3410350242</t>
  </si>
  <si>
    <t>Krabica ACID</t>
  </si>
  <si>
    <t>kpl</t>
  </si>
  <si>
    <t>Doprava</t>
  </si>
  <si>
    <t>Revízie</t>
  </si>
  <si>
    <t>Milan Garaj</t>
  </si>
  <si>
    <t>962031132</t>
  </si>
  <si>
    <t>Búranie priečok z tehál pálených, plných alebo dutých hr. do 150 mm,  -0,19600t</t>
  </si>
  <si>
    <t>m2</t>
  </si>
  <si>
    <t>2101125443</t>
  </si>
  <si>
    <t>210453504</t>
  </si>
  <si>
    <t>3445350</t>
  </si>
  <si>
    <t>Trubka ohybná FXP 20mm</t>
  </si>
  <si>
    <t>Svietidlo stropné 1x40W</t>
  </si>
  <si>
    <t>LED panel 40W</t>
  </si>
  <si>
    <t>Projekt skutkového stavu</t>
  </si>
  <si>
    <t>Časť:</t>
  </si>
  <si>
    <t>Pohybový senzor nástenný 360 stupňov</t>
  </si>
  <si>
    <t>Pohybový senzor nástenný, IP44</t>
  </si>
  <si>
    <t>Krabica  KU68</t>
  </si>
  <si>
    <t>Krabica KO125</t>
  </si>
  <si>
    <t>210881216</t>
  </si>
  <si>
    <t>Kábel bezhalogénový, medený uložený pevne 1-CHKE-V 0,6/1,0 kV  3x1,5</t>
  </si>
  <si>
    <t>3410350930</t>
  </si>
  <si>
    <t>1-CHKE-V 3x1,5   Nehorľavý kábel s funkčnosťou STN</t>
  </si>
  <si>
    <t xml:space="preserve">m </t>
  </si>
  <si>
    <t>210800010</t>
  </si>
  <si>
    <t>Vodič medený uložený pevne CYY 450/750 V  6mm2</t>
  </si>
  <si>
    <t>3410350202</t>
  </si>
  <si>
    <t>H07V-U 6    Kábel pre pevné uloženie, medený harmonizovaný - zelenožltý</t>
  </si>
  <si>
    <t>Pojazdné lešenie</t>
  </si>
  <si>
    <t>210220001</t>
  </si>
  <si>
    <t>Uzemňovacie vedenie na povrchu FeZn</t>
  </si>
  <si>
    <t>3544224100</t>
  </si>
  <si>
    <t>Územňovací vodič    ocelový žiarovo zinkovaný  označenie     O 8</t>
  </si>
  <si>
    <t>210220101</t>
  </si>
  <si>
    <t>Podpery vedenia FeZn na  strechu PV24</t>
  </si>
  <si>
    <t>3544217850</t>
  </si>
  <si>
    <t>Podpera vedenia  ocelová žiarovo zinkovaná  označenie, na šikmú strechu</t>
  </si>
  <si>
    <t>3544217900</t>
  </si>
  <si>
    <t>Podpera vedenia na plochú strechu</t>
  </si>
  <si>
    <t>210220241</t>
  </si>
  <si>
    <t>Svorka FeZn krížová SK a diagonálna krížová DKS</t>
  </si>
  <si>
    <t>3544219150</t>
  </si>
  <si>
    <t>Svorka  krížová  ocelová žiarovo zinkovaná  označenie  SK</t>
  </si>
  <si>
    <t>210220246</t>
  </si>
  <si>
    <t>Svorka FeZn na odkvapový žľab SO</t>
  </si>
  <si>
    <t>3544219950</t>
  </si>
  <si>
    <t>Svorka  okapová  ocelová žiarovo zinkovaná  označenie  SO</t>
  </si>
  <si>
    <t>210220247</t>
  </si>
  <si>
    <t>Svorka FeZn skúšobná SZ</t>
  </si>
  <si>
    <t>3544220000</t>
  </si>
  <si>
    <t>Svorka  skušobná  ocelová žiarovo zinkovaná  označenie  SZ</t>
  </si>
  <si>
    <t>210220260</t>
  </si>
  <si>
    <t>Svorka FeZn odbočovacia spojovacia SJ02</t>
  </si>
  <si>
    <t>3544221650</t>
  </si>
  <si>
    <t xml:space="preserve">Svorka  odbočná spojovacia  ocelová žiarovo zinkovaná  označenie  SJ 02 </t>
  </si>
  <si>
    <t>Zmená tyč FeZn ZT2</t>
  </si>
  <si>
    <t>Zemná tyč ocelovo žiarovo zinkovaná l=2,0m</t>
  </si>
  <si>
    <t>Zimný štadión Levice - prístavba šatní, bufetu a kancelárií</t>
  </si>
  <si>
    <t>Levice</t>
  </si>
  <si>
    <t xml:space="preserve">ELEKTROINŠTALÁCIA  A OCHRANA PRED BLESKOM
 </t>
  </si>
  <si>
    <t>Svietidlo stropné 1x25W</t>
  </si>
  <si>
    <t>LED svietidlo 25W</t>
  </si>
  <si>
    <t>Vypínač č.5</t>
  </si>
  <si>
    <t>Svietidlo nástenné 1x25W</t>
  </si>
  <si>
    <t>Núdzové svietidlo s autonómnym zdrojom s piktogramom EXIT - 8W/230V IP40</t>
  </si>
  <si>
    <t>Vypínač č. 6+6</t>
  </si>
  <si>
    <t>Svietidlo stropné 1x20W, 230VAC/24V DC</t>
  </si>
  <si>
    <t>LED svietidlo 20W, 230VAC/24V DC</t>
  </si>
  <si>
    <t>Svietidlo nástenné, 25W, IP44</t>
  </si>
  <si>
    <t>3445110</t>
  </si>
  <si>
    <t>210111043</t>
  </si>
  <si>
    <t>ŠPoráková prípojka, 250 V, 380 V, 10 A 3P + Z</t>
  </si>
  <si>
    <t>Šporáková prípojka</t>
  </si>
  <si>
    <t>210111011</t>
  </si>
  <si>
    <t>Domová zásuvka polozapustená alebo zapustená vrátane zapojenia 10/16 A 250 V 2P + Z</t>
  </si>
  <si>
    <t>3450317700</t>
  </si>
  <si>
    <t>Zásuvka 2N+PE, jednoduchá</t>
  </si>
  <si>
    <t>3450317701</t>
  </si>
  <si>
    <t>Zásuvka 2N+PE, jednoduchá, IP44</t>
  </si>
  <si>
    <t>Zapojenie rozvádzača RPx</t>
  </si>
  <si>
    <t>Rozvádzač RPX</t>
  </si>
  <si>
    <t>12/2020</t>
  </si>
  <si>
    <t>Trubka dvojplášťová</t>
  </si>
  <si>
    <t>Svorka na potrubie vrátane pásika Cu</t>
  </si>
  <si>
    <t>svorka zemniaca ZSA 16, obj. č. ESV000000041; bleskozvodný a uzemňovací materiál</t>
  </si>
  <si>
    <t>• Uvádzané konkrétne druhy, typy, značky materiálov, technológií a zariadení sú  referenčné a dajú sa nahradiť po odsúhlasení zodpovedným projektantom materiálmi s preukázateľne rovnakými vlastnosťami a technickými parametrami!</t>
  </si>
  <si>
    <t>položku neoceňovať, nahradiť doplnené položky v samostatnom dpolnemom rozpočte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</si>
</sst>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##0.000;\-###0.000"/>
    <numFmt numFmtId="183" formatCode="[$-1041B]d\.m\.yyyy"/>
    <numFmt numFmtId="184" formatCode="#,##0.00%;\-#,##0.00%"/>
    <numFmt numFmtId="185" formatCode="#,##0.00000;\-#,##0.00000"/>
    <numFmt numFmtId="186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rebuchet MS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1"/>
      <color indexed="20"/>
      <name val="Calibri"/>
      <family val="2"/>
    </font>
    <font>
      <i/>
      <strike/>
      <sz val="8"/>
      <color indexed="12"/>
      <name val="Trebuchet MS"/>
      <family val="2"/>
    </font>
    <font>
      <strike/>
      <sz val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0000FF"/>
      <name val="Wingdings 2"/>
      <family val="1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8"/>
      </right>
      <top style="hair">
        <color indexed="55"/>
      </top>
      <bottom>
        <color indexed="8"/>
      </bottom>
    </border>
    <border>
      <left>
        <color indexed="8"/>
      </left>
      <right>
        <color indexed="8"/>
      </right>
      <top style="hair">
        <color indexed="55"/>
      </top>
      <bottom>
        <color indexed="8"/>
      </bottom>
    </border>
    <border>
      <left>
        <color indexed="8"/>
      </left>
      <right style="hair">
        <color indexed="55"/>
      </right>
      <top style="hair">
        <color indexed="55"/>
      </top>
      <bottom>
        <color indexed="8"/>
      </bottom>
    </border>
    <border>
      <left style="hair">
        <color indexed="55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55"/>
      </right>
      <top>
        <color indexed="8"/>
      </top>
      <bottom>
        <color indexed="8"/>
      </bottom>
    </border>
    <border>
      <left style="hair">
        <color indexed="55"/>
      </left>
      <right>
        <color indexed="8"/>
      </right>
      <top>
        <color indexed="8"/>
      </top>
      <bottom style="hair">
        <color indexed="55"/>
      </bottom>
    </border>
    <border>
      <left>
        <color indexed="8"/>
      </left>
      <right>
        <color indexed="8"/>
      </right>
      <top>
        <color indexed="8"/>
      </top>
      <bottom style="hair">
        <color indexed="55"/>
      </bottom>
    </border>
    <border>
      <left>
        <color indexed="8"/>
      </left>
      <right style="hair">
        <color indexed="55"/>
      </right>
      <top>
        <color indexed="8"/>
      </top>
      <bottom style="hair">
        <color indexed="55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>
        <color indexed="55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25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1" fontId="0" fillId="0" borderId="0" applyNumberFormat="0">
      <alignment/>
      <protection locked="0"/>
    </xf>
    <xf numFmtId="179" fontId="0" fillId="0" borderId="0" applyNumberFormat="0">
      <alignment/>
      <protection locked="0"/>
    </xf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80" fontId="0" fillId="0" borderId="0" applyNumberFormat="0">
      <alignment/>
      <protection locked="0"/>
    </xf>
    <xf numFmtId="178" fontId="0" fillId="0" borderId="0" applyNumberFormat="0">
      <alignment/>
      <protection locked="0"/>
    </xf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NumberFormat="0">
      <alignment/>
      <protection locked="0"/>
    </xf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>
      <alignment/>
      <protection locked="0"/>
    </xf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Font="1" applyAlignment="1">
      <alignment vertical="top"/>
    </xf>
    <xf numFmtId="0" fontId="0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84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horizontal="left" vertical="top"/>
      <protection/>
    </xf>
    <xf numFmtId="0" fontId="15" fillId="34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9" fillId="34" borderId="14" xfId="0" applyFont="1" applyFill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49" fontId="17" fillId="0" borderId="0" xfId="0" applyNumberFormat="1" applyFont="1" applyAlignment="1" applyProtection="1">
      <alignment horizontal="left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5" fontId="19" fillId="0" borderId="16" xfId="0" applyNumberFormat="1" applyFont="1" applyBorder="1" applyAlignment="1" applyProtection="1">
      <alignment horizontal="right"/>
      <protection/>
    </xf>
    <xf numFmtId="185" fontId="19" fillId="0" borderId="17" xfId="0" applyNumberFormat="1" applyFont="1" applyBorder="1" applyAlignment="1" applyProtection="1">
      <alignment horizontal="right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49" fontId="17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 horizontal="left"/>
      <protection/>
    </xf>
    <xf numFmtId="185" fontId="18" fillId="0" borderId="0" xfId="0" applyNumberFormat="1" applyFont="1" applyAlignment="1" applyProtection="1">
      <alignment horizontal="right"/>
      <protection/>
    </xf>
    <xf numFmtId="185" fontId="18" fillId="0" borderId="19" xfId="0" applyNumberFormat="1" applyFont="1" applyBorder="1" applyAlignment="1" applyProtection="1">
      <alignment horizontal="right"/>
      <protection/>
    </xf>
    <xf numFmtId="1" fontId="18" fillId="0" borderId="0" xfId="0" applyNumberFormat="1" applyFont="1" applyAlignment="1" applyProtection="1">
      <alignment horizontal="left"/>
      <protection/>
    </xf>
    <xf numFmtId="186" fontId="18" fillId="0" borderId="0" xfId="0" applyNumberFormat="1" applyFont="1" applyAlignment="1" applyProtection="1">
      <alignment horizontal="right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86" fontId="0" fillId="0" borderId="31" xfId="0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185" fontId="12" fillId="0" borderId="0" xfId="0" applyNumberFormat="1" applyFont="1" applyAlignment="1" applyProtection="1">
      <alignment horizontal="right" vertical="center"/>
      <protection/>
    </xf>
    <xf numFmtId="185" fontId="12" fillId="0" borderId="19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1" fontId="21" fillId="0" borderId="31" xfId="0" applyNumberFormat="1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86" fontId="21" fillId="0" borderId="31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0" fontId="46" fillId="33" borderId="0" xfId="36" applyFill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86" fontId="21" fillId="0" borderId="31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left" vertical="center"/>
      <protection/>
    </xf>
    <xf numFmtId="49" fontId="20" fillId="0" borderId="24" xfId="0" applyNumberFormat="1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16" xfId="0" applyFont="1" applyBorder="1" applyAlignment="1" applyProtection="1">
      <alignment horizontal="left" vertical="center"/>
      <protection/>
    </xf>
    <xf numFmtId="4" fontId="0" fillId="0" borderId="28" xfId="0" applyNumberFormat="1" applyFont="1" applyBorder="1" applyAlignment="1" applyProtection="1">
      <alignment horizontal="right" vertical="center"/>
      <protection/>
    </xf>
    <xf numFmtId="4" fontId="0" fillId="0" borderId="30" xfId="0" applyNumberFormat="1" applyFont="1" applyBorder="1" applyAlignment="1" applyProtection="1">
      <alignment horizontal="right" vertical="center"/>
      <protection/>
    </xf>
    <xf numFmtId="4" fontId="0" fillId="0" borderId="29" xfId="0" applyNumberFormat="1" applyFont="1" applyBorder="1" applyAlignment="1" applyProtection="1">
      <alignment horizontal="right" vertical="center"/>
      <protection/>
    </xf>
    <xf numFmtId="0" fontId="46" fillId="33" borderId="0" xfId="36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49" fontId="9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11" fillId="0" borderId="0" xfId="0" applyNumberFormat="1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4" fontId="9" fillId="34" borderId="14" xfId="0" applyNumberFormat="1" applyFont="1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83" fontId="8" fillId="0" borderId="0" xfId="0" applyNumberFormat="1" applyFont="1" applyAlignment="1" applyProtection="1">
      <alignment horizontal="left" vertical="top"/>
      <protection/>
    </xf>
    <xf numFmtId="183" fontId="0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15" fillId="34" borderId="0" xfId="0" applyNumberFormat="1" applyFont="1" applyFill="1" applyAlignment="1" applyProtection="1">
      <alignment horizontal="right" vertical="center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horizontal="right"/>
      <protection/>
    </xf>
    <xf numFmtId="4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 vertical="center"/>
      <protection/>
    </xf>
    <xf numFmtId="0" fontId="21" fillId="0" borderId="30" xfId="0" applyFont="1" applyBorder="1" applyAlignment="1" applyProtection="1">
      <alignment horizontal="left" vertical="center"/>
      <protection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4" fontId="21" fillId="0" borderId="30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36" borderId="28" xfId="0" applyNumberFormat="1" applyFont="1" applyFill="1" applyBorder="1" applyAlignment="1" applyProtection="1">
      <alignment horizontal="right" vertical="center"/>
      <protection/>
    </xf>
    <xf numFmtId="0" fontId="21" fillId="36" borderId="30" xfId="0" applyFont="1" applyFill="1" applyBorder="1" applyAlignment="1" applyProtection="1">
      <alignment horizontal="left" vertical="center"/>
      <protection/>
    </xf>
    <xf numFmtId="4" fontId="0" fillId="36" borderId="28" xfId="0" applyNumberFormat="1" applyFont="1" applyFill="1" applyBorder="1" applyAlignment="1" applyProtection="1">
      <alignment horizontal="right" vertical="center"/>
      <protection/>
    </xf>
    <xf numFmtId="0" fontId="0" fillId="36" borderId="30" xfId="0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21" fillId="0" borderId="28" xfId="0" applyFont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 vertical="center"/>
      <protection/>
    </xf>
    <xf numFmtId="0" fontId="21" fillId="0" borderId="30" xfId="0" applyFont="1" applyBorder="1" applyAlignment="1" applyProtection="1">
      <alignment horizontal="left" vertical="center"/>
      <protection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21" fillId="0" borderId="29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4" fontId="21" fillId="0" borderId="30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1" fontId="41" fillId="37" borderId="31" xfId="0" applyNumberFormat="1" applyFont="1" applyFill="1" applyBorder="1" applyAlignment="1" applyProtection="1">
      <alignment horizontal="center" vertical="center"/>
      <protection/>
    </xf>
    <xf numFmtId="49" fontId="42" fillId="37" borderId="31" xfId="0" applyNumberFormat="1" applyFont="1" applyFill="1" applyBorder="1" applyAlignment="1" applyProtection="1">
      <alignment horizontal="center" vertical="center"/>
      <protection/>
    </xf>
    <xf numFmtId="49" fontId="42" fillId="37" borderId="31" xfId="0" applyNumberFormat="1" applyFont="1" applyFill="1" applyBorder="1" applyAlignment="1" applyProtection="1">
      <alignment horizontal="left" vertical="center" wrapText="1"/>
      <protection/>
    </xf>
    <xf numFmtId="0" fontId="42" fillId="37" borderId="28" xfId="0" applyFont="1" applyFill="1" applyBorder="1" applyAlignment="1" applyProtection="1">
      <alignment horizontal="left" vertical="center" wrapText="1"/>
      <protection/>
    </xf>
    <xf numFmtId="0" fontId="42" fillId="37" borderId="29" xfId="0" applyFont="1" applyFill="1" applyBorder="1" applyAlignment="1" applyProtection="1">
      <alignment horizontal="left" vertical="center"/>
      <protection/>
    </xf>
    <xf numFmtId="0" fontId="42" fillId="37" borderId="30" xfId="0" applyFont="1" applyFill="1" applyBorder="1" applyAlignment="1" applyProtection="1">
      <alignment horizontal="left" vertical="center"/>
      <protection/>
    </xf>
    <xf numFmtId="0" fontId="42" fillId="37" borderId="31" xfId="0" applyFont="1" applyFill="1" applyBorder="1" applyAlignment="1" applyProtection="1">
      <alignment horizontal="center" vertical="center" wrapText="1"/>
      <protection/>
    </xf>
    <xf numFmtId="186" fontId="42" fillId="37" borderId="31" xfId="0" applyNumberFormat="1" applyFont="1" applyFill="1" applyBorder="1" applyAlignment="1" applyProtection="1">
      <alignment horizontal="right" vertical="center"/>
      <protection/>
    </xf>
    <xf numFmtId="4" fontId="42" fillId="37" borderId="28" xfId="0" applyNumberFormat="1" applyFont="1" applyFill="1" applyBorder="1" applyAlignment="1" applyProtection="1">
      <alignment horizontal="right" vertical="center"/>
      <protection/>
    </xf>
    <xf numFmtId="0" fontId="0" fillId="38" borderId="0" xfId="0" applyFont="1" applyFill="1" applyAlignment="1" applyProtection="1">
      <alignment horizontal="left" vertical="top"/>
      <protection/>
    </xf>
    <xf numFmtId="0" fontId="12" fillId="38" borderId="31" xfId="0" applyFont="1" applyFill="1" applyBorder="1" applyAlignment="1" applyProtection="1">
      <alignment horizontal="left" vertical="center"/>
      <protection/>
    </xf>
    <xf numFmtId="0" fontId="12" fillId="38" borderId="0" xfId="0" applyFont="1" applyFill="1" applyAlignment="1" applyProtection="1">
      <alignment horizontal="center" vertical="center"/>
      <protection/>
    </xf>
    <xf numFmtId="185" fontId="12" fillId="38" borderId="0" xfId="0" applyNumberFormat="1" applyFont="1" applyFill="1" applyAlignment="1" applyProtection="1">
      <alignment horizontal="right" vertical="center"/>
      <protection/>
    </xf>
    <xf numFmtId="185" fontId="12" fillId="38" borderId="19" xfId="0" applyNumberFormat="1" applyFont="1" applyFill="1" applyBorder="1" applyAlignment="1" applyProtection="1">
      <alignment horizontal="right" vertical="center"/>
      <protection/>
    </xf>
    <xf numFmtId="0" fontId="0" fillId="38" borderId="0" xfId="0" applyFont="1" applyFill="1" applyAlignment="1" applyProtection="1">
      <alignment horizontal="left" vertical="top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WindingsStyle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85750"/>
    <xdr:sp>
      <xdr:nvSpPr>
        <xdr:cNvPr id="1" name="Obrázok 3"/>
        <xdr:cNvSpPr>
          <a:spLocks/>
        </xdr:cNvSpPr>
      </xdr:nvSpPr>
      <xdr:spPr>
        <a:xfrm>
          <a:off x="0" y="0"/>
          <a:ext cx="276225" cy="2857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Microsoft/Windows/INetCache/Content.Outlook/HLMXOD4R/SO-01_rozpo&#269;et.xls#'O%20-%20Nov&#253;%20objekt'!C4" TargetMode="External" /><Relationship Id="rId2" Type="http://schemas.openxmlformats.org/officeDocument/2006/relationships/hyperlink" Target="../../AppData/Local/Microsoft/Windows/INetCache/Content.Outlook/HLMXOD4R/SO-01_rozpo&#269;et.xls#'O%20-%20Nov&#253;%20objekt'!C88" TargetMode="External" /><Relationship Id="rId3" Type="http://schemas.openxmlformats.org/officeDocument/2006/relationships/hyperlink" Target="../../AppData/Local/Microsoft/Windows/INetCache/Content.Outlook/HLMXOD4R/SO-01_rozpo&#269;et.xls#'O%20-%20Nov&#253;%20objekt'!C111" TargetMode="External" /><Relationship Id="rId4" Type="http://schemas.openxmlformats.org/officeDocument/2006/relationships/hyperlink" Target="../../AppData/Local/Microsoft/Windows/INetCache/Content.Outlook/HLMXOD4R/SO-01_rozpo&#269;et.xls#'Rekapitul&#225;cia%20stavby'!C4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76"/>
  <sheetViews>
    <sheetView showGridLines="0" tabSelected="1" zoomScalePageLayoutView="0" workbookViewId="0" topLeftCell="A1">
      <pane ySplit="1" topLeftCell="A112" activePane="bottomLeft" state="frozen"/>
      <selection pane="topLeft" activeCell="C5022" sqref="C5022"/>
      <selection pane="bottomLeft" activeCell="AE121" sqref="AE121"/>
    </sheetView>
  </sheetViews>
  <sheetFormatPr defaultColWidth="10.5" defaultRowHeight="14.25" customHeight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17.16015625" style="4" customWidth="1"/>
    <col min="6" max="7" width="11.16015625" style="4" customWidth="1"/>
    <col min="8" max="8" width="12.5" style="4" customWidth="1"/>
    <col min="9" max="9" width="7" style="4" customWidth="1"/>
    <col min="10" max="10" width="5.16015625" style="4" customWidth="1"/>
    <col min="11" max="11" width="11.5" style="4" customWidth="1"/>
    <col min="12" max="12" width="12" style="4" customWidth="1"/>
    <col min="13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8.16015625" style="4" customWidth="1"/>
    <col min="20" max="20" width="29.66015625" style="4" hidden="1" customWidth="1"/>
    <col min="21" max="21" width="16.33203125" style="4" hidden="1" customWidth="1"/>
    <col min="22" max="22" width="12.33203125" style="4" hidden="1" customWidth="1"/>
    <col min="23" max="23" width="16.33203125" style="4" hidden="1" customWidth="1"/>
    <col min="24" max="24" width="12.16015625" style="4" hidden="1" customWidth="1"/>
    <col min="25" max="25" width="15" style="4" hidden="1" customWidth="1"/>
    <col min="26" max="26" width="11" style="4" hidden="1" customWidth="1"/>
    <col min="27" max="27" width="15" style="4" hidden="1" customWidth="1"/>
    <col min="28" max="28" width="16.33203125" style="4" hidden="1" customWidth="1"/>
    <col min="29" max="29" width="11" style="4" customWidth="1"/>
    <col min="30" max="30" width="15" style="4" customWidth="1"/>
    <col min="31" max="31" width="16.33203125" style="4" customWidth="1"/>
    <col min="32" max="43" width="10.5" style="4" customWidth="1"/>
    <col min="44" max="64" width="10.5" style="4" hidden="1" customWidth="1"/>
    <col min="65" max="16384" width="10.5" style="4" customWidth="1"/>
  </cols>
  <sheetData>
    <row r="1" spans="2:20" s="1" customFormat="1" ht="22.5" customHeight="1">
      <c r="B1" s="2"/>
      <c r="C1" s="2"/>
      <c r="D1" s="3" t="s">
        <v>0</v>
      </c>
      <c r="E1" s="2"/>
      <c r="F1" s="113" t="s">
        <v>34</v>
      </c>
      <c r="G1" s="114"/>
      <c r="H1" s="113" t="s">
        <v>35</v>
      </c>
      <c r="I1" s="114"/>
      <c r="J1" s="114"/>
      <c r="K1" s="114"/>
      <c r="L1" s="97" t="s">
        <v>36</v>
      </c>
      <c r="M1" s="2"/>
      <c r="N1" s="2"/>
      <c r="O1" s="3" t="s">
        <v>37</v>
      </c>
      <c r="P1" s="2"/>
      <c r="Q1" s="2"/>
      <c r="R1" s="2"/>
      <c r="S1" s="97" t="s">
        <v>38</v>
      </c>
      <c r="T1" s="47"/>
    </row>
    <row r="2" spans="3:46" ht="37.5" customHeight="1">
      <c r="C2" s="115" t="s">
        <v>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S2" s="117" t="s">
        <v>2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T2" s="4" t="s">
        <v>32</v>
      </c>
    </row>
    <row r="3" spans="2:46" ht="7.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AT3" s="45">
        <v>2</v>
      </c>
    </row>
    <row r="4" spans="2:46" ht="37.5" customHeight="1">
      <c r="B4" s="11"/>
      <c r="C4" s="118" t="s">
        <v>39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6"/>
      <c r="T4" s="7" t="s">
        <v>3</v>
      </c>
      <c r="AT4" s="4" t="b">
        <v>0</v>
      </c>
    </row>
    <row r="5" spans="2:18" ht="7.5" customHeight="1">
      <c r="B5" s="11"/>
      <c r="R5" s="6"/>
    </row>
    <row r="6" spans="2:18" ht="30.75" customHeight="1">
      <c r="B6" s="11"/>
      <c r="D6" s="37" t="s">
        <v>4</v>
      </c>
      <c r="F6" s="119" t="s">
        <v>165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6"/>
    </row>
    <row r="7" spans="2:18" s="10" customFormat="1" ht="37.5" customHeight="1">
      <c r="B7" s="13"/>
      <c r="D7" s="50" t="s">
        <v>122</v>
      </c>
      <c r="F7" s="120" t="s">
        <v>167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R7" s="14"/>
    </row>
    <row r="8" spans="2:18" s="10" customFormat="1" ht="15" customHeight="1">
      <c r="B8" s="13"/>
      <c r="R8" s="14"/>
    </row>
    <row r="9" spans="2:18" s="10" customFormat="1" ht="15" customHeight="1">
      <c r="B9" s="13"/>
      <c r="D9" s="37" t="s">
        <v>5</v>
      </c>
      <c r="F9" s="38" t="s">
        <v>166</v>
      </c>
      <c r="M9" s="37" t="s">
        <v>6</v>
      </c>
      <c r="O9" s="122" t="s">
        <v>189</v>
      </c>
      <c r="P9" s="123"/>
      <c r="R9" s="14"/>
    </row>
    <row r="10" spans="2:18" s="51" customFormat="1" ht="12" customHeight="1">
      <c r="B10" s="52"/>
      <c r="R10" s="53"/>
    </row>
    <row r="11" spans="2:18" s="51" customFormat="1" ht="15" customHeight="1">
      <c r="B11" s="52"/>
      <c r="D11" s="8" t="s">
        <v>7</v>
      </c>
      <c r="M11" s="8" t="s">
        <v>8</v>
      </c>
      <c r="O11" s="124"/>
      <c r="P11" s="123"/>
      <c r="R11" s="53"/>
    </row>
    <row r="12" spans="2:18" s="51" customFormat="1" ht="18.75" customHeight="1">
      <c r="B12" s="52"/>
      <c r="E12" s="9"/>
      <c r="M12" s="8" t="s">
        <v>9</v>
      </c>
      <c r="O12" s="124"/>
      <c r="P12" s="123"/>
      <c r="R12" s="53"/>
    </row>
    <row r="13" spans="2:18" s="51" customFormat="1" ht="7.5" customHeight="1">
      <c r="B13" s="52"/>
      <c r="R13" s="53"/>
    </row>
    <row r="14" spans="2:18" s="51" customFormat="1" ht="15" customHeight="1">
      <c r="B14" s="52"/>
      <c r="D14" s="8" t="s">
        <v>10</v>
      </c>
      <c r="M14" s="8" t="s">
        <v>8</v>
      </c>
      <c r="O14" s="124"/>
      <c r="P14" s="123"/>
      <c r="R14" s="53"/>
    </row>
    <row r="15" spans="2:18" s="51" customFormat="1" ht="18.75" customHeight="1">
      <c r="B15" s="52"/>
      <c r="E15" s="9"/>
      <c r="M15" s="8" t="s">
        <v>9</v>
      </c>
      <c r="O15" s="124"/>
      <c r="P15" s="123"/>
      <c r="R15" s="53"/>
    </row>
    <row r="16" spans="2:18" s="51" customFormat="1" ht="7.5" customHeight="1">
      <c r="B16" s="52"/>
      <c r="R16" s="53"/>
    </row>
    <row r="17" spans="2:18" s="51" customFormat="1" ht="15" customHeight="1">
      <c r="B17" s="52"/>
      <c r="D17" s="8" t="s">
        <v>11</v>
      </c>
      <c r="M17" s="8" t="s">
        <v>8</v>
      </c>
      <c r="O17" s="124"/>
      <c r="P17" s="123"/>
      <c r="R17" s="53"/>
    </row>
    <row r="18" spans="2:18" s="51" customFormat="1" ht="18.75" customHeight="1">
      <c r="B18" s="52"/>
      <c r="E18" s="9" t="s">
        <v>111</v>
      </c>
      <c r="M18" s="8" t="s">
        <v>9</v>
      </c>
      <c r="O18" s="124"/>
      <c r="P18" s="123"/>
      <c r="R18" s="53"/>
    </row>
    <row r="19" spans="2:18" s="51" customFormat="1" ht="7.5" customHeight="1">
      <c r="B19" s="52"/>
      <c r="R19" s="53"/>
    </row>
    <row r="20" spans="2:18" s="51" customFormat="1" ht="15" customHeight="1">
      <c r="B20" s="52"/>
      <c r="D20" s="8" t="s">
        <v>12</v>
      </c>
      <c r="M20" s="8" t="s">
        <v>8</v>
      </c>
      <c r="O20" s="124"/>
      <c r="P20" s="123"/>
      <c r="R20" s="53"/>
    </row>
    <row r="21" spans="2:18" s="51" customFormat="1" ht="18.75" customHeight="1">
      <c r="B21" s="52"/>
      <c r="E21" s="9" t="s">
        <v>111</v>
      </c>
      <c r="M21" s="8" t="s">
        <v>9</v>
      </c>
      <c r="O21" s="124"/>
      <c r="P21" s="123"/>
      <c r="R21" s="53"/>
    </row>
    <row r="22" spans="2:18" s="10" customFormat="1" ht="7.5" customHeight="1">
      <c r="B22" s="13"/>
      <c r="R22" s="14"/>
    </row>
    <row r="23" spans="2:18" s="10" customFormat="1" ht="7.5" customHeight="1">
      <c r="B23" s="1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14"/>
    </row>
    <row r="24" spans="2:18" s="10" customFormat="1" ht="15" customHeight="1">
      <c r="B24" s="13"/>
      <c r="D24" s="54" t="s">
        <v>41</v>
      </c>
      <c r="M24" s="125">
        <f>$N$79</f>
        <v>0</v>
      </c>
      <c r="N24" s="126"/>
      <c r="O24" s="126"/>
      <c r="P24" s="126"/>
      <c r="R24" s="14"/>
    </row>
    <row r="25" spans="2:18" s="10" customFormat="1" ht="15" customHeight="1">
      <c r="B25" s="13"/>
      <c r="D25" s="12" t="s">
        <v>42</v>
      </c>
      <c r="M25" s="125">
        <f>N83</f>
        <v>0</v>
      </c>
      <c r="N25" s="126"/>
      <c r="O25" s="126"/>
      <c r="P25" s="126"/>
      <c r="R25" s="14"/>
    </row>
    <row r="26" spans="2:18" s="10" customFormat="1" ht="7.5" customHeight="1">
      <c r="B26" s="13"/>
      <c r="R26" s="14"/>
    </row>
    <row r="27" spans="2:18" s="10" customFormat="1" ht="26.25" customHeight="1">
      <c r="B27" s="13"/>
      <c r="D27" s="55" t="s">
        <v>13</v>
      </c>
      <c r="M27" s="127">
        <f>ROUND((M24+M25),2)</f>
        <v>0</v>
      </c>
      <c r="N27" s="126"/>
      <c r="O27" s="126"/>
      <c r="P27" s="126"/>
      <c r="R27" s="14"/>
    </row>
    <row r="28" spans="2:18" s="10" customFormat="1" ht="7.5" customHeight="1">
      <c r="B28" s="1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14"/>
    </row>
    <row r="29" spans="2:18" s="10" customFormat="1" ht="15" customHeight="1">
      <c r="B29" s="13"/>
      <c r="D29" s="15" t="s">
        <v>14</v>
      </c>
      <c r="E29" s="15" t="s">
        <v>15</v>
      </c>
      <c r="F29" s="16">
        <v>0.2</v>
      </c>
      <c r="G29" s="56" t="s">
        <v>16</v>
      </c>
      <c r="H29" s="128">
        <f>M24</f>
        <v>0</v>
      </c>
      <c r="I29" s="126"/>
      <c r="J29" s="126"/>
      <c r="M29" s="128">
        <f>(M24*1.2)-M24</f>
        <v>0</v>
      </c>
      <c r="N29" s="126"/>
      <c r="O29" s="126"/>
      <c r="P29" s="126"/>
      <c r="R29" s="14"/>
    </row>
    <row r="30" spans="2:18" s="10" customFormat="1" ht="15" customHeight="1">
      <c r="B30" s="13"/>
      <c r="E30" s="15" t="s">
        <v>17</v>
      </c>
      <c r="F30" s="16">
        <v>0.1</v>
      </c>
      <c r="G30" s="56" t="s">
        <v>16</v>
      </c>
      <c r="H30" s="128">
        <f>ROUND((SUM(BF83:BF84)+SUM(BF102:BF175)),2)</f>
        <v>0</v>
      </c>
      <c r="I30" s="126"/>
      <c r="J30" s="126"/>
      <c r="M30" s="128">
        <f>ROUND((ROUND((SUM(BF83:BF84)+SUM(BF102:BF175)),2)*F30),2)</f>
        <v>0</v>
      </c>
      <c r="N30" s="126"/>
      <c r="O30" s="126"/>
      <c r="P30" s="126"/>
      <c r="R30" s="14"/>
    </row>
    <row r="31" spans="2:18" s="10" customFormat="1" ht="15" customHeight="1" hidden="1">
      <c r="B31" s="13"/>
      <c r="E31" s="15" t="s">
        <v>18</v>
      </c>
      <c r="F31" s="16">
        <v>0</v>
      </c>
      <c r="G31" s="56" t="s">
        <v>16</v>
      </c>
      <c r="H31" s="128">
        <f>ROUND((SUM(BG83:BG84)+SUM(BG102:BG175)),2)</f>
        <v>0</v>
      </c>
      <c r="I31" s="126"/>
      <c r="J31" s="126"/>
      <c r="M31" s="128"/>
      <c r="N31" s="126"/>
      <c r="O31" s="126"/>
      <c r="P31" s="126"/>
      <c r="R31" s="14"/>
    </row>
    <row r="32" spans="2:18" s="10" customFormat="1" ht="15" customHeight="1" hidden="1">
      <c r="B32" s="13"/>
      <c r="E32" s="15" t="s">
        <v>19</v>
      </c>
      <c r="F32" s="16">
        <v>0</v>
      </c>
      <c r="G32" s="56" t="s">
        <v>16</v>
      </c>
      <c r="H32" s="128">
        <f>ROUND((SUM(BH83:BH84)+SUM(BH102:BH175)),2)</f>
        <v>0</v>
      </c>
      <c r="I32" s="126"/>
      <c r="J32" s="126"/>
      <c r="M32" s="128"/>
      <c r="N32" s="126"/>
      <c r="O32" s="126"/>
      <c r="P32" s="126"/>
      <c r="R32" s="14"/>
    </row>
    <row r="33" spans="2:18" s="10" customFormat="1" ht="15" customHeight="1" hidden="1">
      <c r="B33" s="13"/>
      <c r="E33" s="15" t="s">
        <v>20</v>
      </c>
      <c r="F33" s="16">
        <v>0</v>
      </c>
      <c r="G33" s="56" t="s">
        <v>16</v>
      </c>
      <c r="H33" s="128">
        <f>ROUND((SUM(BI83:BI84)+SUM(BI102:BI175)),2)</f>
        <v>0</v>
      </c>
      <c r="I33" s="126"/>
      <c r="J33" s="126"/>
      <c r="M33" s="128"/>
      <c r="N33" s="126"/>
      <c r="O33" s="126"/>
      <c r="P33" s="126"/>
      <c r="R33" s="14"/>
    </row>
    <row r="34" spans="2:18" s="10" customFormat="1" ht="7.5" customHeight="1">
      <c r="B34" s="13"/>
      <c r="R34" s="14"/>
    </row>
    <row r="35" spans="2:18" s="10" customFormat="1" ht="26.25" customHeight="1">
      <c r="B35" s="13"/>
      <c r="C35" s="18"/>
      <c r="D35" s="19" t="s">
        <v>21</v>
      </c>
      <c r="E35" s="20"/>
      <c r="F35" s="20"/>
      <c r="G35" s="57" t="s">
        <v>22</v>
      </c>
      <c r="H35" s="21" t="s">
        <v>23</v>
      </c>
      <c r="I35" s="20"/>
      <c r="J35" s="20"/>
      <c r="K35" s="20"/>
      <c r="L35" s="129">
        <f>M24*1.2</f>
        <v>0</v>
      </c>
      <c r="M35" s="130"/>
      <c r="N35" s="130"/>
      <c r="O35" s="130"/>
      <c r="P35" s="131"/>
      <c r="Q35" s="18"/>
      <c r="R35" s="14"/>
    </row>
    <row r="36" spans="2:18" s="10" customFormat="1" ht="15" customHeight="1">
      <c r="B36" s="13"/>
      <c r="R36" s="14"/>
    </row>
    <row r="37" spans="2:18" s="10" customFormat="1" ht="15" customHeight="1">
      <c r="B37" s="13"/>
      <c r="R37" s="14"/>
    </row>
    <row r="38" spans="2:18" ht="14.25" customHeight="1">
      <c r="B38" s="11"/>
      <c r="R38" s="6"/>
    </row>
    <row r="39" spans="2:18" ht="14.25" customHeight="1">
      <c r="B39" s="11"/>
      <c r="R39" s="6"/>
    </row>
    <row r="40" spans="2:18" ht="14.25" customHeight="1">
      <c r="B40" s="11"/>
      <c r="R40" s="6"/>
    </row>
    <row r="41" spans="2:18" s="10" customFormat="1" ht="15.75" customHeight="1">
      <c r="B41" s="13"/>
      <c r="D41" s="22" t="s">
        <v>24</v>
      </c>
      <c r="E41" s="23"/>
      <c r="F41" s="23"/>
      <c r="G41" s="23"/>
      <c r="H41" s="24"/>
      <c r="J41" s="22" t="s">
        <v>25</v>
      </c>
      <c r="K41" s="23"/>
      <c r="L41" s="23"/>
      <c r="M41" s="23"/>
      <c r="N41" s="23"/>
      <c r="O41" s="23"/>
      <c r="P41" s="24"/>
      <c r="R41" s="14"/>
    </row>
    <row r="42" spans="2:18" ht="14.25" customHeight="1">
      <c r="B42" s="11"/>
      <c r="D42" s="25"/>
      <c r="H42" s="26"/>
      <c r="J42" s="25"/>
      <c r="P42" s="26"/>
      <c r="R42" s="6"/>
    </row>
    <row r="43" spans="2:18" ht="14.25" customHeight="1">
      <c r="B43" s="11"/>
      <c r="D43" s="25"/>
      <c r="H43" s="26"/>
      <c r="J43" s="25"/>
      <c r="P43" s="26"/>
      <c r="R43" s="6"/>
    </row>
    <row r="44" spans="2:18" ht="14.25" customHeight="1">
      <c r="B44" s="11"/>
      <c r="D44" s="25"/>
      <c r="H44" s="26"/>
      <c r="J44" s="25"/>
      <c r="P44" s="26"/>
      <c r="R44" s="6"/>
    </row>
    <row r="45" spans="2:18" ht="14.25" customHeight="1">
      <c r="B45" s="11"/>
      <c r="D45" s="25"/>
      <c r="H45" s="26"/>
      <c r="J45" s="25"/>
      <c r="P45" s="26"/>
      <c r="R45" s="6"/>
    </row>
    <row r="46" spans="2:18" ht="14.25" customHeight="1">
      <c r="B46" s="11"/>
      <c r="D46" s="25"/>
      <c r="H46" s="26"/>
      <c r="J46" s="25"/>
      <c r="P46" s="26"/>
      <c r="R46" s="6"/>
    </row>
    <row r="47" spans="2:18" ht="14.25" customHeight="1">
      <c r="B47" s="11"/>
      <c r="D47" s="25"/>
      <c r="H47" s="26"/>
      <c r="J47" s="25"/>
      <c r="P47" s="26"/>
      <c r="R47" s="6"/>
    </row>
    <row r="48" spans="2:18" ht="14.25" customHeight="1">
      <c r="B48" s="11"/>
      <c r="D48" s="25"/>
      <c r="H48" s="26"/>
      <c r="J48" s="25"/>
      <c r="P48" s="26"/>
      <c r="R48" s="6"/>
    </row>
    <row r="49" spans="2:18" ht="14.25" customHeight="1">
      <c r="B49" s="11"/>
      <c r="D49" s="25"/>
      <c r="H49" s="26"/>
      <c r="J49" s="25"/>
      <c r="P49" s="26"/>
      <c r="R49" s="6"/>
    </row>
    <row r="50" spans="2:18" s="10" customFormat="1" ht="15.75" customHeight="1">
      <c r="B50" s="13"/>
      <c r="D50" s="27" t="s">
        <v>26</v>
      </c>
      <c r="E50" s="28"/>
      <c r="F50" s="28"/>
      <c r="G50" s="29" t="s">
        <v>27</v>
      </c>
      <c r="H50" s="30"/>
      <c r="J50" s="27" t="s">
        <v>26</v>
      </c>
      <c r="K50" s="28"/>
      <c r="L50" s="28"/>
      <c r="M50" s="28"/>
      <c r="N50" s="29" t="s">
        <v>27</v>
      </c>
      <c r="O50" s="28"/>
      <c r="P50" s="30"/>
      <c r="R50" s="14"/>
    </row>
    <row r="51" spans="2:18" ht="14.25" customHeight="1">
      <c r="B51" s="11"/>
      <c r="R51" s="6"/>
    </row>
    <row r="52" spans="2:18" s="10" customFormat="1" ht="15.75" customHeight="1">
      <c r="B52" s="13"/>
      <c r="D52" s="22" t="s">
        <v>28</v>
      </c>
      <c r="E52" s="23"/>
      <c r="F52" s="23"/>
      <c r="G52" s="23"/>
      <c r="H52" s="24"/>
      <c r="J52" s="22" t="s">
        <v>29</v>
      </c>
      <c r="K52" s="23"/>
      <c r="L52" s="23"/>
      <c r="M52" s="23"/>
      <c r="N52" s="23"/>
      <c r="O52" s="23"/>
      <c r="P52" s="24"/>
      <c r="R52" s="14"/>
    </row>
    <row r="53" spans="2:18" ht="14.25" customHeight="1">
      <c r="B53" s="11"/>
      <c r="D53" s="25"/>
      <c r="H53" s="26"/>
      <c r="J53" s="25"/>
      <c r="P53" s="26"/>
      <c r="R53" s="6"/>
    </row>
    <row r="54" spans="2:18" ht="14.25" customHeight="1">
      <c r="B54" s="11"/>
      <c r="D54" s="25"/>
      <c r="H54" s="26"/>
      <c r="J54" s="25"/>
      <c r="P54" s="26"/>
      <c r="R54" s="6"/>
    </row>
    <row r="55" spans="2:18" ht="14.25" customHeight="1">
      <c r="B55" s="11"/>
      <c r="D55" s="25"/>
      <c r="H55" s="26"/>
      <c r="J55" s="25"/>
      <c r="P55" s="26"/>
      <c r="R55" s="6"/>
    </row>
    <row r="56" spans="2:18" ht="14.25" customHeight="1">
      <c r="B56" s="11"/>
      <c r="D56" s="25"/>
      <c r="H56" s="26"/>
      <c r="J56" s="25"/>
      <c r="P56" s="26"/>
      <c r="R56" s="6"/>
    </row>
    <row r="57" spans="2:18" ht="14.25" customHeight="1">
      <c r="B57" s="11"/>
      <c r="D57" s="25"/>
      <c r="H57" s="26"/>
      <c r="J57" s="25"/>
      <c r="P57" s="26"/>
      <c r="R57" s="6"/>
    </row>
    <row r="58" spans="2:18" ht="14.25" customHeight="1">
      <c r="B58" s="11"/>
      <c r="D58" s="25"/>
      <c r="H58" s="26"/>
      <c r="J58" s="25"/>
      <c r="P58" s="26"/>
      <c r="R58" s="6"/>
    </row>
    <row r="59" spans="2:18" ht="14.25" customHeight="1">
      <c r="B59" s="11"/>
      <c r="D59" s="25"/>
      <c r="H59" s="26"/>
      <c r="J59" s="25"/>
      <c r="P59" s="26"/>
      <c r="R59" s="6"/>
    </row>
    <row r="60" spans="2:18" ht="14.25" customHeight="1">
      <c r="B60" s="11"/>
      <c r="D60" s="25"/>
      <c r="H60" s="26"/>
      <c r="J60" s="25"/>
      <c r="P60" s="26"/>
      <c r="R60" s="6"/>
    </row>
    <row r="61" spans="2:18" s="10" customFormat="1" ht="15.75" customHeight="1">
      <c r="B61" s="13"/>
      <c r="D61" s="27" t="s">
        <v>26</v>
      </c>
      <c r="E61" s="28"/>
      <c r="F61" s="28"/>
      <c r="G61" s="29" t="s">
        <v>27</v>
      </c>
      <c r="H61" s="30"/>
      <c r="J61" s="27" t="s">
        <v>26</v>
      </c>
      <c r="K61" s="28"/>
      <c r="L61" s="28"/>
      <c r="M61" s="28"/>
      <c r="N61" s="29" t="s">
        <v>27</v>
      </c>
      <c r="O61" s="28"/>
      <c r="P61" s="30"/>
      <c r="R61" s="14"/>
    </row>
    <row r="62" spans="2:18" s="10" customFormat="1" ht="15" customHeigh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</row>
    <row r="66" spans="2:18" s="10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67" spans="2:18" s="10" customFormat="1" ht="37.5" customHeight="1">
      <c r="B67" s="13"/>
      <c r="C67" s="118" t="s">
        <v>43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4"/>
    </row>
    <row r="68" spans="2:18" s="10" customFormat="1" ht="7.5" customHeight="1">
      <c r="B68" s="13"/>
      <c r="R68" s="14"/>
    </row>
    <row r="69" spans="2:18" s="10" customFormat="1" ht="30.75" customHeight="1">
      <c r="B69" s="13"/>
      <c r="C69" s="37" t="s">
        <v>4</v>
      </c>
      <c r="F69" s="119" t="str">
        <f>IF((F6=""),"",F6)</f>
        <v>Zimný štadión Levice - prístavba šatní, bufetu a kancelárií</v>
      </c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R69" s="14"/>
    </row>
    <row r="70" spans="2:18" s="10" customFormat="1" ht="37.5" customHeight="1">
      <c r="B70" s="13"/>
      <c r="C70" s="39" t="s">
        <v>40</v>
      </c>
      <c r="F70" s="133" t="str">
        <f>F7</f>
        <v>ELEKTROINŠTALÁCIA  A OCHRANA PRED BLESKOM
 </v>
      </c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R70" s="14"/>
    </row>
    <row r="71" spans="2:18" s="10" customFormat="1" ht="7.5" customHeight="1">
      <c r="B71" s="13"/>
      <c r="R71" s="14"/>
    </row>
    <row r="72" spans="2:18" s="10" customFormat="1" ht="18.75" customHeight="1">
      <c r="B72" s="13"/>
      <c r="C72" s="37" t="s">
        <v>5</v>
      </c>
      <c r="F72" s="38" t="str">
        <f>IF((F9=""),"",F9)</f>
        <v>Levice</v>
      </c>
      <c r="K72" s="37" t="s">
        <v>6</v>
      </c>
      <c r="M72" s="134"/>
      <c r="N72" s="135"/>
      <c r="O72" s="135"/>
      <c r="P72" s="135"/>
      <c r="R72" s="14"/>
    </row>
    <row r="73" spans="2:18" s="10" customFormat="1" ht="7.5" customHeight="1">
      <c r="B73" s="13"/>
      <c r="R73" s="14"/>
    </row>
    <row r="74" spans="2:18" s="10" customFormat="1" ht="15.75" customHeight="1">
      <c r="B74" s="13"/>
      <c r="C74" s="37" t="s">
        <v>7</v>
      </c>
      <c r="F74" s="38">
        <f>IF((E12=""),"",E12)</f>
      </c>
      <c r="K74" s="37" t="s">
        <v>11</v>
      </c>
      <c r="M74" s="136" t="str">
        <f>IF((E18=""),"",E18)</f>
        <v>Milan Garaj</v>
      </c>
      <c r="N74" s="126"/>
      <c r="O74" s="126"/>
      <c r="P74" s="126"/>
      <c r="Q74" s="126"/>
      <c r="R74" s="14"/>
    </row>
    <row r="75" spans="2:18" s="10" customFormat="1" ht="15" customHeight="1">
      <c r="B75" s="13"/>
      <c r="C75" s="37" t="s">
        <v>10</v>
      </c>
      <c r="F75" s="38">
        <f>IF((E15=""),"",E15)</f>
      </c>
      <c r="K75" s="37" t="s">
        <v>12</v>
      </c>
      <c r="M75" s="136" t="str">
        <f>IF((E21=""),"",E21)</f>
        <v>Milan Garaj</v>
      </c>
      <c r="N75" s="126"/>
      <c r="O75" s="126"/>
      <c r="P75" s="126"/>
      <c r="Q75" s="126"/>
      <c r="R75" s="14"/>
    </row>
    <row r="76" spans="2:18" s="10" customFormat="1" ht="11.25" customHeight="1">
      <c r="B76" s="13"/>
      <c r="R76" s="14"/>
    </row>
    <row r="77" spans="2:18" s="10" customFormat="1" ht="30" customHeight="1">
      <c r="B77" s="13"/>
      <c r="C77" s="137" t="s">
        <v>44</v>
      </c>
      <c r="D77" s="138"/>
      <c r="E77" s="138"/>
      <c r="F77" s="138"/>
      <c r="G77" s="138"/>
      <c r="H77" s="18"/>
      <c r="I77" s="18"/>
      <c r="J77" s="18"/>
      <c r="K77" s="18"/>
      <c r="L77" s="18"/>
      <c r="M77" s="18"/>
      <c r="N77" s="137" t="s">
        <v>45</v>
      </c>
      <c r="O77" s="126"/>
      <c r="P77" s="126"/>
      <c r="Q77" s="126"/>
      <c r="R77" s="14"/>
    </row>
    <row r="78" spans="2:18" s="10" customFormat="1" ht="11.25" customHeight="1">
      <c r="B78" s="13"/>
      <c r="R78" s="14"/>
    </row>
    <row r="79" spans="2:18" s="10" customFormat="1" ht="30" customHeight="1">
      <c r="B79" s="13"/>
      <c r="C79" s="44" t="s">
        <v>46</v>
      </c>
      <c r="N79" s="139">
        <f>N102</f>
        <v>0</v>
      </c>
      <c r="O79" s="126"/>
      <c r="P79" s="126"/>
      <c r="Q79" s="126"/>
      <c r="R79" s="14"/>
    </row>
    <row r="80" spans="2:18" ht="25.5" customHeight="1">
      <c r="B80" s="58"/>
      <c r="D80" s="59" t="s">
        <v>47</v>
      </c>
      <c r="E80" s="60"/>
      <c r="N80" s="140">
        <f>ROUND(N103,2)</f>
        <v>0</v>
      </c>
      <c r="O80" s="141"/>
      <c r="P80" s="141"/>
      <c r="Q80" s="141"/>
      <c r="R80" s="61"/>
    </row>
    <row r="81" spans="2:18" ht="25.5" customHeight="1">
      <c r="B81" s="58"/>
      <c r="D81" s="59" t="s">
        <v>48</v>
      </c>
      <c r="E81" s="60"/>
      <c r="N81" s="140">
        <f>N171</f>
        <v>0</v>
      </c>
      <c r="O81" s="141"/>
      <c r="P81" s="141"/>
      <c r="Q81" s="141"/>
      <c r="R81" s="61"/>
    </row>
    <row r="82" spans="2:18" ht="22.5" customHeight="1">
      <c r="B82" s="13"/>
      <c r="D82" s="51"/>
      <c r="E82" s="51"/>
      <c r="R82" s="14"/>
    </row>
    <row r="83" spans="2:21" ht="30" customHeight="1">
      <c r="B83" s="13"/>
      <c r="C83" s="44" t="s">
        <v>49</v>
      </c>
      <c r="D83" s="51"/>
      <c r="E83" s="51"/>
      <c r="N83" s="139">
        <v>0</v>
      </c>
      <c r="O83" s="126"/>
      <c r="P83" s="126"/>
      <c r="Q83" s="126"/>
      <c r="R83" s="14"/>
      <c r="T83" s="62"/>
      <c r="U83" s="63" t="s">
        <v>14</v>
      </c>
    </row>
    <row r="84" spans="2:18" ht="18.75" customHeight="1">
      <c r="B84" s="13"/>
      <c r="D84" s="51"/>
      <c r="E84" s="51"/>
      <c r="R84" s="14"/>
    </row>
    <row r="85" spans="2:18" ht="30" customHeight="1">
      <c r="B85" s="13"/>
      <c r="C85" s="46" t="s">
        <v>33</v>
      </c>
      <c r="D85" s="18"/>
      <c r="E85" s="18"/>
      <c r="F85" s="18"/>
      <c r="G85" s="18"/>
      <c r="H85" s="18"/>
      <c r="I85" s="18"/>
      <c r="J85" s="18"/>
      <c r="K85" s="18"/>
      <c r="L85" s="142">
        <f>ROUND(($N$79+N83),2)</f>
        <v>0</v>
      </c>
      <c r="M85" s="138"/>
      <c r="N85" s="138"/>
      <c r="O85" s="138"/>
      <c r="P85" s="138"/>
      <c r="Q85" s="138"/>
      <c r="R85" s="14"/>
    </row>
    <row r="86" spans="2:18" ht="7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90" spans="2:18" ht="7.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18" ht="37.5" customHeight="1">
      <c r="B91" s="13"/>
      <c r="C91" s="118" t="s">
        <v>50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4"/>
    </row>
    <row r="92" spans="2:18" ht="7.5" customHeight="1">
      <c r="B92" s="13"/>
      <c r="R92" s="14"/>
    </row>
    <row r="93" spans="2:18" ht="30.75" customHeight="1">
      <c r="B93" s="13"/>
      <c r="C93" s="37" t="s">
        <v>4</v>
      </c>
      <c r="F93" s="119" t="str">
        <f>IF((F6=""),"",F6)</f>
        <v>Zimný štadión Levice - prístavba šatní, bufetu a kancelárií</v>
      </c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R93" s="14"/>
    </row>
    <row r="94" spans="2:18" ht="37.5" customHeight="1">
      <c r="B94" s="13"/>
      <c r="C94" s="39" t="s">
        <v>40</v>
      </c>
      <c r="F94" s="133" t="str">
        <f>F7</f>
        <v>ELEKTROINŠTALÁCIA  A OCHRANA PRED BLESKOM
 </v>
      </c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R94" s="14"/>
    </row>
    <row r="95" spans="2:18" ht="7.5" customHeight="1">
      <c r="B95" s="13"/>
      <c r="R95" s="14"/>
    </row>
    <row r="96" spans="2:18" ht="18.75" customHeight="1">
      <c r="B96" s="13"/>
      <c r="C96" s="37" t="s">
        <v>5</v>
      </c>
      <c r="F96" s="38" t="str">
        <f>IF((F9=""),"",F9)</f>
        <v>Levice</v>
      </c>
      <c r="K96" s="37" t="s">
        <v>6</v>
      </c>
      <c r="M96" s="122" t="s">
        <v>189</v>
      </c>
      <c r="N96" s="123"/>
      <c r="O96" s="123"/>
      <c r="P96" s="123"/>
      <c r="R96" s="14"/>
    </row>
    <row r="97" spans="2:18" ht="7.5" customHeight="1">
      <c r="B97" s="13"/>
      <c r="R97" s="14"/>
    </row>
    <row r="98" spans="2:18" ht="15.75" customHeight="1">
      <c r="B98" s="13"/>
      <c r="C98" s="37" t="s">
        <v>7</v>
      </c>
      <c r="F98" s="38">
        <f>IF((E12=""),"",E12)</f>
      </c>
      <c r="K98" s="37" t="s">
        <v>11</v>
      </c>
      <c r="M98" s="136" t="str">
        <f>IF((E18=""),"",E18)</f>
        <v>Milan Garaj</v>
      </c>
      <c r="N98" s="126"/>
      <c r="O98" s="126"/>
      <c r="P98" s="126"/>
      <c r="Q98" s="126"/>
      <c r="R98" s="14"/>
    </row>
    <row r="99" spans="2:18" ht="15" customHeight="1">
      <c r="B99" s="13"/>
      <c r="C99" s="37" t="s">
        <v>10</v>
      </c>
      <c r="F99" s="38">
        <f>IF((E15=""),"",E15)</f>
      </c>
      <c r="K99" s="37" t="s">
        <v>12</v>
      </c>
      <c r="M99" s="136" t="str">
        <f>IF((E21=""),"",E21)</f>
        <v>Milan Garaj</v>
      </c>
      <c r="N99" s="126"/>
      <c r="O99" s="126"/>
      <c r="P99" s="126"/>
      <c r="Q99" s="126"/>
      <c r="R99" s="14"/>
    </row>
    <row r="100" spans="2:18" ht="11.25" customHeight="1">
      <c r="B100" s="13"/>
      <c r="R100" s="14"/>
    </row>
    <row r="101" spans="2:28" ht="30" customHeight="1">
      <c r="B101" s="64"/>
      <c r="C101" s="65" t="s">
        <v>51</v>
      </c>
      <c r="D101" s="66" t="s">
        <v>52</v>
      </c>
      <c r="E101" s="66" t="s">
        <v>30</v>
      </c>
      <c r="F101" s="143" t="s">
        <v>53</v>
      </c>
      <c r="G101" s="144"/>
      <c r="H101" s="144"/>
      <c r="I101" s="144"/>
      <c r="J101" s="66" t="s">
        <v>54</v>
      </c>
      <c r="K101" s="66" t="s">
        <v>55</v>
      </c>
      <c r="L101" s="143" t="s">
        <v>56</v>
      </c>
      <c r="M101" s="144"/>
      <c r="N101" s="143" t="s">
        <v>45</v>
      </c>
      <c r="O101" s="144"/>
      <c r="P101" s="144"/>
      <c r="Q101" s="145"/>
      <c r="R101" s="67"/>
      <c r="T101" s="40" t="s">
        <v>57</v>
      </c>
      <c r="U101" s="41" t="s">
        <v>14</v>
      </c>
      <c r="V101" s="41" t="s">
        <v>58</v>
      </c>
      <c r="W101" s="41" t="s">
        <v>59</v>
      </c>
      <c r="X101" s="41" t="s">
        <v>60</v>
      </c>
      <c r="Y101" s="41" t="s">
        <v>61</v>
      </c>
      <c r="Z101" s="41" t="s">
        <v>62</v>
      </c>
      <c r="AA101" s="42" t="s">
        <v>63</v>
      </c>
      <c r="AB101" s="4" t="s">
        <v>64</v>
      </c>
    </row>
    <row r="102" spans="2:63" ht="16.5" customHeight="1">
      <c r="B102" s="13"/>
      <c r="C102" s="44" t="s">
        <v>41</v>
      </c>
      <c r="N102" s="146">
        <f>N103+N171</f>
        <v>0</v>
      </c>
      <c r="O102" s="126"/>
      <c r="P102" s="126"/>
      <c r="Q102" s="126"/>
      <c r="R102" s="14"/>
      <c r="T102" s="43"/>
      <c r="U102" s="23"/>
      <c r="V102" s="23"/>
      <c r="W102" s="68">
        <f>((0+W103)+W171)</f>
        <v>0</v>
      </c>
      <c r="X102" s="23"/>
      <c r="Y102" s="68">
        <f>((0+Y103)+Y171)</f>
        <v>0.25991999999999993</v>
      </c>
      <c r="Z102" s="23"/>
      <c r="AA102" s="69">
        <f>((0+AA103)+AA171)</f>
        <v>0</v>
      </c>
      <c r="BK102" s="70">
        <f>((0+BK103)+BK171)</f>
        <v>0</v>
      </c>
    </row>
    <row r="103" spans="2:64" ht="24" customHeight="1">
      <c r="B103" s="71"/>
      <c r="C103" s="72"/>
      <c r="D103" s="73" t="s">
        <v>47</v>
      </c>
      <c r="E103" s="74"/>
      <c r="N103" s="147">
        <f>SUM(N104:Q170)</f>
        <v>0</v>
      </c>
      <c r="O103" s="148"/>
      <c r="P103" s="148"/>
      <c r="Q103" s="148"/>
      <c r="R103" s="76"/>
      <c r="T103" s="77"/>
      <c r="W103" s="78">
        <f>SUM(W104:W170)</f>
        <v>0</v>
      </c>
      <c r="Y103" s="78">
        <f>SUM(Y104:Y170)</f>
        <v>0.25991999999999993</v>
      </c>
      <c r="AA103" s="79">
        <f>SUM(AA104:AA170)</f>
        <v>0</v>
      </c>
      <c r="AR103" s="75"/>
      <c r="AT103" s="75" t="s">
        <v>31</v>
      </c>
      <c r="AU103" s="80">
        <v>0</v>
      </c>
      <c r="AY103" s="75" t="s">
        <v>65</v>
      </c>
      <c r="BK103" s="81">
        <f>SUM(BK104:BK170)</f>
        <v>0</v>
      </c>
      <c r="BL103" s="45">
        <v>0</v>
      </c>
    </row>
    <row r="104" spans="2:64" ht="12.75" customHeight="1">
      <c r="B104" s="13"/>
      <c r="C104" s="82">
        <v>1</v>
      </c>
      <c r="D104" s="83" t="s">
        <v>66</v>
      </c>
      <c r="E104" s="84" t="s">
        <v>67</v>
      </c>
      <c r="F104" s="149" t="s">
        <v>190</v>
      </c>
      <c r="G104" s="150"/>
      <c r="H104" s="150"/>
      <c r="I104" s="151"/>
      <c r="J104" s="85" t="s">
        <v>70</v>
      </c>
      <c r="K104" s="86">
        <v>240</v>
      </c>
      <c r="L104" s="110"/>
      <c r="M104" s="151"/>
      <c r="N104" s="110">
        <f aca="true" t="shared" si="0" ref="N104:N164">ROUND((L104*K104),2)</f>
        <v>0</v>
      </c>
      <c r="O104" s="150"/>
      <c r="P104" s="150"/>
      <c r="Q104" s="151"/>
      <c r="R104" s="14"/>
      <c r="T104" s="87"/>
      <c r="U104" s="17" t="s">
        <v>15</v>
      </c>
      <c r="V104" s="88"/>
      <c r="W104" s="88">
        <f>(V104*K104)</f>
        <v>0</v>
      </c>
      <c r="X104" s="88">
        <v>0</v>
      </c>
      <c r="Y104" s="88">
        <f>(X104*K104)</f>
        <v>0</v>
      </c>
      <c r="Z104" s="88">
        <v>0</v>
      </c>
      <c r="AA104" s="89">
        <f>(Z104*K104)</f>
        <v>0</v>
      </c>
      <c r="AT104" s="4" t="s">
        <v>66</v>
      </c>
      <c r="AU104" s="45">
        <v>1</v>
      </c>
      <c r="AY104" s="4" t="s">
        <v>65</v>
      </c>
      <c r="BE104" s="90">
        <f>IF((U104="základná"),N104,0)</f>
        <v>0</v>
      </c>
      <c r="BF104" s="90">
        <f>IF((U104="znížená"),N104,0)</f>
        <v>0</v>
      </c>
      <c r="BG104" s="90">
        <f>IF((U104="základná prenesená"),N104,0)</f>
        <v>0</v>
      </c>
      <c r="BH104" s="90">
        <f>IF((U104="znížená prenesená"),N104,0)</f>
        <v>0</v>
      </c>
      <c r="BI104" s="90">
        <f>IF((U104="nulová"),N104,0)</f>
        <v>0</v>
      </c>
      <c r="BJ104" s="45">
        <v>1</v>
      </c>
      <c r="BK104" s="90">
        <f>ROUND((L104*K104),2)</f>
        <v>0</v>
      </c>
      <c r="BL104" s="45">
        <v>1</v>
      </c>
    </row>
    <row r="105" spans="2:64" ht="12.75" customHeight="1">
      <c r="B105" s="13"/>
      <c r="C105" s="91">
        <v>2</v>
      </c>
      <c r="D105" s="92" t="s">
        <v>69</v>
      </c>
      <c r="E105" s="93" t="s">
        <v>71</v>
      </c>
      <c r="F105" s="152" t="s">
        <v>72</v>
      </c>
      <c r="G105" s="153"/>
      <c r="H105" s="153"/>
      <c r="I105" s="154"/>
      <c r="J105" s="94" t="s">
        <v>70</v>
      </c>
      <c r="K105" s="95">
        <v>240</v>
      </c>
      <c r="L105" s="155"/>
      <c r="M105" s="154"/>
      <c r="N105" s="155">
        <f t="shared" si="0"/>
        <v>0</v>
      </c>
      <c r="O105" s="150"/>
      <c r="P105" s="150"/>
      <c r="Q105" s="151"/>
      <c r="R105" s="14"/>
      <c r="T105" s="87"/>
      <c r="U105" s="17"/>
      <c r="V105" s="88"/>
      <c r="W105" s="88"/>
      <c r="X105" s="88"/>
      <c r="Y105" s="88"/>
      <c r="Z105" s="88"/>
      <c r="AA105" s="89"/>
      <c r="AU105" s="45"/>
      <c r="BE105" s="90"/>
      <c r="BF105" s="90"/>
      <c r="BG105" s="90"/>
      <c r="BH105" s="90"/>
      <c r="BI105" s="90"/>
      <c r="BJ105" s="45"/>
      <c r="BK105" s="90"/>
      <c r="BL105" s="45"/>
    </row>
    <row r="106" spans="2:64" ht="12.75" customHeight="1">
      <c r="B106" s="13"/>
      <c r="C106" s="82">
        <v>3</v>
      </c>
      <c r="D106" s="83" t="s">
        <v>66</v>
      </c>
      <c r="E106" s="84" t="s">
        <v>67</v>
      </c>
      <c r="F106" s="149" t="s">
        <v>190</v>
      </c>
      <c r="G106" s="150"/>
      <c r="H106" s="150"/>
      <c r="I106" s="151"/>
      <c r="J106" s="85" t="s">
        <v>70</v>
      </c>
      <c r="K106" s="86">
        <v>310</v>
      </c>
      <c r="L106" s="110"/>
      <c r="M106" s="151"/>
      <c r="N106" s="110">
        <f t="shared" si="0"/>
        <v>0</v>
      </c>
      <c r="O106" s="150"/>
      <c r="P106" s="150"/>
      <c r="Q106" s="151"/>
      <c r="R106" s="14"/>
      <c r="T106" s="87"/>
      <c r="U106" s="17"/>
      <c r="V106" s="88"/>
      <c r="W106" s="88"/>
      <c r="X106" s="88"/>
      <c r="Y106" s="88"/>
      <c r="Z106" s="88"/>
      <c r="AA106" s="89"/>
      <c r="AU106" s="45"/>
      <c r="BE106" s="90"/>
      <c r="BF106" s="90"/>
      <c r="BG106" s="90"/>
      <c r="BH106" s="90"/>
      <c r="BI106" s="90"/>
      <c r="BJ106" s="45"/>
      <c r="BK106" s="90"/>
      <c r="BL106" s="45"/>
    </row>
    <row r="107" spans="2:64" ht="12.75" customHeight="1">
      <c r="B107" s="13"/>
      <c r="C107" s="91">
        <v>4</v>
      </c>
      <c r="D107" s="92" t="s">
        <v>69</v>
      </c>
      <c r="E107" s="93" t="s">
        <v>71</v>
      </c>
      <c r="F107" s="152" t="s">
        <v>118</v>
      </c>
      <c r="G107" s="153"/>
      <c r="H107" s="153"/>
      <c r="I107" s="154"/>
      <c r="J107" s="94" t="s">
        <v>70</v>
      </c>
      <c r="K107" s="95">
        <v>310</v>
      </c>
      <c r="L107" s="155"/>
      <c r="M107" s="154"/>
      <c r="N107" s="155">
        <f t="shared" si="0"/>
        <v>0</v>
      </c>
      <c r="O107" s="150"/>
      <c r="P107" s="150"/>
      <c r="Q107" s="151"/>
      <c r="R107" s="14"/>
      <c r="T107" s="87"/>
      <c r="U107" s="17" t="s">
        <v>15</v>
      </c>
      <c r="V107" s="88"/>
      <c r="W107" s="88">
        <f>(V107*K107)</f>
        <v>0</v>
      </c>
      <c r="X107" s="88">
        <v>0.00027</v>
      </c>
      <c r="Y107" s="88">
        <f>(X107*K107)</f>
        <v>0.0837</v>
      </c>
      <c r="Z107" s="88"/>
      <c r="AA107" s="89">
        <f>(Z107*K107)</f>
        <v>0</v>
      </c>
      <c r="AT107" s="4" t="s">
        <v>69</v>
      </c>
      <c r="AU107" s="45">
        <v>1</v>
      </c>
      <c r="AY107" s="4" t="s">
        <v>65</v>
      </c>
      <c r="BE107" s="90">
        <f>IF((U107="základná"),N107,0)</f>
        <v>0</v>
      </c>
      <c r="BF107" s="90">
        <f>IF((U107="znížená"),N107,0)</f>
        <v>0</v>
      </c>
      <c r="BG107" s="90">
        <f>IF((U107="základná prenesená"),N107,0)</f>
        <v>0</v>
      </c>
      <c r="BH107" s="90">
        <f>IF((U107="znížená prenesená"),N107,0)</f>
        <v>0</v>
      </c>
      <c r="BI107" s="90">
        <f>IF((U107="nulová"),N107,0)</f>
        <v>0</v>
      </c>
      <c r="BJ107" s="45">
        <v>1</v>
      </c>
      <c r="BK107" s="90">
        <f>ROUND((L107*K107),2)</f>
        <v>0</v>
      </c>
      <c r="BL107" s="45">
        <v>1</v>
      </c>
    </row>
    <row r="108" spans="2:64" ht="36.75" customHeight="1">
      <c r="B108" s="13"/>
      <c r="C108" s="82">
        <v>5</v>
      </c>
      <c r="D108" s="83" t="s">
        <v>66</v>
      </c>
      <c r="E108" s="84" t="s">
        <v>73</v>
      </c>
      <c r="F108" s="149" t="s">
        <v>74</v>
      </c>
      <c r="G108" s="150"/>
      <c r="H108" s="150"/>
      <c r="I108" s="151"/>
      <c r="J108" s="85" t="s">
        <v>68</v>
      </c>
      <c r="K108" s="86">
        <v>25</v>
      </c>
      <c r="L108" s="110"/>
      <c r="M108" s="151"/>
      <c r="N108" s="110">
        <f t="shared" si="0"/>
        <v>0</v>
      </c>
      <c r="O108" s="150"/>
      <c r="P108" s="150"/>
      <c r="Q108" s="151"/>
      <c r="R108" s="14"/>
      <c r="T108" s="87"/>
      <c r="U108" s="17" t="s">
        <v>15</v>
      </c>
      <c r="V108" s="88"/>
      <c r="W108" s="88">
        <f>(V108*K108)</f>
        <v>0</v>
      </c>
      <c r="X108" s="88">
        <v>0</v>
      </c>
      <c r="Y108" s="88">
        <f>(X108*K108)</f>
        <v>0</v>
      </c>
      <c r="Z108" s="88">
        <v>0</v>
      </c>
      <c r="AA108" s="89">
        <f>(Z108*K108)</f>
        <v>0</v>
      </c>
      <c r="AT108" s="4" t="s">
        <v>66</v>
      </c>
      <c r="AU108" s="45">
        <v>1</v>
      </c>
      <c r="AY108" s="4" t="s">
        <v>65</v>
      </c>
      <c r="BE108" s="90">
        <f>IF((U108="základná"),N108,0)</f>
        <v>0</v>
      </c>
      <c r="BF108" s="90">
        <f>IF((U108="znížená"),N108,0)</f>
        <v>0</v>
      </c>
      <c r="BG108" s="90">
        <f>IF((U108="základná prenesená"),N108,0)</f>
        <v>0</v>
      </c>
      <c r="BH108" s="90">
        <f>IF((U108="znížená prenesená"),N108,0)</f>
        <v>0</v>
      </c>
      <c r="BI108" s="90">
        <f>IF((U108="nulová"),N108,0)</f>
        <v>0</v>
      </c>
      <c r="BJ108" s="45">
        <v>1</v>
      </c>
      <c r="BK108" s="90">
        <f>ROUND((L108*K108),2)</f>
        <v>0</v>
      </c>
      <c r="BL108" s="45">
        <v>1</v>
      </c>
    </row>
    <row r="109" spans="2:64" ht="12.75" customHeight="1">
      <c r="B109" s="13"/>
      <c r="C109" s="91">
        <v>6</v>
      </c>
      <c r="D109" s="92" t="s">
        <v>69</v>
      </c>
      <c r="E109" s="93" t="s">
        <v>75</v>
      </c>
      <c r="F109" s="152" t="s">
        <v>76</v>
      </c>
      <c r="G109" s="153"/>
      <c r="H109" s="153"/>
      <c r="I109" s="154"/>
      <c r="J109" s="94" t="s">
        <v>68</v>
      </c>
      <c r="K109" s="95">
        <v>8</v>
      </c>
      <c r="L109" s="155"/>
      <c r="M109" s="154"/>
      <c r="N109" s="155">
        <f t="shared" si="0"/>
        <v>0</v>
      </c>
      <c r="O109" s="150"/>
      <c r="P109" s="150"/>
      <c r="Q109" s="151"/>
      <c r="R109" s="14"/>
      <c r="T109" s="87"/>
      <c r="U109" s="17" t="s">
        <v>15</v>
      </c>
      <c r="V109" s="88"/>
      <c r="W109" s="88">
        <f>(V109*K109)</f>
        <v>0</v>
      </c>
      <c r="X109" s="88">
        <v>0.0004</v>
      </c>
      <c r="Y109" s="88">
        <f>(X109*K109)</f>
        <v>0.0032</v>
      </c>
      <c r="Z109" s="88"/>
      <c r="AA109" s="89">
        <f>(Z109*K109)</f>
        <v>0</v>
      </c>
      <c r="AT109" s="4" t="s">
        <v>69</v>
      </c>
      <c r="AU109" s="45">
        <v>1</v>
      </c>
      <c r="AY109" s="4" t="s">
        <v>65</v>
      </c>
      <c r="BE109" s="90">
        <f>IF((U109="základná"),N109,0)</f>
        <v>0</v>
      </c>
      <c r="BF109" s="90">
        <f>IF((U109="znížená"),N109,0)</f>
        <v>0</v>
      </c>
      <c r="BG109" s="90">
        <f>IF((U109="základná prenesená"),N109,0)</f>
        <v>0</v>
      </c>
      <c r="BH109" s="90">
        <f>IF((U109="znížená prenesená"),N109,0)</f>
        <v>0</v>
      </c>
      <c r="BI109" s="90">
        <f>IF((U109="nulová"),N109,0)</f>
        <v>0</v>
      </c>
      <c r="BJ109" s="45">
        <v>1</v>
      </c>
      <c r="BK109" s="90">
        <f>ROUND((L109*K109),2)</f>
        <v>0</v>
      </c>
      <c r="BL109" s="45">
        <v>1</v>
      </c>
    </row>
    <row r="110" spans="2:64" ht="12.75" customHeight="1">
      <c r="B110" s="13"/>
      <c r="C110" s="82">
        <v>7</v>
      </c>
      <c r="D110" s="92" t="s">
        <v>69</v>
      </c>
      <c r="E110" s="93" t="s">
        <v>75</v>
      </c>
      <c r="F110" s="152" t="s">
        <v>173</v>
      </c>
      <c r="G110" s="156"/>
      <c r="H110" s="156"/>
      <c r="I110" s="157"/>
      <c r="J110" s="94" t="s">
        <v>68</v>
      </c>
      <c r="K110" s="95">
        <v>6</v>
      </c>
      <c r="L110" s="155"/>
      <c r="M110" s="158"/>
      <c r="N110" s="155">
        <f t="shared" si="0"/>
        <v>0</v>
      </c>
      <c r="O110" s="159"/>
      <c r="P110" s="159"/>
      <c r="Q110" s="158"/>
      <c r="R110" s="14"/>
      <c r="T110" s="87"/>
      <c r="U110" s="17"/>
      <c r="V110" s="88"/>
      <c r="W110" s="88"/>
      <c r="X110" s="88"/>
      <c r="Y110" s="88"/>
      <c r="Z110" s="88"/>
      <c r="AA110" s="89"/>
      <c r="AU110" s="45"/>
      <c r="BE110" s="90"/>
      <c r="BF110" s="90"/>
      <c r="BG110" s="90"/>
      <c r="BH110" s="90"/>
      <c r="BI110" s="90"/>
      <c r="BJ110" s="45"/>
      <c r="BK110" s="90"/>
      <c r="BL110" s="45"/>
    </row>
    <row r="111" spans="2:64" ht="12.75" customHeight="1">
      <c r="B111" s="13"/>
      <c r="C111" s="91">
        <v>8</v>
      </c>
      <c r="D111" s="92" t="s">
        <v>69</v>
      </c>
      <c r="E111" s="93" t="s">
        <v>75</v>
      </c>
      <c r="F111" s="152" t="s">
        <v>170</v>
      </c>
      <c r="G111" s="153"/>
      <c r="H111" s="153"/>
      <c r="I111" s="154"/>
      <c r="J111" s="94" t="s">
        <v>68</v>
      </c>
      <c r="K111" s="95">
        <v>5</v>
      </c>
      <c r="L111" s="160"/>
      <c r="M111" s="161"/>
      <c r="N111" s="155">
        <f t="shared" si="0"/>
        <v>0</v>
      </c>
      <c r="O111" s="150"/>
      <c r="P111" s="150"/>
      <c r="Q111" s="151"/>
      <c r="R111" s="14"/>
      <c r="T111" s="87"/>
      <c r="U111" s="17"/>
      <c r="V111" s="88"/>
      <c r="W111" s="88"/>
      <c r="X111" s="88"/>
      <c r="Y111" s="88"/>
      <c r="Z111" s="88"/>
      <c r="AA111" s="89"/>
      <c r="AU111" s="45"/>
      <c r="BE111" s="90"/>
      <c r="BF111" s="90"/>
      <c r="BG111" s="90"/>
      <c r="BH111" s="90"/>
      <c r="BI111" s="90"/>
      <c r="BJ111" s="45"/>
      <c r="BK111" s="90"/>
      <c r="BL111" s="45"/>
    </row>
    <row r="112" spans="2:64" ht="12.75" customHeight="1">
      <c r="B112" s="13"/>
      <c r="C112" s="82">
        <v>9</v>
      </c>
      <c r="D112" s="92" t="s">
        <v>69</v>
      </c>
      <c r="E112" s="93" t="s">
        <v>75</v>
      </c>
      <c r="F112" s="152" t="s">
        <v>77</v>
      </c>
      <c r="G112" s="153"/>
      <c r="H112" s="153"/>
      <c r="I112" s="154"/>
      <c r="J112" s="94" t="s">
        <v>68</v>
      </c>
      <c r="K112" s="95">
        <v>6</v>
      </c>
      <c r="L112" s="155"/>
      <c r="M112" s="154"/>
      <c r="N112" s="155">
        <f t="shared" si="0"/>
        <v>0</v>
      </c>
      <c r="O112" s="150"/>
      <c r="P112" s="150"/>
      <c r="Q112" s="151"/>
      <c r="R112" s="14"/>
      <c r="T112" s="87"/>
      <c r="U112" s="17" t="s">
        <v>15</v>
      </c>
      <c r="V112" s="88"/>
      <c r="W112" s="88">
        <f>(V112*K112)</f>
        <v>0</v>
      </c>
      <c r="X112" s="88"/>
      <c r="Y112" s="88">
        <f>(X112*K112)</f>
        <v>0</v>
      </c>
      <c r="Z112" s="88"/>
      <c r="AA112" s="89">
        <f>(Z112*K112)</f>
        <v>0</v>
      </c>
      <c r="AT112" s="4" t="s">
        <v>69</v>
      </c>
      <c r="AU112" s="45">
        <v>1</v>
      </c>
      <c r="AY112" s="4" t="s">
        <v>65</v>
      </c>
      <c r="BE112" s="90">
        <f>IF((U112="základná"),N112,0)</f>
        <v>0</v>
      </c>
      <c r="BF112" s="90">
        <f>IF((U112="znížená"),N112,0)</f>
        <v>0</v>
      </c>
      <c r="BG112" s="90">
        <f>IF((U112="základná prenesená"),N112,0)</f>
        <v>0</v>
      </c>
      <c r="BH112" s="90">
        <f>IF((U112="znížená prenesená"),N112,0)</f>
        <v>0</v>
      </c>
      <c r="BI112" s="90">
        <f>IF((U112="nulová"),N112,0)</f>
        <v>0</v>
      </c>
      <c r="BJ112" s="45">
        <v>1</v>
      </c>
      <c r="BK112" s="90">
        <f>ROUND((L112*K112),2)</f>
        <v>0</v>
      </c>
      <c r="BL112" s="45">
        <v>1</v>
      </c>
    </row>
    <row r="113" spans="2:64" ht="12.75" customHeight="1">
      <c r="B113" s="13"/>
      <c r="C113" s="91">
        <v>10</v>
      </c>
      <c r="D113" s="83" t="s">
        <v>66</v>
      </c>
      <c r="E113" s="84" t="s">
        <v>178</v>
      </c>
      <c r="F113" s="149" t="s">
        <v>179</v>
      </c>
      <c r="G113" s="150"/>
      <c r="H113" s="150"/>
      <c r="I113" s="151"/>
      <c r="J113" s="85" t="s">
        <v>68</v>
      </c>
      <c r="K113" s="86">
        <v>2</v>
      </c>
      <c r="L113" s="110"/>
      <c r="M113" s="151"/>
      <c r="N113" s="110">
        <f t="shared" si="0"/>
        <v>0</v>
      </c>
      <c r="O113" s="150"/>
      <c r="P113" s="150"/>
      <c r="Q113" s="151"/>
      <c r="R113" s="14"/>
      <c r="T113" s="87"/>
      <c r="U113" s="17"/>
      <c r="V113" s="88"/>
      <c r="W113" s="88"/>
      <c r="X113" s="88"/>
      <c r="Y113" s="88"/>
      <c r="Z113" s="88"/>
      <c r="AA113" s="89"/>
      <c r="AU113" s="45"/>
      <c r="BE113" s="90"/>
      <c r="BF113" s="90"/>
      <c r="BG113" s="90"/>
      <c r="BH113" s="90"/>
      <c r="BI113" s="90"/>
      <c r="BJ113" s="45"/>
      <c r="BK113" s="90"/>
      <c r="BL113" s="45"/>
    </row>
    <row r="114" spans="2:64" ht="12.75" customHeight="1">
      <c r="B114" s="13"/>
      <c r="C114" s="82">
        <v>11</v>
      </c>
      <c r="D114" s="92" t="s">
        <v>69</v>
      </c>
      <c r="E114" s="93" t="s">
        <v>78</v>
      </c>
      <c r="F114" s="152" t="s">
        <v>180</v>
      </c>
      <c r="G114" s="153"/>
      <c r="H114" s="153"/>
      <c r="I114" s="154"/>
      <c r="J114" s="94" t="s">
        <v>68</v>
      </c>
      <c r="K114" s="95">
        <v>2</v>
      </c>
      <c r="L114" s="155"/>
      <c r="M114" s="154"/>
      <c r="N114" s="155">
        <f t="shared" si="0"/>
        <v>0</v>
      </c>
      <c r="O114" s="150"/>
      <c r="P114" s="150"/>
      <c r="Q114" s="151"/>
      <c r="R114" s="14"/>
      <c r="T114" s="87"/>
      <c r="U114" s="17"/>
      <c r="V114" s="88"/>
      <c r="W114" s="88"/>
      <c r="X114" s="88"/>
      <c r="Y114" s="88"/>
      <c r="Z114" s="88"/>
      <c r="AA114" s="89"/>
      <c r="AU114" s="45"/>
      <c r="BE114" s="90"/>
      <c r="BF114" s="90"/>
      <c r="BG114" s="90"/>
      <c r="BH114" s="90"/>
      <c r="BI114" s="90"/>
      <c r="BJ114" s="45"/>
      <c r="BK114" s="90"/>
      <c r="BL114" s="45"/>
    </row>
    <row r="115" spans="2:64" ht="12.75" customHeight="1">
      <c r="B115" s="13"/>
      <c r="C115" s="91">
        <v>12</v>
      </c>
      <c r="D115" s="83" t="s">
        <v>66</v>
      </c>
      <c r="E115" s="84" t="s">
        <v>181</v>
      </c>
      <c r="F115" s="149" t="s">
        <v>182</v>
      </c>
      <c r="G115" s="150"/>
      <c r="H115" s="150"/>
      <c r="I115" s="151"/>
      <c r="J115" s="85" t="s">
        <v>68</v>
      </c>
      <c r="K115" s="86">
        <v>59</v>
      </c>
      <c r="L115" s="110"/>
      <c r="M115" s="151"/>
      <c r="N115" s="110">
        <f>ROUND((L115*K115),2)</f>
        <v>0</v>
      </c>
      <c r="O115" s="150"/>
      <c r="P115" s="150"/>
      <c r="Q115" s="151"/>
      <c r="R115" s="14"/>
      <c r="T115" s="87"/>
      <c r="U115" s="17"/>
      <c r="V115" s="88"/>
      <c r="W115" s="88"/>
      <c r="X115" s="88"/>
      <c r="Y115" s="88"/>
      <c r="Z115" s="88"/>
      <c r="AA115" s="89"/>
      <c r="AU115" s="45"/>
      <c r="BE115" s="90"/>
      <c r="BF115" s="90"/>
      <c r="BG115" s="90"/>
      <c r="BH115" s="90"/>
      <c r="BI115" s="90"/>
      <c r="BJ115" s="45"/>
      <c r="BK115" s="90"/>
      <c r="BL115" s="45"/>
    </row>
    <row r="116" spans="2:64" ht="12.75" customHeight="1">
      <c r="B116" s="13"/>
      <c r="C116" s="82">
        <v>13</v>
      </c>
      <c r="D116" s="92" t="s">
        <v>69</v>
      </c>
      <c r="E116" s="93" t="s">
        <v>183</v>
      </c>
      <c r="F116" s="152" t="s">
        <v>184</v>
      </c>
      <c r="G116" s="153"/>
      <c r="H116" s="153"/>
      <c r="I116" s="154"/>
      <c r="J116" s="94" t="s">
        <v>68</v>
      </c>
      <c r="K116" s="95">
        <v>54</v>
      </c>
      <c r="L116" s="155"/>
      <c r="M116" s="154"/>
      <c r="N116" s="155">
        <f>ROUND((L116*K116),2)</f>
        <v>0</v>
      </c>
      <c r="O116" s="150"/>
      <c r="P116" s="150"/>
      <c r="Q116" s="151"/>
      <c r="R116" s="14"/>
      <c r="T116" s="87"/>
      <c r="U116" s="17"/>
      <c r="V116" s="88"/>
      <c r="W116" s="88"/>
      <c r="X116" s="88"/>
      <c r="Y116" s="88"/>
      <c r="Z116" s="88"/>
      <c r="AA116" s="89"/>
      <c r="AU116" s="45"/>
      <c r="BE116" s="90"/>
      <c r="BF116" s="90"/>
      <c r="BG116" s="90"/>
      <c r="BH116" s="90"/>
      <c r="BI116" s="90"/>
      <c r="BJ116" s="45"/>
      <c r="BK116" s="90"/>
      <c r="BL116" s="45"/>
    </row>
    <row r="117" spans="2:64" ht="12.75" customHeight="1">
      <c r="B117" s="13"/>
      <c r="C117" s="91">
        <v>14</v>
      </c>
      <c r="D117" s="92" t="s">
        <v>69</v>
      </c>
      <c r="E117" s="93" t="s">
        <v>185</v>
      </c>
      <c r="F117" s="152" t="s">
        <v>186</v>
      </c>
      <c r="G117" s="153"/>
      <c r="H117" s="153"/>
      <c r="I117" s="154"/>
      <c r="J117" s="94" t="s">
        <v>68</v>
      </c>
      <c r="K117" s="95">
        <v>5</v>
      </c>
      <c r="L117" s="155"/>
      <c r="M117" s="154"/>
      <c r="N117" s="155">
        <f>ROUND((L117*K117),2)</f>
        <v>0</v>
      </c>
      <c r="O117" s="150"/>
      <c r="P117" s="150"/>
      <c r="Q117" s="151"/>
      <c r="R117" s="14"/>
      <c r="T117" s="87"/>
      <c r="U117" s="17"/>
      <c r="V117" s="88"/>
      <c r="W117" s="88"/>
      <c r="X117" s="88"/>
      <c r="Y117" s="88"/>
      <c r="Z117" s="88"/>
      <c r="AA117" s="89"/>
      <c r="AU117" s="45"/>
      <c r="BE117" s="90"/>
      <c r="BF117" s="90"/>
      <c r="BG117" s="90"/>
      <c r="BH117" s="90"/>
      <c r="BI117" s="90"/>
      <c r="BJ117" s="45"/>
      <c r="BK117" s="90"/>
      <c r="BL117" s="45"/>
    </row>
    <row r="118" spans="2:64" ht="27" customHeight="1">
      <c r="B118" s="13"/>
      <c r="C118" s="174">
        <v>16</v>
      </c>
      <c r="D118" s="175" t="s">
        <v>66</v>
      </c>
      <c r="E118" s="176" t="s">
        <v>112</v>
      </c>
      <c r="F118" s="177" t="s">
        <v>113</v>
      </c>
      <c r="G118" s="178"/>
      <c r="H118" s="178"/>
      <c r="I118" s="179"/>
      <c r="J118" s="180" t="s">
        <v>114</v>
      </c>
      <c r="K118" s="181">
        <v>765</v>
      </c>
      <c r="L118" s="182"/>
      <c r="M118" s="179"/>
      <c r="N118" s="182">
        <f t="shared" si="0"/>
        <v>0</v>
      </c>
      <c r="O118" s="178"/>
      <c r="P118" s="178"/>
      <c r="Q118" s="179"/>
      <c r="R118" s="14"/>
      <c r="S118" s="183" t="s">
        <v>194</v>
      </c>
      <c r="T118" s="184"/>
      <c r="U118" s="185"/>
      <c r="V118" s="186"/>
      <c r="W118" s="186"/>
      <c r="X118" s="186"/>
      <c r="Y118" s="186"/>
      <c r="Z118" s="186"/>
      <c r="AA118" s="187"/>
      <c r="AB118" s="188"/>
      <c r="AC118" s="188"/>
      <c r="AD118" s="188"/>
      <c r="AE118" s="188"/>
      <c r="AF118" s="188"/>
      <c r="AG118" s="188"/>
      <c r="AU118" s="45"/>
      <c r="BE118" s="90"/>
      <c r="BF118" s="90"/>
      <c r="BG118" s="90"/>
      <c r="BH118" s="90"/>
      <c r="BI118" s="90"/>
      <c r="BJ118" s="45"/>
      <c r="BK118" s="90"/>
      <c r="BL118" s="45"/>
    </row>
    <row r="119" spans="2:64" ht="15" customHeight="1">
      <c r="B119" s="13"/>
      <c r="C119" s="82">
        <v>17</v>
      </c>
      <c r="D119" s="83" t="s">
        <v>66</v>
      </c>
      <c r="E119" s="84" t="s">
        <v>115</v>
      </c>
      <c r="F119" s="149" t="s">
        <v>123</v>
      </c>
      <c r="G119" s="150"/>
      <c r="H119" s="150"/>
      <c r="I119" s="151"/>
      <c r="J119" s="85" t="s">
        <v>68</v>
      </c>
      <c r="K119" s="86">
        <v>9</v>
      </c>
      <c r="L119" s="110"/>
      <c r="M119" s="151"/>
      <c r="N119" s="110">
        <f t="shared" si="0"/>
        <v>0</v>
      </c>
      <c r="O119" s="150"/>
      <c r="P119" s="150"/>
      <c r="Q119" s="151"/>
      <c r="R119" s="14"/>
      <c r="T119" s="87"/>
      <c r="U119" s="17"/>
      <c r="V119" s="88"/>
      <c r="W119" s="88"/>
      <c r="X119" s="88"/>
      <c r="Y119" s="88"/>
      <c r="Z119" s="88"/>
      <c r="AA119" s="89"/>
      <c r="AU119" s="45"/>
      <c r="BE119" s="90"/>
      <c r="BF119" s="90"/>
      <c r="BG119" s="90"/>
      <c r="BH119" s="90"/>
      <c r="BI119" s="90"/>
      <c r="BJ119" s="45"/>
      <c r="BK119" s="90"/>
      <c r="BL119" s="45"/>
    </row>
    <row r="120" spans="2:64" ht="15" customHeight="1">
      <c r="B120" s="13"/>
      <c r="C120" s="91">
        <v>18</v>
      </c>
      <c r="D120" s="92" t="s">
        <v>69</v>
      </c>
      <c r="E120" s="93" t="s">
        <v>78</v>
      </c>
      <c r="F120" s="152" t="s">
        <v>124</v>
      </c>
      <c r="G120" s="153"/>
      <c r="H120" s="153"/>
      <c r="I120" s="154"/>
      <c r="J120" s="94" t="s">
        <v>68</v>
      </c>
      <c r="K120" s="95">
        <v>9</v>
      </c>
      <c r="L120" s="155"/>
      <c r="M120" s="154"/>
      <c r="N120" s="155">
        <f t="shared" si="0"/>
        <v>0</v>
      </c>
      <c r="O120" s="150"/>
      <c r="P120" s="150"/>
      <c r="Q120" s="151"/>
      <c r="R120" s="14"/>
      <c r="T120" s="87"/>
      <c r="U120" s="17"/>
      <c r="V120" s="88"/>
      <c r="W120" s="88"/>
      <c r="X120" s="88"/>
      <c r="Y120" s="88"/>
      <c r="Z120" s="88"/>
      <c r="AA120" s="89"/>
      <c r="AU120" s="45"/>
      <c r="BE120" s="90"/>
      <c r="BF120" s="90"/>
      <c r="BG120" s="90"/>
      <c r="BH120" s="90"/>
      <c r="BI120" s="90"/>
      <c r="BJ120" s="45"/>
      <c r="BK120" s="90"/>
      <c r="BL120" s="45"/>
    </row>
    <row r="121" spans="2:64" ht="15" customHeight="1">
      <c r="B121" s="13"/>
      <c r="C121" s="82">
        <v>19</v>
      </c>
      <c r="D121" s="83" t="s">
        <v>66</v>
      </c>
      <c r="E121" s="84" t="s">
        <v>80</v>
      </c>
      <c r="F121" s="149" t="s">
        <v>119</v>
      </c>
      <c r="G121" s="150"/>
      <c r="H121" s="150"/>
      <c r="I121" s="151"/>
      <c r="J121" s="85" t="s">
        <v>68</v>
      </c>
      <c r="K121" s="86">
        <v>107</v>
      </c>
      <c r="L121" s="110"/>
      <c r="M121" s="151"/>
      <c r="N121" s="110">
        <f t="shared" si="0"/>
        <v>0</v>
      </c>
      <c r="O121" s="150"/>
      <c r="P121" s="150"/>
      <c r="Q121" s="151"/>
      <c r="R121" s="14"/>
      <c r="T121" s="87"/>
      <c r="U121" s="17" t="s">
        <v>15</v>
      </c>
      <c r="V121" s="88"/>
      <c r="W121" s="88">
        <f>(V121*K121)</f>
        <v>0</v>
      </c>
      <c r="X121" s="88">
        <v>0</v>
      </c>
      <c r="Y121" s="88">
        <f>(X121*K121)</f>
        <v>0</v>
      </c>
      <c r="Z121" s="88">
        <v>0</v>
      </c>
      <c r="AA121" s="89">
        <f>(Z121*K121)</f>
        <v>0</v>
      </c>
      <c r="AT121" s="4" t="s">
        <v>66</v>
      </c>
      <c r="AU121" s="45">
        <v>1</v>
      </c>
      <c r="AY121" s="4" t="s">
        <v>65</v>
      </c>
      <c r="BE121" s="90">
        <f>IF((U121="základná"),N121,0)</f>
        <v>0</v>
      </c>
      <c r="BF121" s="90">
        <f>IF((U121="znížená"),N121,0)</f>
        <v>0</v>
      </c>
      <c r="BG121" s="90">
        <f>IF((U121="základná prenesená"),N121,0)</f>
        <v>0</v>
      </c>
      <c r="BH121" s="90">
        <f>IF((U121="znížená prenesená"),N121,0)</f>
        <v>0</v>
      </c>
      <c r="BI121" s="90">
        <f>IF((U121="nulová"),N121,0)</f>
        <v>0</v>
      </c>
      <c r="BJ121" s="45">
        <v>1</v>
      </c>
      <c r="BK121" s="90">
        <f>ROUND((L121*K121),2)</f>
        <v>0</v>
      </c>
      <c r="BL121" s="45">
        <v>1</v>
      </c>
    </row>
    <row r="122" spans="2:64" ht="12" customHeight="1">
      <c r="B122" s="13"/>
      <c r="C122" s="91">
        <v>20</v>
      </c>
      <c r="D122" s="92" t="s">
        <v>69</v>
      </c>
      <c r="E122" s="93" t="s">
        <v>81</v>
      </c>
      <c r="F122" s="152" t="s">
        <v>120</v>
      </c>
      <c r="G122" s="153"/>
      <c r="H122" s="153"/>
      <c r="I122" s="154"/>
      <c r="J122" s="94" t="s">
        <v>68</v>
      </c>
      <c r="K122" s="95">
        <v>107</v>
      </c>
      <c r="L122" s="155"/>
      <c r="M122" s="154"/>
      <c r="N122" s="155">
        <f t="shared" si="0"/>
        <v>0</v>
      </c>
      <c r="O122" s="150"/>
      <c r="P122" s="150"/>
      <c r="Q122" s="151"/>
      <c r="R122" s="14"/>
      <c r="T122" s="87"/>
      <c r="U122" s="17" t="s">
        <v>15</v>
      </c>
      <c r="V122" s="88"/>
      <c r="W122" s="88">
        <f>(V122*K122)</f>
        <v>0</v>
      </c>
      <c r="X122" s="88"/>
      <c r="Y122" s="88">
        <f>(X122*K122)</f>
        <v>0</v>
      </c>
      <c r="Z122" s="88"/>
      <c r="AA122" s="89">
        <f>(Z122*K122)</f>
        <v>0</v>
      </c>
      <c r="AT122" s="4" t="s">
        <v>69</v>
      </c>
      <c r="AU122" s="45">
        <v>1</v>
      </c>
      <c r="AY122" s="4" t="s">
        <v>65</v>
      </c>
      <c r="BE122" s="90">
        <f>IF((U122="základná"),N122,0)</f>
        <v>0</v>
      </c>
      <c r="BF122" s="90">
        <f>IF((U122="znížená"),N122,0)</f>
        <v>0</v>
      </c>
      <c r="BG122" s="90">
        <f>IF((U122="základná prenesená"),N122,0)</f>
        <v>0</v>
      </c>
      <c r="BH122" s="90">
        <f>IF((U122="znížená prenesená"),N122,0)</f>
        <v>0</v>
      </c>
      <c r="BI122" s="90">
        <f>IF((U122="nulová"),N122,0)</f>
        <v>0</v>
      </c>
      <c r="BJ122" s="45">
        <v>1</v>
      </c>
      <c r="BK122" s="90">
        <f>ROUND((L122*K122),2)</f>
        <v>0</v>
      </c>
      <c r="BL122" s="45">
        <v>1</v>
      </c>
    </row>
    <row r="123" spans="2:64" ht="12" customHeight="1">
      <c r="B123" s="13"/>
      <c r="C123" s="82">
        <v>21</v>
      </c>
      <c r="D123" s="83" t="s">
        <v>66</v>
      </c>
      <c r="E123" s="84" t="s">
        <v>116</v>
      </c>
      <c r="F123" s="149" t="s">
        <v>174</v>
      </c>
      <c r="G123" s="150"/>
      <c r="H123" s="150"/>
      <c r="I123" s="151"/>
      <c r="J123" s="85" t="s">
        <v>68</v>
      </c>
      <c r="K123" s="86">
        <v>4</v>
      </c>
      <c r="L123" s="110"/>
      <c r="M123" s="151"/>
      <c r="N123" s="110">
        <f t="shared" si="0"/>
        <v>0</v>
      </c>
      <c r="O123" s="150"/>
      <c r="P123" s="150"/>
      <c r="Q123" s="151"/>
      <c r="R123" s="14"/>
      <c r="T123" s="87"/>
      <c r="U123" s="17"/>
      <c r="V123" s="88"/>
      <c r="W123" s="88"/>
      <c r="X123" s="88"/>
      <c r="Y123" s="88"/>
      <c r="Z123" s="88"/>
      <c r="AA123" s="89"/>
      <c r="AU123" s="45"/>
      <c r="BE123" s="90"/>
      <c r="BF123" s="90"/>
      <c r="BG123" s="90"/>
      <c r="BH123" s="90"/>
      <c r="BI123" s="90"/>
      <c r="BJ123" s="45"/>
      <c r="BK123" s="90">
        <f>ROUND((L123*K123),2)</f>
        <v>0</v>
      </c>
      <c r="BL123" s="45"/>
    </row>
    <row r="124" spans="2:64" ht="12" customHeight="1">
      <c r="B124" s="13"/>
      <c r="C124" s="91">
        <v>22</v>
      </c>
      <c r="D124" s="92" t="s">
        <v>69</v>
      </c>
      <c r="E124" s="93" t="s">
        <v>117</v>
      </c>
      <c r="F124" s="152" t="s">
        <v>175</v>
      </c>
      <c r="G124" s="153"/>
      <c r="H124" s="153"/>
      <c r="I124" s="154"/>
      <c r="J124" s="94" t="s">
        <v>68</v>
      </c>
      <c r="K124" s="95">
        <v>4</v>
      </c>
      <c r="L124" s="155"/>
      <c r="M124" s="154"/>
      <c r="N124" s="155">
        <f t="shared" si="0"/>
        <v>0</v>
      </c>
      <c r="O124" s="150"/>
      <c r="P124" s="150"/>
      <c r="Q124" s="151"/>
      <c r="R124" s="14"/>
      <c r="T124" s="87"/>
      <c r="U124" s="17"/>
      <c r="V124" s="88"/>
      <c r="W124" s="88"/>
      <c r="X124" s="88"/>
      <c r="Y124" s="88"/>
      <c r="Z124" s="88"/>
      <c r="AA124" s="89"/>
      <c r="AU124" s="45"/>
      <c r="BE124" s="90"/>
      <c r="BF124" s="90"/>
      <c r="BG124" s="90"/>
      <c r="BH124" s="90"/>
      <c r="BI124" s="90"/>
      <c r="BJ124" s="45"/>
      <c r="BK124" s="90"/>
      <c r="BL124" s="45"/>
    </row>
    <row r="125" spans="2:64" ht="12" customHeight="1">
      <c r="B125" s="13"/>
      <c r="C125" s="82">
        <v>23</v>
      </c>
      <c r="D125" s="83" t="s">
        <v>66</v>
      </c>
      <c r="E125" s="84" t="s">
        <v>116</v>
      </c>
      <c r="F125" s="149" t="s">
        <v>168</v>
      </c>
      <c r="G125" s="150"/>
      <c r="H125" s="150"/>
      <c r="I125" s="151"/>
      <c r="J125" s="85" t="s">
        <v>68</v>
      </c>
      <c r="K125" s="86">
        <v>18</v>
      </c>
      <c r="L125" s="162"/>
      <c r="M125" s="163"/>
      <c r="N125" s="110">
        <f>ROUND((L125*K125),2)</f>
        <v>0</v>
      </c>
      <c r="O125" s="150"/>
      <c r="P125" s="150"/>
      <c r="Q125" s="151"/>
      <c r="R125" s="14"/>
      <c r="T125" s="87"/>
      <c r="U125" s="17"/>
      <c r="V125" s="88"/>
      <c r="W125" s="88"/>
      <c r="X125" s="88"/>
      <c r="Y125" s="88"/>
      <c r="Z125" s="88"/>
      <c r="AA125" s="89"/>
      <c r="AU125" s="45"/>
      <c r="BE125" s="90"/>
      <c r="BF125" s="90"/>
      <c r="BG125" s="90"/>
      <c r="BH125" s="90"/>
      <c r="BI125" s="90"/>
      <c r="BJ125" s="45"/>
      <c r="BK125" s="90"/>
      <c r="BL125" s="45"/>
    </row>
    <row r="126" spans="2:64" ht="12" customHeight="1">
      <c r="B126" s="13"/>
      <c r="C126" s="91">
        <v>24</v>
      </c>
      <c r="D126" s="92" t="s">
        <v>69</v>
      </c>
      <c r="E126" s="93" t="s">
        <v>117</v>
      </c>
      <c r="F126" s="152" t="s">
        <v>169</v>
      </c>
      <c r="G126" s="153"/>
      <c r="H126" s="153"/>
      <c r="I126" s="154"/>
      <c r="J126" s="94" t="s">
        <v>68</v>
      </c>
      <c r="K126" s="95">
        <v>18</v>
      </c>
      <c r="L126" s="160"/>
      <c r="M126" s="161"/>
      <c r="N126" s="155">
        <f>ROUND((L126*K126),2)</f>
        <v>0</v>
      </c>
      <c r="O126" s="150"/>
      <c r="P126" s="150"/>
      <c r="Q126" s="151"/>
      <c r="R126" s="14"/>
      <c r="T126" s="87"/>
      <c r="U126" s="17"/>
      <c r="V126" s="88"/>
      <c r="W126" s="88"/>
      <c r="X126" s="88"/>
      <c r="Y126" s="88"/>
      <c r="Z126" s="88"/>
      <c r="AA126" s="89"/>
      <c r="AU126" s="45"/>
      <c r="BE126" s="90"/>
      <c r="BF126" s="90"/>
      <c r="BG126" s="90"/>
      <c r="BH126" s="90"/>
      <c r="BI126" s="90"/>
      <c r="BJ126" s="45"/>
      <c r="BK126" s="90"/>
      <c r="BL126" s="45"/>
    </row>
    <row r="127" spans="2:64" ht="12" customHeight="1">
      <c r="B127" s="13"/>
      <c r="C127" s="82">
        <v>25</v>
      </c>
      <c r="D127" s="83" t="s">
        <v>66</v>
      </c>
      <c r="E127" s="84" t="s">
        <v>116</v>
      </c>
      <c r="F127" s="149" t="s">
        <v>171</v>
      </c>
      <c r="G127" s="150"/>
      <c r="H127" s="150"/>
      <c r="I127" s="151"/>
      <c r="J127" s="85" t="s">
        <v>68</v>
      </c>
      <c r="K127" s="86">
        <v>2</v>
      </c>
      <c r="L127" s="162"/>
      <c r="M127" s="163"/>
      <c r="N127" s="110">
        <f t="shared" si="0"/>
        <v>0</v>
      </c>
      <c r="O127" s="150"/>
      <c r="P127" s="150"/>
      <c r="Q127" s="151"/>
      <c r="R127" s="14"/>
      <c r="T127" s="87"/>
      <c r="U127" s="17"/>
      <c r="V127" s="88"/>
      <c r="W127" s="88"/>
      <c r="X127" s="88"/>
      <c r="Y127" s="88"/>
      <c r="Z127" s="88"/>
      <c r="AA127" s="89"/>
      <c r="AU127" s="45"/>
      <c r="BE127" s="90"/>
      <c r="BF127" s="90"/>
      <c r="BG127" s="90"/>
      <c r="BH127" s="90"/>
      <c r="BI127" s="90"/>
      <c r="BJ127" s="45"/>
      <c r="BK127" s="90"/>
      <c r="BL127" s="45"/>
    </row>
    <row r="128" spans="2:64" ht="14.25" customHeight="1">
      <c r="B128" s="13"/>
      <c r="C128" s="91">
        <v>26</v>
      </c>
      <c r="D128" s="92" t="s">
        <v>69</v>
      </c>
      <c r="E128" s="93" t="s">
        <v>117</v>
      </c>
      <c r="F128" s="152" t="s">
        <v>169</v>
      </c>
      <c r="G128" s="153"/>
      <c r="H128" s="153"/>
      <c r="I128" s="154"/>
      <c r="J128" s="94" t="s">
        <v>68</v>
      </c>
      <c r="K128" s="95">
        <v>2</v>
      </c>
      <c r="L128" s="160"/>
      <c r="M128" s="161"/>
      <c r="N128" s="155">
        <f t="shared" si="0"/>
        <v>0</v>
      </c>
      <c r="O128" s="150"/>
      <c r="P128" s="150"/>
      <c r="Q128" s="151"/>
      <c r="R128" s="14"/>
      <c r="T128" s="87"/>
      <c r="U128" s="17"/>
      <c r="V128" s="88"/>
      <c r="W128" s="88"/>
      <c r="X128" s="88"/>
      <c r="Y128" s="88"/>
      <c r="Z128" s="88"/>
      <c r="AA128" s="89"/>
      <c r="AU128" s="45"/>
      <c r="BE128" s="90"/>
      <c r="BF128" s="90"/>
      <c r="BG128" s="90"/>
      <c r="BH128" s="90"/>
      <c r="BI128" s="90"/>
      <c r="BJ128" s="45"/>
      <c r="BK128" s="90"/>
      <c r="BL128" s="45"/>
    </row>
    <row r="129" spans="2:64" ht="14.25" customHeight="1">
      <c r="B129" s="13"/>
      <c r="C129" s="82">
        <v>27</v>
      </c>
      <c r="D129" s="83" t="s">
        <v>66</v>
      </c>
      <c r="E129" s="84" t="s">
        <v>116</v>
      </c>
      <c r="F129" s="149" t="s">
        <v>176</v>
      </c>
      <c r="G129" s="150"/>
      <c r="H129" s="150"/>
      <c r="I129" s="151"/>
      <c r="J129" s="85" t="s">
        <v>68</v>
      </c>
      <c r="K129" s="86">
        <v>2</v>
      </c>
      <c r="L129" s="162"/>
      <c r="M129" s="163"/>
      <c r="N129" s="110">
        <f t="shared" si="0"/>
        <v>0</v>
      </c>
      <c r="O129" s="150"/>
      <c r="P129" s="150"/>
      <c r="Q129" s="151"/>
      <c r="R129" s="14"/>
      <c r="T129" s="87"/>
      <c r="U129" s="17"/>
      <c r="V129" s="88"/>
      <c r="W129" s="88"/>
      <c r="X129" s="88"/>
      <c r="Y129" s="88"/>
      <c r="Z129" s="88"/>
      <c r="AA129" s="89"/>
      <c r="AU129" s="45"/>
      <c r="BE129" s="90"/>
      <c r="BF129" s="90"/>
      <c r="BG129" s="90"/>
      <c r="BH129" s="90"/>
      <c r="BI129" s="90"/>
      <c r="BJ129" s="45"/>
      <c r="BK129" s="90"/>
      <c r="BL129" s="45"/>
    </row>
    <row r="130" spans="2:64" ht="14.25" customHeight="1">
      <c r="B130" s="13"/>
      <c r="C130" s="91">
        <v>28</v>
      </c>
      <c r="D130" s="92" t="s">
        <v>69</v>
      </c>
      <c r="E130" s="93" t="s">
        <v>117</v>
      </c>
      <c r="F130" s="152" t="s">
        <v>176</v>
      </c>
      <c r="G130" s="153"/>
      <c r="H130" s="153"/>
      <c r="I130" s="154"/>
      <c r="J130" s="94" t="s">
        <v>68</v>
      </c>
      <c r="K130" s="95">
        <v>2</v>
      </c>
      <c r="L130" s="160"/>
      <c r="M130" s="161"/>
      <c r="N130" s="155">
        <f t="shared" si="0"/>
        <v>0</v>
      </c>
      <c r="O130" s="150"/>
      <c r="P130" s="150"/>
      <c r="Q130" s="151"/>
      <c r="R130" s="14"/>
      <c r="T130" s="87"/>
      <c r="U130" s="17"/>
      <c r="V130" s="88"/>
      <c r="W130" s="88"/>
      <c r="X130" s="88"/>
      <c r="Y130" s="88"/>
      <c r="Z130" s="88"/>
      <c r="AA130" s="89"/>
      <c r="AU130" s="45"/>
      <c r="BE130" s="90"/>
      <c r="BF130" s="90"/>
      <c r="BG130" s="90"/>
      <c r="BH130" s="90"/>
      <c r="BI130" s="90"/>
      <c r="BJ130" s="45"/>
      <c r="BK130" s="90"/>
      <c r="BL130" s="45"/>
    </row>
    <row r="131" spans="2:64" ht="22.5" customHeight="1">
      <c r="B131" s="13"/>
      <c r="C131" s="82">
        <v>29</v>
      </c>
      <c r="D131" s="83" t="s">
        <v>66</v>
      </c>
      <c r="E131" s="84" t="s">
        <v>116</v>
      </c>
      <c r="F131" s="149" t="s">
        <v>172</v>
      </c>
      <c r="G131" s="150"/>
      <c r="H131" s="150"/>
      <c r="I131" s="151"/>
      <c r="J131" s="85" t="s">
        <v>68</v>
      </c>
      <c r="K131" s="86">
        <v>9</v>
      </c>
      <c r="L131" s="162"/>
      <c r="M131" s="163"/>
      <c r="N131" s="110">
        <f t="shared" si="0"/>
        <v>0</v>
      </c>
      <c r="O131" s="150"/>
      <c r="P131" s="150"/>
      <c r="Q131" s="151"/>
      <c r="R131" s="14"/>
      <c r="T131" s="87"/>
      <c r="U131" s="17"/>
      <c r="V131" s="88"/>
      <c r="W131" s="88"/>
      <c r="X131" s="88"/>
      <c r="Y131" s="88"/>
      <c r="Z131" s="88"/>
      <c r="AA131" s="89"/>
      <c r="AU131" s="45"/>
      <c r="BE131" s="90"/>
      <c r="BF131" s="90"/>
      <c r="BG131" s="90"/>
      <c r="BH131" s="90"/>
      <c r="BI131" s="90"/>
      <c r="BJ131" s="45"/>
      <c r="BK131" s="90"/>
      <c r="BL131" s="45"/>
    </row>
    <row r="132" spans="2:64" ht="22.5" customHeight="1">
      <c r="B132" s="13"/>
      <c r="C132" s="91">
        <v>30</v>
      </c>
      <c r="D132" s="92" t="s">
        <v>69</v>
      </c>
      <c r="E132" s="93" t="s">
        <v>177</v>
      </c>
      <c r="F132" s="152" t="s">
        <v>172</v>
      </c>
      <c r="G132" s="153"/>
      <c r="H132" s="153"/>
      <c r="I132" s="154"/>
      <c r="J132" s="94" t="s">
        <v>68</v>
      </c>
      <c r="K132" s="95">
        <v>9</v>
      </c>
      <c r="L132" s="160"/>
      <c r="M132" s="161"/>
      <c r="N132" s="155">
        <f t="shared" si="0"/>
        <v>0</v>
      </c>
      <c r="O132" s="150"/>
      <c r="P132" s="150"/>
      <c r="Q132" s="151"/>
      <c r="R132" s="14"/>
      <c r="T132" s="87"/>
      <c r="U132" s="17"/>
      <c r="V132" s="88"/>
      <c r="W132" s="88"/>
      <c r="X132" s="88"/>
      <c r="Y132" s="88"/>
      <c r="Z132" s="88"/>
      <c r="AA132" s="89"/>
      <c r="AU132" s="45"/>
      <c r="BE132" s="90"/>
      <c r="BF132" s="90"/>
      <c r="BG132" s="90"/>
      <c r="BH132" s="90"/>
      <c r="BI132" s="90"/>
      <c r="BJ132" s="45"/>
      <c r="BK132" s="90"/>
      <c r="BL132" s="45"/>
    </row>
    <row r="133" spans="2:64" ht="22.5" customHeight="1">
      <c r="B133" s="13"/>
      <c r="C133" s="82">
        <v>33</v>
      </c>
      <c r="D133" s="83" t="s">
        <v>66</v>
      </c>
      <c r="E133" s="84" t="s">
        <v>82</v>
      </c>
      <c r="F133" s="149" t="s">
        <v>83</v>
      </c>
      <c r="G133" s="150"/>
      <c r="H133" s="150"/>
      <c r="I133" s="151"/>
      <c r="J133" s="85" t="s">
        <v>68</v>
      </c>
      <c r="K133" s="86">
        <v>4</v>
      </c>
      <c r="L133" s="110"/>
      <c r="M133" s="151"/>
      <c r="N133" s="110">
        <f t="shared" si="0"/>
        <v>0</v>
      </c>
      <c r="O133" s="150"/>
      <c r="P133" s="150"/>
      <c r="Q133" s="151"/>
      <c r="R133" s="14"/>
      <c r="T133" s="87"/>
      <c r="U133" s="17" t="s">
        <v>15</v>
      </c>
      <c r="V133" s="88"/>
      <c r="W133" s="88">
        <f aca="true" t="shared" si="1" ref="W133:W142">(V133*K133)</f>
        <v>0</v>
      </c>
      <c r="X133" s="88">
        <v>0</v>
      </c>
      <c r="Y133" s="88">
        <f aca="true" t="shared" si="2" ref="Y133:Y140">(X133*K133)</f>
        <v>0</v>
      </c>
      <c r="Z133" s="88">
        <v>0</v>
      </c>
      <c r="AA133" s="89">
        <f aca="true" t="shared" si="3" ref="AA133:AA142">(Z133*K133)</f>
        <v>0</v>
      </c>
      <c r="AT133" s="4" t="s">
        <v>66</v>
      </c>
      <c r="AU133" s="45">
        <v>1</v>
      </c>
      <c r="AY133" s="4" t="s">
        <v>65</v>
      </c>
      <c r="BE133" s="90">
        <f aca="true" t="shared" si="4" ref="BE133:BE140">IF((U133="základná"),N133,0)</f>
        <v>0</v>
      </c>
      <c r="BF133" s="90">
        <f aca="true" t="shared" si="5" ref="BF133:BF140">IF((U133="znížená"),N133,0)</f>
        <v>0</v>
      </c>
      <c r="BG133" s="90">
        <f aca="true" t="shared" si="6" ref="BG133:BG140">IF((U133="základná prenesená"),N133,0)</f>
        <v>0</v>
      </c>
      <c r="BH133" s="90">
        <f aca="true" t="shared" si="7" ref="BH133:BH140">IF((U133="znížená prenesená"),N133,0)</f>
        <v>0</v>
      </c>
      <c r="BI133" s="90">
        <f aca="true" t="shared" si="8" ref="BI133:BI140">IF((U133="nulová"),N133,0)</f>
        <v>0</v>
      </c>
      <c r="BJ133" s="45">
        <v>1</v>
      </c>
      <c r="BK133" s="90">
        <f aca="true" t="shared" si="9" ref="BK133:BK142">ROUND((L133*K133),2)</f>
        <v>0</v>
      </c>
      <c r="BL133" s="45">
        <v>1</v>
      </c>
    </row>
    <row r="134" spans="2:64" ht="22.5" customHeight="1">
      <c r="B134" s="13"/>
      <c r="C134" s="91">
        <v>34</v>
      </c>
      <c r="D134" s="92" t="s">
        <v>69</v>
      </c>
      <c r="E134" s="93" t="s">
        <v>84</v>
      </c>
      <c r="F134" s="152" t="s">
        <v>85</v>
      </c>
      <c r="G134" s="153"/>
      <c r="H134" s="153"/>
      <c r="I134" s="154"/>
      <c r="J134" s="94" t="s">
        <v>68</v>
      </c>
      <c r="K134" s="95">
        <v>4</v>
      </c>
      <c r="L134" s="155"/>
      <c r="M134" s="154"/>
      <c r="N134" s="155">
        <f t="shared" si="0"/>
        <v>0</v>
      </c>
      <c r="O134" s="150"/>
      <c r="P134" s="150"/>
      <c r="Q134" s="151"/>
      <c r="R134" s="14"/>
      <c r="T134" s="87"/>
      <c r="U134" s="17" t="s">
        <v>15</v>
      </c>
      <c r="V134" s="88"/>
      <c r="W134" s="88">
        <f t="shared" si="1"/>
        <v>0</v>
      </c>
      <c r="X134" s="88">
        <v>0</v>
      </c>
      <c r="Y134" s="88">
        <f t="shared" si="2"/>
        <v>0</v>
      </c>
      <c r="Z134" s="88"/>
      <c r="AA134" s="89">
        <f t="shared" si="3"/>
        <v>0</v>
      </c>
      <c r="AT134" s="4" t="s">
        <v>69</v>
      </c>
      <c r="AU134" s="45">
        <v>1</v>
      </c>
      <c r="AY134" s="4" t="s">
        <v>65</v>
      </c>
      <c r="BE134" s="90">
        <f t="shared" si="4"/>
        <v>0</v>
      </c>
      <c r="BF134" s="90">
        <f t="shared" si="5"/>
        <v>0</v>
      </c>
      <c r="BG134" s="90">
        <f t="shared" si="6"/>
        <v>0</v>
      </c>
      <c r="BH134" s="90">
        <f t="shared" si="7"/>
        <v>0</v>
      </c>
      <c r="BI134" s="90">
        <f t="shared" si="8"/>
        <v>0</v>
      </c>
      <c r="BJ134" s="45">
        <v>1</v>
      </c>
      <c r="BK134" s="90">
        <f t="shared" si="9"/>
        <v>0</v>
      </c>
      <c r="BL134" s="45">
        <v>1</v>
      </c>
    </row>
    <row r="135" spans="2:64" ht="13.5" customHeight="1">
      <c r="B135" s="13"/>
      <c r="C135" s="82">
        <v>35</v>
      </c>
      <c r="D135" s="92" t="s">
        <v>69</v>
      </c>
      <c r="E135" s="93" t="s">
        <v>86</v>
      </c>
      <c r="F135" s="152" t="s">
        <v>87</v>
      </c>
      <c r="G135" s="153"/>
      <c r="H135" s="153"/>
      <c r="I135" s="154"/>
      <c r="J135" s="94" t="s">
        <v>68</v>
      </c>
      <c r="K135" s="95">
        <v>4</v>
      </c>
      <c r="L135" s="155"/>
      <c r="M135" s="154"/>
      <c r="N135" s="155">
        <f t="shared" si="0"/>
        <v>0</v>
      </c>
      <c r="O135" s="150"/>
      <c r="P135" s="150"/>
      <c r="Q135" s="151"/>
      <c r="R135" s="14"/>
      <c r="T135" s="87"/>
      <c r="U135" s="17" t="s">
        <v>15</v>
      </c>
      <c r="V135" s="88"/>
      <c r="W135" s="88">
        <f t="shared" si="1"/>
        <v>0</v>
      </c>
      <c r="X135" s="88">
        <v>0</v>
      </c>
      <c r="Y135" s="88">
        <f t="shared" si="2"/>
        <v>0</v>
      </c>
      <c r="Z135" s="88"/>
      <c r="AA135" s="89">
        <f t="shared" si="3"/>
        <v>0</v>
      </c>
      <c r="AT135" s="4" t="s">
        <v>69</v>
      </c>
      <c r="AU135" s="45">
        <v>1</v>
      </c>
      <c r="AY135" s="4" t="s">
        <v>65</v>
      </c>
      <c r="BE135" s="90">
        <f t="shared" si="4"/>
        <v>0</v>
      </c>
      <c r="BF135" s="90">
        <f t="shared" si="5"/>
        <v>0</v>
      </c>
      <c r="BG135" s="90">
        <f t="shared" si="6"/>
        <v>0</v>
      </c>
      <c r="BH135" s="90">
        <f t="shared" si="7"/>
        <v>0</v>
      </c>
      <c r="BI135" s="90">
        <f t="shared" si="8"/>
        <v>0</v>
      </c>
      <c r="BJ135" s="45">
        <v>1</v>
      </c>
      <c r="BK135" s="90">
        <f t="shared" si="9"/>
        <v>0</v>
      </c>
      <c r="BL135" s="45">
        <v>1</v>
      </c>
    </row>
    <row r="136" spans="2:64" ht="21.75" customHeight="1">
      <c r="B136" s="13"/>
      <c r="C136" s="91">
        <v>36</v>
      </c>
      <c r="D136" s="83" t="s">
        <v>66</v>
      </c>
      <c r="E136" s="84" t="s">
        <v>88</v>
      </c>
      <c r="F136" s="149" t="s">
        <v>191</v>
      </c>
      <c r="G136" s="150"/>
      <c r="H136" s="150"/>
      <c r="I136" s="151"/>
      <c r="J136" s="85" t="s">
        <v>68</v>
      </c>
      <c r="K136" s="86">
        <v>10</v>
      </c>
      <c r="L136" s="110"/>
      <c r="M136" s="151"/>
      <c r="N136" s="110">
        <f t="shared" si="0"/>
        <v>0</v>
      </c>
      <c r="O136" s="150"/>
      <c r="P136" s="150"/>
      <c r="Q136" s="151"/>
      <c r="R136" s="14"/>
      <c r="T136" s="87"/>
      <c r="U136" s="17" t="s">
        <v>15</v>
      </c>
      <c r="V136" s="88"/>
      <c r="W136" s="88">
        <f t="shared" si="1"/>
        <v>0</v>
      </c>
      <c r="X136" s="88">
        <v>0</v>
      </c>
      <c r="Y136" s="88">
        <f t="shared" si="2"/>
        <v>0</v>
      </c>
      <c r="Z136" s="88">
        <v>0</v>
      </c>
      <c r="AA136" s="89">
        <f t="shared" si="3"/>
        <v>0</v>
      </c>
      <c r="AT136" s="4" t="s">
        <v>66</v>
      </c>
      <c r="AU136" s="45">
        <v>1</v>
      </c>
      <c r="AY136" s="4" t="s">
        <v>65</v>
      </c>
      <c r="BE136" s="90">
        <f t="shared" si="4"/>
        <v>0</v>
      </c>
      <c r="BF136" s="90">
        <f t="shared" si="5"/>
        <v>0</v>
      </c>
      <c r="BG136" s="90">
        <f t="shared" si="6"/>
        <v>0</v>
      </c>
      <c r="BH136" s="90">
        <f t="shared" si="7"/>
        <v>0</v>
      </c>
      <c r="BI136" s="90">
        <f t="shared" si="8"/>
        <v>0</v>
      </c>
      <c r="BJ136" s="45">
        <v>1</v>
      </c>
      <c r="BK136" s="90">
        <f t="shared" si="9"/>
        <v>0</v>
      </c>
      <c r="BL136" s="45">
        <v>1</v>
      </c>
    </row>
    <row r="137" spans="2:64" ht="30.75" customHeight="1">
      <c r="B137" s="13"/>
      <c r="C137" s="82">
        <v>37</v>
      </c>
      <c r="D137" s="92" t="s">
        <v>69</v>
      </c>
      <c r="E137" s="93" t="s">
        <v>89</v>
      </c>
      <c r="F137" s="152" t="s">
        <v>192</v>
      </c>
      <c r="G137" s="153"/>
      <c r="H137" s="153"/>
      <c r="I137" s="154"/>
      <c r="J137" s="94" t="s">
        <v>68</v>
      </c>
      <c r="K137" s="95">
        <v>10</v>
      </c>
      <c r="L137" s="155"/>
      <c r="M137" s="154"/>
      <c r="N137" s="155">
        <f t="shared" si="0"/>
        <v>0</v>
      </c>
      <c r="O137" s="150"/>
      <c r="P137" s="150"/>
      <c r="Q137" s="151"/>
      <c r="R137" s="14"/>
      <c r="T137" s="87"/>
      <c r="U137" s="17" t="s">
        <v>15</v>
      </c>
      <c r="V137" s="88"/>
      <c r="W137" s="88">
        <f t="shared" si="1"/>
        <v>0</v>
      </c>
      <c r="X137" s="88">
        <v>0</v>
      </c>
      <c r="Y137" s="88">
        <f t="shared" si="2"/>
        <v>0</v>
      </c>
      <c r="Z137" s="88"/>
      <c r="AA137" s="89">
        <f t="shared" si="3"/>
        <v>0</v>
      </c>
      <c r="AT137" s="4" t="s">
        <v>69</v>
      </c>
      <c r="AU137" s="45">
        <v>1</v>
      </c>
      <c r="AY137" s="4" t="s">
        <v>65</v>
      </c>
      <c r="BE137" s="90">
        <f t="shared" si="4"/>
        <v>0</v>
      </c>
      <c r="BF137" s="90">
        <f t="shared" si="5"/>
        <v>0</v>
      </c>
      <c r="BG137" s="90">
        <f t="shared" si="6"/>
        <v>0</v>
      </c>
      <c r="BH137" s="90">
        <f t="shared" si="7"/>
        <v>0</v>
      </c>
      <c r="BI137" s="90">
        <f t="shared" si="8"/>
        <v>0</v>
      </c>
      <c r="BJ137" s="45">
        <v>1</v>
      </c>
      <c r="BK137" s="90">
        <f t="shared" si="9"/>
        <v>0</v>
      </c>
      <c r="BL137" s="45">
        <v>1</v>
      </c>
    </row>
    <row r="138" spans="2:64" ht="27" customHeight="1">
      <c r="B138" s="13"/>
      <c r="C138" s="91">
        <v>38</v>
      </c>
      <c r="D138" s="92" t="s">
        <v>69</v>
      </c>
      <c r="E138" s="93" t="s">
        <v>90</v>
      </c>
      <c r="F138" s="152" t="s">
        <v>91</v>
      </c>
      <c r="G138" s="153"/>
      <c r="H138" s="153"/>
      <c r="I138" s="154"/>
      <c r="J138" s="94" t="s">
        <v>68</v>
      </c>
      <c r="K138" s="95">
        <v>10</v>
      </c>
      <c r="L138" s="155"/>
      <c r="M138" s="154"/>
      <c r="N138" s="155">
        <f t="shared" si="0"/>
        <v>0</v>
      </c>
      <c r="O138" s="150"/>
      <c r="P138" s="150"/>
      <c r="Q138" s="151"/>
      <c r="R138" s="14"/>
      <c r="T138" s="87"/>
      <c r="U138" s="17" t="s">
        <v>15</v>
      </c>
      <c r="V138" s="88"/>
      <c r="W138" s="88">
        <f t="shared" si="1"/>
        <v>0</v>
      </c>
      <c r="X138" s="88">
        <v>0</v>
      </c>
      <c r="Y138" s="88">
        <f t="shared" si="2"/>
        <v>0</v>
      </c>
      <c r="Z138" s="88"/>
      <c r="AA138" s="89">
        <f t="shared" si="3"/>
        <v>0</v>
      </c>
      <c r="AT138" s="4" t="s">
        <v>69</v>
      </c>
      <c r="AU138" s="45">
        <v>1</v>
      </c>
      <c r="AY138" s="4" t="s">
        <v>65</v>
      </c>
      <c r="BE138" s="90">
        <f t="shared" si="4"/>
        <v>0</v>
      </c>
      <c r="BF138" s="90">
        <f t="shared" si="5"/>
        <v>0</v>
      </c>
      <c r="BG138" s="90">
        <f t="shared" si="6"/>
        <v>0</v>
      </c>
      <c r="BH138" s="90">
        <f t="shared" si="7"/>
        <v>0</v>
      </c>
      <c r="BI138" s="90">
        <f t="shared" si="8"/>
        <v>0</v>
      </c>
      <c r="BJ138" s="45">
        <v>1</v>
      </c>
      <c r="BK138" s="90">
        <f t="shared" si="9"/>
        <v>0</v>
      </c>
      <c r="BL138" s="45">
        <v>1</v>
      </c>
    </row>
    <row r="139" spans="2:64" ht="12" customHeight="1">
      <c r="B139" s="13"/>
      <c r="C139" s="82">
        <v>39</v>
      </c>
      <c r="D139" s="83" t="s">
        <v>66</v>
      </c>
      <c r="E139" s="84" t="s">
        <v>92</v>
      </c>
      <c r="F139" s="149" t="s">
        <v>93</v>
      </c>
      <c r="G139" s="164"/>
      <c r="H139" s="164"/>
      <c r="I139" s="165"/>
      <c r="J139" s="85" t="s">
        <v>68</v>
      </c>
      <c r="K139" s="86">
        <v>20</v>
      </c>
      <c r="L139" s="110"/>
      <c r="M139" s="111"/>
      <c r="N139" s="110">
        <f t="shared" si="0"/>
        <v>0</v>
      </c>
      <c r="O139" s="112"/>
      <c r="P139" s="112"/>
      <c r="Q139" s="111"/>
      <c r="R139" s="14"/>
      <c r="T139" s="87"/>
      <c r="U139" s="17" t="s">
        <v>15</v>
      </c>
      <c r="V139" s="88"/>
      <c r="W139" s="88">
        <f t="shared" si="1"/>
        <v>0</v>
      </c>
      <c r="X139" s="88">
        <v>0</v>
      </c>
      <c r="Y139" s="88">
        <f t="shared" si="2"/>
        <v>0</v>
      </c>
      <c r="Z139" s="88">
        <v>0</v>
      </c>
      <c r="AA139" s="89">
        <f t="shared" si="3"/>
        <v>0</v>
      </c>
      <c r="AT139" s="4" t="s">
        <v>66</v>
      </c>
      <c r="AU139" s="45">
        <v>1</v>
      </c>
      <c r="AY139" s="4" t="s">
        <v>65</v>
      </c>
      <c r="BE139" s="90">
        <f t="shared" si="4"/>
        <v>0</v>
      </c>
      <c r="BF139" s="90">
        <f t="shared" si="5"/>
        <v>0</v>
      </c>
      <c r="BG139" s="90">
        <f t="shared" si="6"/>
        <v>0</v>
      </c>
      <c r="BH139" s="90">
        <f t="shared" si="7"/>
        <v>0</v>
      </c>
      <c r="BI139" s="90">
        <f t="shared" si="8"/>
        <v>0</v>
      </c>
      <c r="BJ139" s="45">
        <v>1</v>
      </c>
      <c r="BK139" s="90">
        <f t="shared" si="9"/>
        <v>0</v>
      </c>
      <c r="BL139" s="45">
        <v>1</v>
      </c>
    </row>
    <row r="140" spans="2:64" ht="27" customHeight="1">
      <c r="B140" s="13"/>
      <c r="C140" s="91">
        <v>40</v>
      </c>
      <c r="D140" s="92" t="s">
        <v>69</v>
      </c>
      <c r="E140" s="93" t="s">
        <v>94</v>
      </c>
      <c r="F140" s="152" t="s">
        <v>95</v>
      </c>
      <c r="G140" s="156"/>
      <c r="H140" s="156"/>
      <c r="I140" s="157"/>
      <c r="J140" s="94" t="s">
        <v>68</v>
      </c>
      <c r="K140" s="95">
        <v>20</v>
      </c>
      <c r="L140" s="155"/>
      <c r="M140" s="158"/>
      <c r="N140" s="155">
        <f t="shared" si="0"/>
        <v>0</v>
      </c>
      <c r="O140" s="159"/>
      <c r="P140" s="159"/>
      <c r="Q140" s="158"/>
      <c r="R140" s="14"/>
      <c r="T140" s="87"/>
      <c r="U140" s="17" t="s">
        <v>15</v>
      </c>
      <c r="V140" s="88"/>
      <c r="W140" s="88">
        <f t="shared" si="1"/>
        <v>0</v>
      </c>
      <c r="X140" s="88">
        <v>0.00014</v>
      </c>
      <c r="Y140" s="88">
        <f t="shared" si="2"/>
        <v>0.0027999999999999995</v>
      </c>
      <c r="Z140" s="88"/>
      <c r="AA140" s="89">
        <f t="shared" si="3"/>
        <v>0</v>
      </c>
      <c r="AT140" s="4" t="s">
        <v>69</v>
      </c>
      <c r="AU140" s="45">
        <v>1</v>
      </c>
      <c r="AY140" s="4" t="s">
        <v>65</v>
      </c>
      <c r="BE140" s="90">
        <f t="shared" si="4"/>
        <v>0</v>
      </c>
      <c r="BF140" s="90">
        <f t="shared" si="5"/>
        <v>0</v>
      </c>
      <c r="BG140" s="90">
        <f t="shared" si="6"/>
        <v>0</v>
      </c>
      <c r="BH140" s="90">
        <f t="shared" si="7"/>
        <v>0</v>
      </c>
      <c r="BI140" s="90">
        <f t="shared" si="8"/>
        <v>0</v>
      </c>
      <c r="BJ140" s="45">
        <v>1</v>
      </c>
      <c r="BK140" s="90">
        <f t="shared" si="9"/>
        <v>0</v>
      </c>
      <c r="BL140" s="45">
        <v>1</v>
      </c>
    </row>
    <row r="141" spans="2:64" ht="16.5" customHeight="1">
      <c r="B141" s="13"/>
      <c r="C141" s="82">
        <v>41</v>
      </c>
      <c r="D141" s="83" t="s">
        <v>66</v>
      </c>
      <c r="E141" s="84" t="s">
        <v>137</v>
      </c>
      <c r="F141" s="149" t="s">
        <v>138</v>
      </c>
      <c r="G141" s="150"/>
      <c r="H141" s="150"/>
      <c r="I141" s="151"/>
      <c r="J141" s="85" t="s">
        <v>70</v>
      </c>
      <c r="K141" s="86">
        <v>46</v>
      </c>
      <c r="L141" s="110"/>
      <c r="M141" s="151"/>
      <c r="N141" s="110">
        <f t="shared" si="0"/>
        <v>0</v>
      </c>
      <c r="O141" s="150"/>
      <c r="P141" s="150"/>
      <c r="Q141" s="151"/>
      <c r="R141" s="14"/>
      <c r="T141" s="87"/>
      <c r="U141" s="17"/>
      <c r="V141" s="88"/>
      <c r="W141" s="88">
        <f t="shared" si="1"/>
        <v>0</v>
      </c>
      <c r="X141" s="88"/>
      <c r="Y141" s="88"/>
      <c r="Z141" s="88"/>
      <c r="AA141" s="89">
        <f t="shared" si="3"/>
        <v>0</v>
      </c>
      <c r="AU141" s="45"/>
      <c r="BE141" s="90"/>
      <c r="BF141" s="90"/>
      <c r="BG141" s="90"/>
      <c r="BH141" s="90"/>
      <c r="BI141" s="90"/>
      <c r="BJ141" s="45"/>
      <c r="BK141" s="90">
        <f t="shared" si="9"/>
        <v>0</v>
      </c>
      <c r="BL141" s="45"/>
    </row>
    <row r="142" spans="2:64" ht="24.75" customHeight="1">
      <c r="B142" s="13"/>
      <c r="C142" s="91">
        <v>42</v>
      </c>
      <c r="D142" s="98" t="s">
        <v>69</v>
      </c>
      <c r="E142" s="99" t="s">
        <v>139</v>
      </c>
      <c r="F142" s="166" t="s">
        <v>140</v>
      </c>
      <c r="G142" s="167"/>
      <c r="H142" s="167"/>
      <c r="I142" s="168"/>
      <c r="J142" s="100" t="s">
        <v>70</v>
      </c>
      <c r="K142" s="101">
        <v>46</v>
      </c>
      <c r="L142" s="169"/>
      <c r="M142" s="168"/>
      <c r="N142" s="169">
        <f t="shared" si="0"/>
        <v>0</v>
      </c>
      <c r="O142" s="150"/>
      <c r="P142" s="150"/>
      <c r="Q142" s="151"/>
      <c r="R142" s="14"/>
      <c r="T142" s="87"/>
      <c r="U142" s="17"/>
      <c r="V142" s="88"/>
      <c r="W142" s="88">
        <f t="shared" si="1"/>
        <v>0</v>
      </c>
      <c r="X142" s="88"/>
      <c r="Y142" s="88"/>
      <c r="Z142" s="88"/>
      <c r="AA142" s="89">
        <f t="shared" si="3"/>
        <v>0</v>
      </c>
      <c r="AU142" s="45"/>
      <c r="BE142" s="90"/>
      <c r="BF142" s="90"/>
      <c r="BG142" s="90"/>
      <c r="BH142" s="90"/>
      <c r="BI142" s="90"/>
      <c r="BJ142" s="45"/>
      <c r="BK142" s="90">
        <f t="shared" si="9"/>
        <v>0</v>
      </c>
      <c r="BL142" s="45"/>
    </row>
    <row r="143" spans="2:64" ht="12.75" customHeight="1">
      <c r="B143" s="13"/>
      <c r="C143" s="82">
        <v>43</v>
      </c>
      <c r="D143" s="83" t="s">
        <v>66</v>
      </c>
      <c r="E143" s="84" t="s">
        <v>141</v>
      </c>
      <c r="F143" s="149" t="s">
        <v>142</v>
      </c>
      <c r="G143" s="164"/>
      <c r="H143" s="164"/>
      <c r="I143" s="165"/>
      <c r="J143" s="85" t="s">
        <v>68</v>
      </c>
      <c r="K143" s="86">
        <v>61</v>
      </c>
      <c r="L143" s="110"/>
      <c r="M143" s="111"/>
      <c r="N143" s="110">
        <f t="shared" si="0"/>
        <v>0</v>
      </c>
      <c r="O143" s="112"/>
      <c r="P143" s="112"/>
      <c r="Q143" s="111"/>
      <c r="R143" s="14"/>
      <c r="T143" s="87"/>
      <c r="U143" s="17"/>
      <c r="V143" s="88"/>
      <c r="W143" s="88"/>
      <c r="X143" s="88"/>
      <c r="Y143" s="88"/>
      <c r="Z143" s="88"/>
      <c r="AA143" s="89"/>
      <c r="AU143" s="45"/>
      <c r="BE143" s="90"/>
      <c r="BF143" s="90"/>
      <c r="BG143" s="90"/>
      <c r="BH143" s="90"/>
      <c r="BI143" s="90"/>
      <c r="BJ143" s="45"/>
      <c r="BK143" s="90"/>
      <c r="BL143" s="45"/>
    </row>
    <row r="144" spans="2:64" ht="12.75" customHeight="1">
      <c r="B144" s="13"/>
      <c r="C144" s="91">
        <v>44</v>
      </c>
      <c r="D144" s="98" t="s">
        <v>69</v>
      </c>
      <c r="E144" s="99" t="s">
        <v>143</v>
      </c>
      <c r="F144" s="166" t="s">
        <v>144</v>
      </c>
      <c r="G144" s="170"/>
      <c r="H144" s="170"/>
      <c r="I144" s="171"/>
      <c r="J144" s="100" t="s">
        <v>68</v>
      </c>
      <c r="K144" s="101">
        <v>25</v>
      </c>
      <c r="L144" s="169"/>
      <c r="M144" s="172"/>
      <c r="N144" s="169">
        <f t="shared" si="0"/>
        <v>0</v>
      </c>
      <c r="O144" s="173"/>
      <c r="P144" s="173"/>
      <c r="Q144" s="172"/>
      <c r="R144" s="14"/>
      <c r="T144" s="87"/>
      <c r="U144" s="17"/>
      <c r="V144" s="88"/>
      <c r="W144" s="88"/>
      <c r="X144" s="88"/>
      <c r="Y144" s="88"/>
      <c r="Z144" s="88"/>
      <c r="AA144" s="89"/>
      <c r="AU144" s="45"/>
      <c r="BE144" s="90"/>
      <c r="BF144" s="90"/>
      <c r="BG144" s="90"/>
      <c r="BH144" s="90"/>
      <c r="BI144" s="90"/>
      <c r="BJ144" s="45"/>
      <c r="BK144" s="90"/>
      <c r="BL144" s="45"/>
    </row>
    <row r="145" spans="2:64" ht="12.75" customHeight="1">
      <c r="B145" s="13"/>
      <c r="C145" s="82">
        <v>45</v>
      </c>
      <c r="D145" s="98" t="s">
        <v>69</v>
      </c>
      <c r="E145" s="99" t="s">
        <v>145</v>
      </c>
      <c r="F145" s="166" t="s">
        <v>146</v>
      </c>
      <c r="G145" s="170"/>
      <c r="H145" s="170"/>
      <c r="I145" s="171"/>
      <c r="J145" s="100" t="s">
        <v>68</v>
      </c>
      <c r="K145" s="101">
        <v>36</v>
      </c>
      <c r="L145" s="169"/>
      <c r="M145" s="172"/>
      <c r="N145" s="169">
        <f t="shared" si="0"/>
        <v>0</v>
      </c>
      <c r="O145" s="173"/>
      <c r="P145" s="173"/>
      <c r="Q145" s="172"/>
      <c r="R145" s="14"/>
      <c r="T145" s="87"/>
      <c r="U145" s="17"/>
      <c r="V145" s="88"/>
      <c r="W145" s="88"/>
      <c r="X145" s="88"/>
      <c r="Y145" s="88"/>
      <c r="Z145" s="88"/>
      <c r="AA145" s="89"/>
      <c r="AU145" s="45"/>
      <c r="BE145" s="90"/>
      <c r="BF145" s="90"/>
      <c r="BG145" s="90"/>
      <c r="BH145" s="90"/>
      <c r="BI145" s="90"/>
      <c r="BJ145" s="45"/>
      <c r="BK145" s="90"/>
      <c r="BL145" s="45"/>
    </row>
    <row r="146" spans="2:64" ht="12.75" customHeight="1">
      <c r="B146" s="13"/>
      <c r="C146" s="91">
        <v>46</v>
      </c>
      <c r="D146" s="83" t="s">
        <v>66</v>
      </c>
      <c r="E146" s="84" t="s">
        <v>147</v>
      </c>
      <c r="F146" s="149" t="s">
        <v>148</v>
      </c>
      <c r="G146" s="164"/>
      <c r="H146" s="164"/>
      <c r="I146" s="165"/>
      <c r="J146" s="85" t="s">
        <v>68</v>
      </c>
      <c r="K146" s="86">
        <v>12</v>
      </c>
      <c r="L146" s="110"/>
      <c r="M146" s="111"/>
      <c r="N146" s="110">
        <f t="shared" si="0"/>
        <v>0</v>
      </c>
      <c r="O146" s="112"/>
      <c r="P146" s="112"/>
      <c r="Q146" s="111"/>
      <c r="R146" s="14"/>
      <c r="T146" s="87"/>
      <c r="U146" s="17"/>
      <c r="V146" s="88"/>
      <c r="W146" s="88"/>
      <c r="X146" s="88"/>
      <c r="Y146" s="88"/>
      <c r="Z146" s="88"/>
      <c r="AA146" s="89"/>
      <c r="AU146" s="45"/>
      <c r="BE146" s="90"/>
      <c r="BF146" s="90"/>
      <c r="BG146" s="90"/>
      <c r="BH146" s="90"/>
      <c r="BI146" s="90"/>
      <c r="BJ146" s="45"/>
      <c r="BK146" s="90"/>
      <c r="BL146" s="45"/>
    </row>
    <row r="147" spans="2:64" ht="12.75" customHeight="1">
      <c r="B147" s="13"/>
      <c r="C147" s="82">
        <v>47</v>
      </c>
      <c r="D147" s="98" t="s">
        <v>69</v>
      </c>
      <c r="E147" s="99" t="s">
        <v>149</v>
      </c>
      <c r="F147" s="166" t="s">
        <v>150</v>
      </c>
      <c r="G147" s="170"/>
      <c r="H147" s="170"/>
      <c r="I147" s="171"/>
      <c r="J147" s="100" t="s">
        <v>68</v>
      </c>
      <c r="K147" s="101">
        <v>12</v>
      </c>
      <c r="L147" s="169"/>
      <c r="M147" s="172"/>
      <c r="N147" s="169">
        <f t="shared" si="0"/>
        <v>0</v>
      </c>
      <c r="O147" s="173"/>
      <c r="P147" s="173"/>
      <c r="Q147" s="172"/>
      <c r="R147" s="14"/>
      <c r="T147" s="87"/>
      <c r="U147" s="17"/>
      <c r="V147" s="88"/>
      <c r="W147" s="88"/>
      <c r="X147" s="88"/>
      <c r="Y147" s="88"/>
      <c r="Z147" s="88"/>
      <c r="AA147" s="89"/>
      <c r="AU147" s="45"/>
      <c r="BE147" s="90"/>
      <c r="BF147" s="90"/>
      <c r="BG147" s="90"/>
      <c r="BH147" s="90"/>
      <c r="BI147" s="90"/>
      <c r="BJ147" s="45"/>
      <c r="BK147" s="90"/>
      <c r="BL147" s="45"/>
    </row>
    <row r="148" spans="2:64" ht="12.75" customHeight="1">
      <c r="B148" s="13"/>
      <c r="C148" s="91">
        <v>48</v>
      </c>
      <c r="D148" s="83" t="s">
        <v>66</v>
      </c>
      <c r="E148" s="84" t="s">
        <v>151</v>
      </c>
      <c r="F148" s="149" t="s">
        <v>152</v>
      </c>
      <c r="G148" s="164"/>
      <c r="H148" s="164"/>
      <c r="I148" s="165"/>
      <c r="J148" s="85" t="s">
        <v>68</v>
      </c>
      <c r="K148" s="86">
        <v>5</v>
      </c>
      <c r="L148" s="110"/>
      <c r="M148" s="111"/>
      <c r="N148" s="110">
        <f t="shared" si="0"/>
        <v>0</v>
      </c>
      <c r="O148" s="112"/>
      <c r="P148" s="112"/>
      <c r="Q148" s="111"/>
      <c r="R148" s="14"/>
      <c r="T148" s="87"/>
      <c r="U148" s="17"/>
      <c r="V148" s="88"/>
      <c r="W148" s="88"/>
      <c r="X148" s="88"/>
      <c r="Y148" s="88"/>
      <c r="Z148" s="88"/>
      <c r="AA148" s="89"/>
      <c r="AU148" s="45"/>
      <c r="BE148" s="90"/>
      <c r="BF148" s="90"/>
      <c r="BG148" s="90"/>
      <c r="BH148" s="90"/>
      <c r="BI148" s="90"/>
      <c r="BJ148" s="45"/>
      <c r="BK148" s="90"/>
      <c r="BL148" s="45"/>
    </row>
    <row r="149" spans="2:64" ht="12.75" customHeight="1">
      <c r="B149" s="13"/>
      <c r="C149" s="82">
        <v>49</v>
      </c>
      <c r="D149" s="98" t="s">
        <v>69</v>
      </c>
      <c r="E149" s="99" t="s">
        <v>153</v>
      </c>
      <c r="F149" s="166" t="s">
        <v>154</v>
      </c>
      <c r="G149" s="170"/>
      <c r="H149" s="170"/>
      <c r="I149" s="171"/>
      <c r="J149" s="100" t="s">
        <v>68</v>
      </c>
      <c r="K149" s="101">
        <v>5</v>
      </c>
      <c r="L149" s="169"/>
      <c r="M149" s="172"/>
      <c r="N149" s="169">
        <f t="shared" si="0"/>
        <v>0</v>
      </c>
      <c r="O149" s="173"/>
      <c r="P149" s="173"/>
      <c r="Q149" s="172"/>
      <c r="R149" s="14"/>
      <c r="T149" s="87"/>
      <c r="U149" s="17"/>
      <c r="V149" s="88"/>
      <c r="W149" s="88"/>
      <c r="X149" s="88"/>
      <c r="Y149" s="88"/>
      <c r="Z149" s="88"/>
      <c r="AA149" s="89"/>
      <c r="AU149" s="45"/>
      <c r="BE149" s="90"/>
      <c r="BF149" s="90"/>
      <c r="BG149" s="90"/>
      <c r="BH149" s="90"/>
      <c r="BI149" s="90"/>
      <c r="BJ149" s="45"/>
      <c r="BK149" s="90"/>
      <c r="BL149" s="45"/>
    </row>
    <row r="150" spans="2:64" ht="12.75" customHeight="1">
      <c r="B150" s="13"/>
      <c r="C150" s="91">
        <v>50</v>
      </c>
      <c r="D150" s="83" t="s">
        <v>66</v>
      </c>
      <c r="E150" s="84" t="s">
        <v>155</v>
      </c>
      <c r="F150" s="149" t="s">
        <v>156</v>
      </c>
      <c r="G150" s="164"/>
      <c r="H150" s="164"/>
      <c r="I150" s="165"/>
      <c r="J150" s="85" t="s">
        <v>68</v>
      </c>
      <c r="K150" s="86">
        <v>5</v>
      </c>
      <c r="L150" s="110"/>
      <c r="M150" s="111"/>
      <c r="N150" s="110">
        <f t="shared" si="0"/>
        <v>0</v>
      </c>
      <c r="O150" s="112"/>
      <c r="P150" s="112"/>
      <c r="Q150" s="111"/>
      <c r="R150" s="14"/>
      <c r="T150" s="87"/>
      <c r="U150" s="17"/>
      <c r="V150" s="88"/>
      <c r="W150" s="88"/>
      <c r="X150" s="88"/>
      <c r="Y150" s="88"/>
      <c r="Z150" s="88"/>
      <c r="AA150" s="89"/>
      <c r="AU150" s="45"/>
      <c r="BE150" s="90"/>
      <c r="BF150" s="90"/>
      <c r="BG150" s="90"/>
      <c r="BH150" s="90"/>
      <c r="BI150" s="90"/>
      <c r="BJ150" s="45"/>
      <c r="BK150" s="90"/>
      <c r="BL150" s="45"/>
    </row>
    <row r="151" spans="2:64" ht="12.75" customHeight="1">
      <c r="B151" s="13"/>
      <c r="C151" s="82">
        <v>51</v>
      </c>
      <c r="D151" s="98" t="s">
        <v>69</v>
      </c>
      <c r="E151" s="99" t="s">
        <v>157</v>
      </c>
      <c r="F151" s="166" t="s">
        <v>158</v>
      </c>
      <c r="G151" s="170"/>
      <c r="H151" s="170"/>
      <c r="I151" s="171"/>
      <c r="J151" s="100" t="s">
        <v>68</v>
      </c>
      <c r="K151" s="101">
        <v>5</v>
      </c>
      <c r="L151" s="169"/>
      <c r="M151" s="172"/>
      <c r="N151" s="169">
        <f t="shared" si="0"/>
        <v>0</v>
      </c>
      <c r="O151" s="173"/>
      <c r="P151" s="173"/>
      <c r="Q151" s="172"/>
      <c r="R151" s="14"/>
      <c r="T151" s="87"/>
      <c r="U151" s="17"/>
      <c r="V151" s="88"/>
      <c r="W151" s="88"/>
      <c r="X151" s="88"/>
      <c r="Y151" s="88"/>
      <c r="Z151" s="88"/>
      <c r="AA151" s="89"/>
      <c r="AU151" s="45"/>
      <c r="BE151" s="90"/>
      <c r="BF151" s="90"/>
      <c r="BG151" s="90"/>
      <c r="BH151" s="90"/>
      <c r="BI151" s="90"/>
      <c r="BJ151" s="45"/>
      <c r="BK151" s="90"/>
      <c r="BL151" s="45"/>
    </row>
    <row r="152" spans="2:64" ht="12.75" customHeight="1">
      <c r="B152" s="13"/>
      <c r="C152" s="91">
        <v>52</v>
      </c>
      <c r="D152" s="83" t="s">
        <v>66</v>
      </c>
      <c r="E152" s="84" t="s">
        <v>159</v>
      </c>
      <c r="F152" s="149" t="s">
        <v>160</v>
      </c>
      <c r="G152" s="164"/>
      <c r="H152" s="164"/>
      <c r="I152" s="165"/>
      <c r="J152" s="85" t="s">
        <v>68</v>
      </c>
      <c r="K152" s="86">
        <v>30</v>
      </c>
      <c r="L152" s="110"/>
      <c r="M152" s="111"/>
      <c r="N152" s="110">
        <f t="shared" si="0"/>
        <v>0</v>
      </c>
      <c r="O152" s="112"/>
      <c r="P152" s="112"/>
      <c r="Q152" s="111"/>
      <c r="R152" s="14"/>
      <c r="T152" s="87"/>
      <c r="U152" s="17"/>
      <c r="V152" s="88"/>
      <c r="W152" s="88"/>
      <c r="X152" s="88"/>
      <c r="Y152" s="88"/>
      <c r="Z152" s="88"/>
      <c r="AA152" s="89"/>
      <c r="AU152" s="45"/>
      <c r="BE152" s="90"/>
      <c r="BF152" s="90"/>
      <c r="BG152" s="90"/>
      <c r="BH152" s="90"/>
      <c r="BI152" s="90"/>
      <c r="BJ152" s="45"/>
      <c r="BK152" s="90"/>
      <c r="BL152" s="45"/>
    </row>
    <row r="153" spans="2:64" ht="12.75" customHeight="1">
      <c r="B153" s="13"/>
      <c r="C153" s="82">
        <v>53</v>
      </c>
      <c r="D153" s="98" t="s">
        <v>69</v>
      </c>
      <c r="E153" s="99" t="s">
        <v>161</v>
      </c>
      <c r="F153" s="166" t="s">
        <v>162</v>
      </c>
      <c r="G153" s="170"/>
      <c r="H153" s="170"/>
      <c r="I153" s="171"/>
      <c r="J153" s="100" t="s">
        <v>68</v>
      </c>
      <c r="K153" s="101">
        <v>30</v>
      </c>
      <c r="L153" s="169"/>
      <c r="M153" s="172"/>
      <c r="N153" s="169">
        <f t="shared" si="0"/>
        <v>0</v>
      </c>
      <c r="O153" s="173"/>
      <c r="P153" s="173"/>
      <c r="Q153" s="172"/>
      <c r="R153" s="14"/>
      <c r="T153" s="87"/>
      <c r="U153" s="17"/>
      <c r="V153" s="88"/>
      <c r="W153" s="88"/>
      <c r="X153" s="88"/>
      <c r="Y153" s="88"/>
      <c r="Z153" s="88"/>
      <c r="AA153" s="89"/>
      <c r="AU153" s="45"/>
      <c r="BE153" s="90"/>
      <c r="BF153" s="90"/>
      <c r="BG153" s="90"/>
      <c r="BH153" s="90"/>
      <c r="BI153" s="90"/>
      <c r="BJ153" s="45"/>
      <c r="BK153" s="90"/>
      <c r="BL153" s="45"/>
    </row>
    <row r="154" spans="2:64" ht="12.75" customHeight="1">
      <c r="B154" s="13"/>
      <c r="C154" s="91">
        <v>54</v>
      </c>
      <c r="D154" s="83" t="s">
        <v>66</v>
      </c>
      <c r="E154" s="84" t="s">
        <v>155</v>
      </c>
      <c r="F154" s="149" t="s">
        <v>163</v>
      </c>
      <c r="G154" s="164"/>
      <c r="H154" s="164"/>
      <c r="I154" s="165"/>
      <c r="J154" s="85" t="s">
        <v>68</v>
      </c>
      <c r="K154" s="86">
        <v>15</v>
      </c>
      <c r="L154" s="110"/>
      <c r="M154" s="111"/>
      <c r="N154" s="110">
        <f t="shared" si="0"/>
        <v>0</v>
      </c>
      <c r="O154" s="112"/>
      <c r="P154" s="112"/>
      <c r="Q154" s="111"/>
      <c r="R154" s="14"/>
      <c r="T154" s="87"/>
      <c r="U154" s="17"/>
      <c r="V154" s="88"/>
      <c r="W154" s="88"/>
      <c r="X154" s="88"/>
      <c r="Y154" s="88"/>
      <c r="Z154" s="88"/>
      <c r="AA154" s="89"/>
      <c r="AU154" s="45"/>
      <c r="BE154" s="90"/>
      <c r="BF154" s="90"/>
      <c r="BG154" s="90"/>
      <c r="BH154" s="90"/>
      <c r="BI154" s="90"/>
      <c r="BJ154" s="45"/>
      <c r="BK154" s="90"/>
      <c r="BL154" s="45"/>
    </row>
    <row r="155" spans="2:64" ht="12.75" customHeight="1">
      <c r="B155" s="13"/>
      <c r="C155" s="82">
        <v>55</v>
      </c>
      <c r="D155" s="98" t="s">
        <v>69</v>
      </c>
      <c r="E155" s="99" t="s">
        <v>157</v>
      </c>
      <c r="F155" s="166" t="s">
        <v>164</v>
      </c>
      <c r="G155" s="170"/>
      <c r="H155" s="170"/>
      <c r="I155" s="171"/>
      <c r="J155" s="100" t="s">
        <v>68</v>
      </c>
      <c r="K155" s="101">
        <v>15</v>
      </c>
      <c r="L155" s="169"/>
      <c r="M155" s="172"/>
      <c r="N155" s="169">
        <f t="shared" si="0"/>
        <v>0</v>
      </c>
      <c r="O155" s="173"/>
      <c r="P155" s="173"/>
      <c r="Q155" s="172"/>
      <c r="R155" s="14"/>
      <c r="T155" s="87"/>
      <c r="U155" s="17"/>
      <c r="V155" s="88"/>
      <c r="W155" s="88"/>
      <c r="X155" s="88"/>
      <c r="Y155" s="88"/>
      <c r="Z155" s="88"/>
      <c r="AA155" s="89"/>
      <c r="AU155" s="45"/>
      <c r="BE155" s="90"/>
      <c r="BF155" s="90"/>
      <c r="BG155" s="90"/>
      <c r="BH155" s="90"/>
      <c r="BI155" s="90"/>
      <c r="BJ155" s="45"/>
      <c r="BK155" s="90"/>
      <c r="BL155" s="45"/>
    </row>
    <row r="156" spans="2:64" ht="24" customHeight="1">
      <c r="B156" s="13"/>
      <c r="C156" s="91">
        <v>56</v>
      </c>
      <c r="D156" s="83" t="s">
        <v>66</v>
      </c>
      <c r="E156" s="84" t="s">
        <v>132</v>
      </c>
      <c r="F156" s="102" t="s">
        <v>133</v>
      </c>
      <c r="G156" s="103"/>
      <c r="H156" s="103"/>
      <c r="I156" s="104"/>
      <c r="J156" s="85" t="s">
        <v>70</v>
      </c>
      <c r="K156" s="86">
        <v>150</v>
      </c>
      <c r="L156" s="110"/>
      <c r="M156" s="111"/>
      <c r="N156" s="110">
        <f t="shared" si="0"/>
        <v>0</v>
      </c>
      <c r="O156" s="112"/>
      <c r="P156" s="112"/>
      <c r="Q156" s="111"/>
      <c r="R156" s="14"/>
      <c r="T156" s="87"/>
      <c r="U156" s="17"/>
      <c r="V156" s="88"/>
      <c r="W156" s="88"/>
      <c r="X156" s="88"/>
      <c r="Y156" s="88"/>
      <c r="Z156" s="88"/>
      <c r="AA156" s="89"/>
      <c r="AU156" s="45"/>
      <c r="BE156" s="90"/>
      <c r="BF156" s="90"/>
      <c r="BG156" s="90"/>
      <c r="BH156" s="90"/>
      <c r="BI156" s="90"/>
      <c r="BJ156" s="45"/>
      <c r="BK156" s="90"/>
      <c r="BL156" s="45"/>
    </row>
    <row r="157" spans="2:64" ht="24" customHeight="1">
      <c r="B157" s="13"/>
      <c r="C157" s="82">
        <v>57</v>
      </c>
      <c r="D157" s="92" t="s">
        <v>69</v>
      </c>
      <c r="E157" s="93" t="s">
        <v>134</v>
      </c>
      <c r="F157" s="152" t="s">
        <v>135</v>
      </c>
      <c r="G157" s="156"/>
      <c r="H157" s="156"/>
      <c r="I157" s="157"/>
      <c r="J157" s="94" t="s">
        <v>131</v>
      </c>
      <c r="K157" s="95">
        <v>150</v>
      </c>
      <c r="L157" s="155"/>
      <c r="M157" s="158"/>
      <c r="N157" s="155">
        <f t="shared" si="0"/>
        <v>0</v>
      </c>
      <c r="O157" s="159"/>
      <c r="P157" s="159"/>
      <c r="Q157" s="158"/>
      <c r="R157" s="14"/>
      <c r="T157" s="87"/>
      <c r="U157" s="17" t="s">
        <v>15</v>
      </c>
      <c r="V157" s="88"/>
      <c r="W157" s="88">
        <f aca="true" t="shared" si="10" ref="W157:W168">(V157*K157)</f>
        <v>0</v>
      </c>
      <c r="X157" s="88">
        <v>0</v>
      </c>
      <c r="Y157" s="88">
        <f aca="true" t="shared" si="11" ref="Y157:Y165">(X157*K157)</f>
        <v>0</v>
      </c>
      <c r="Z157" s="88">
        <v>0</v>
      </c>
      <c r="AA157" s="89">
        <f aca="true" t="shared" si="12" ref="AA157:AA168">(Z157*K157)</f>
        <v>0</v>
      </c>
      <c r="AT157" s="4" t="s">
        <v>66</v>
      </c>
      <c r="AU157" s="45">
        <v>1</v>
      </c>
      <c r="AY157" s="4" t="s">
        <v>65</v>
      </c>
      <c r="BE157" s="90">
        <f aca="true" t="shared" si="13" ref="BE157:BE165">IF((U157="základná"),N157,0)</f>
        <v>0</v>
      </c>
      <c r="BF157" s="90">
        <f aca="true" t="shared" si="14" ref="BF157:BF165">IF((U157="znížená"),N157,0)</f>
        <v>0</v>
      </c>
      <c r="BG157" s="90">
        <f aca="true" t="shared" si="15" ref="BG157:BG165">IF((U157="základná prenesená"),N157,0)</f>
        <v>0</v>
      </c>
      <c r="BH157" s="90">
        <f aca="true" t="shared" si="16" ref="BH157:BH165">IF((U157="znížená prenesená"),N157,0)</f>
        <v>0</v>
      </c>
      <c r="BI157" s="90">
        <f aca="true" t="shared" si="17" ref="BI157:BI165">IF((U157="nulová"),N157,0)</f>
        <v>0</v>
      </c>
      <c r="BJ157" s="45">
        <v>1</v>
      </c>
      <c r="BK157" s="90">
        <f aca="true" t="shared" si="18" ref="BK157:BK168">ROUND((L157*K157),2)</f>
        <v>0</v>
      </c>
      <c r="BL157" s="45">
        <v>1</v>
      </c>
    </row>
    <row r="158" spans="2:64" ht="24" customHeight="1">
      <c r="B158" s="13"/>
      <c r="C158" s="91">
        <v>58</v>
      </c>
      <c r="D158" s="83" t="s">
        <v>66</v>
      </c>
      <c r="E158" s="84" t="s">
        <v>96</v>
      </c>
      <c r="F158" s="149" t="s">
        <v>97</v>
      </c>
      <c r="G158" s="164"/>
      <c r="H158" s="164"/>
      <c r="I158" s="165"/>
      <c r="J158" s="85" t="s">
        <v>70</v>
      </c>
      <c r="K158" s="86">
        <v>621</v>
      </c>
      <c r="L158" s="110"/>
      <c r="M158" s="111"/>
      <c r="N158" s="110">
        <f t="shared" si="0"/>
        <v>0</v>
      </c>
      <c r="O158" s="112"/>
      <c r="P158" s="112"/>
      <c r="Q158" s="111"/>
      <c r="R158" s="14"/>
      <c r="T158" s="87"/>
      <c r="U158" s="17" t="s">
        <v>15</v>
      </c>
      <c r="V158" s="88"/>
      <c r="W158" s="88">
        <f t="shared" si="10"/>
        <v>0</v>
      </c>
      <c r="X158" s="88">
        <v>0</v>
      </c>
      <c r="Y158" s="88">
        <f t="shared" si="11"/>
        <v>0</v>
      </c>
      <c r="Z158" s="88">
        <v>0</v>
      </c>
      <c r="AA158" s="89">
        <f t="shared" si="12"/>
        <v>0</v>
      </c>
      <c r="AT158" s="4" t="s">
        <v>66</v>
      </c>
      <c r="AU158" s="45">
        <v>1</v>
      </c>
      <c r="AY158" s="4" t="s">
        <v>65</v>
      </c>
      <c r="BE158" s="90">
        <f t="shared" si="13"/>
        <v>0</v>
      </c>
      <c r="BF158" s="90">
        <f t="shared" si="14"/>
        <v>0</v>
      </c>
      <c r="BG158" s="90">
        <f t="shared" si="15"/>
        <v>0</v>
      </c>
      <c r="BH158" s="90">
        <f t="shared" si="16"/>
        <v>0</v>
      </c>
      <c r="BI158" s="90">
        <f t="shared" si="17"/>
        <v>0</v>
      </c>
      <c r="BJ158" s="45">
        <v>1</v>
      </c>
      <c r="BK158" s="90">
        <f t="shared" si="18"/>
        <v>0</v>
      </c>
      <c r="BL158" s="45">
        <v>1</v>
      </c>
    </row>
    <row r="159" spans="2:64" ht="24" customHeight="1">
      <c r="B159" s="13"/>
      <c r="C159" s="82">
        <v>59</v>
      </c>
      <c r="D159" s="92" t="s">
        <v>69</v>
      </c>
      <c r="E159" s="93" t="s">
        <v>98</v>
      </c>
      <c r="F159" s="152" t="s">
        <v>99</v>
      </c>
      <c r="G159" s="156"/>
      <c r="H159" s="156"/>
      <c r="I159" s="157"/>
      <c r="J159" s="94" t="s">
        <v>70</v>
      </c>
      <c r="K159" s="95">
        <v>621</v>
      </c>
      <c r="L159" s="155"/>
      <c r="M159" s="158"/>
      <c r="N159" s="155">
        <f t="shared" si="0"/>
        <v>0</v>
      </c>
      <c r="O159" s="159"/>
      <c r="P159" s="159"/>
      <c r="Q159" s="158"/>
      <c r="R159" s="14"/>
      <c r="T159" s="87"/>
      <c r="U159" s="17" t="s">
        <v>15</v>
      </c>
      <c r="V159" s="88"/>
      <c r="W159" s="88">
        <f t="shared" si="10"/>
        <v>0</v>
      </c>
      <c r="X159" s="88">
        <v>0.00014</v>
      </c>
      <c r="Y159" s="88">
        <f t="shared" si="11"/>
        <v>0.08693999999999999</v>
      </c>
      <c r="Z159" s="88"/>
      <c r="AA159" s="89">
        <f t="shared" si="12"/>
        <v>0</v>
      </c>
      <c r="AT159" s="4" t="s">
        <v>69</v>
      </c>
      <c r="AU159" s="45">
        <v>1</v>
      </c>
      <c r="AY159" s="4" t="s">
        <v>65</v>
      </c>
      <c r="BE159" s="90">
        <f t="shared" si="13"/>
        <v>0</v>
      </c>
      <c r="BF159" s="90">
        <f t="shared" si="14"/>
        <v>0</v>
      </c>
      <c r="BG159" s="90">
        <f t="shared" si="15"/>
        <v>0</v>
      </c>
      <c r="BH159" s="90">
        <f t="shared" si="16"/>
        <v>0</v>
      </c>
      <c r="BI159" s="90">
        <f t="shared" si="17"/>
        <v>0</v>
      </c>
      <c r="BJ159" s="45">
        <v>1</v>
      </c>
      <c r="BK159" s="90">
        <f t="shared" si="18"/>
        <v>0</v>
      </c>
      <c r="BL159" s="45">
        <v>1</v>
      </c>
    </row>
    <row r="160" spans="2:64" ht="24" customHeight="1">
      <c r="B160" s="13"/>
      <c r="C160" s="91">
        <v>60</v>
      </c>
      <c r="D160" s="83" t="s">
        <v>66</v>
      </c>
      <c r="E160" s="84" t="s">
        <v>100</v>
      </c>
      <c r="F160" s="149" t="s">
        <v>101</v>
      </c>
      <c r="G160" s="164"/>
      <c r="H160" s="164"/>
      <c r="I160" s="165"/>
      <c r="J160" s="85" t="s">
        <v>70</v>
      </c>
      <c r="K160" s="86">
        <v>432</v>
      </c>
      <c r="L160" s="110"/>
      <c r="M160" s="111"/>
      <c r="N160" s="110">
        <f t="shared" si="0"/>
        <v>0</v>
      </c>
      <c r="O160" s="112"/>
      <c r="P160" s="112"/>
      <c r="Q160" s="111"/>
      <c r="R160" s="14"/>
      <c r="T160" s="87"/>
      <c r="U160" s="17" t="s">
        <v>15</v>
      </c>
      <c r="V160" s="88"/>
      <c r="W160" s="88">
        <f t="shared" si="10"/>
        <v>0</v>
      </c>
      <c r="X160" s="88">
        <v>0</v>
      </c>
      <c r="Y160" s="88">
        <f t="shared" si="11"/>
        <v>0</v>
      </c>
      <c r="Z160" s="88">
        <v>0</v>
      </c>
      <c r="AA160" s="89">
        <f t="shared" si="12"/>
        <v>0</v>
      </c>
      <c r="AT160" s="4" t="s">
        <v>66</v>
      </c>
      <c r="AU160" s="45">
        <v>1</v>
      </c>
      <c r="AY160" s="4" t="s">
        <v>65</v>
      </c>
      <c r="BE160" s="90">
        <f t="shared" si="13"/>
        <v>0</v>
      </c>
      <c r="BF160" s="90">
        <f t="shared" si="14"/>
        <v>0</v>
      </c>
      <c r="BG160" s="90">
        <f t="shared" si="15"/>
        <v>0</v>
      </c>
      <c r="BH160" s="90">
        <f t="shared" si="16"/>
        <v>0</v>
      </c>
      <c r="BI160" s="90">
        <f t="shared" si="17"/>
        <v>0</v>
      </c>
      <c r="BJ160" s="45">
        <v>1</v>
      </c>
      <c r="BK160" s="90">
        <f t="shared" si="18"/>
        <v>0</v>
      </c>
      <c r="BL160" s="45">
        <v>1</v>
      </c>
    </row>
    <row r="161" spans="2:64" ht="24" customHeight="1">
      <c r="B161" s="13"/>
      <c r="C161" s="82">
        <v>61</v>
      </c>
      <c r="D161" s="92" t="s">
        <v>69</v>
      </c>
      <c r="E161" s="93" t="s">
        <v>102</v>
      </c>
      <c r="F161" s="152" t="s">
        <v>103</v>
      </c>
      <c r="G161" s="156"/>
      <c r="H161" s="156"/>
      <c r="I161" s="157"/>
      <c r="J161" s="94" t="s">
        <v>70</v>
      </c>
      <c r="K161" s="95">
        <v>432</v>
      </c>
      <c r="L161" s="155"/>
      <c r="M161" s="158"/>
      <c r="N161" s="155">
        <f t="shared" si="0"/>
        <v>0</v>
      </c>
      <c r="O161" s="159"/>
      <c r="P161" s="159"/>
      <c r="Q161" s="158"/>
      <c r="R161" s="14"/>
      <c r="T161" s="87"/>
      <c r="U161" s="17" t="s">
        <v>15</v>
      </c>
      <c r="V161" s="88"/>
      <c r="W161" s="88">
        <f t="shared" si="10"/>
        <v>0</v>
      </c>
      <c r="X161" s="88">
        <v>0.00019</v>
      </c>
      <c r="Y161" s="88">
        <f t="shared" si="11"/>
        <v>0.08208</v>
      </c>
      <c r="Z161" s="88"/>
      <c r="AA161" s="89">
        <f t="shared" si="12"/>
        <v>0</v>
      </c>
      <c r="AT161" s="4" t="s">
        <v>69</v>
      </c>
      <c r="AU161" s="45">
        <v>1</v>
      </c>
      <c r="AY161" s="4" t="s">
        <v>65</v>
      </c>
      <c r="BE161" s="90">
        <f t="shared" si="13"/>
        <v>0</v>
      </c>
      <c r="BF161" s="90">
        <f t="shared" si="14"/>
        <v>0</v>
      </c>
      <c r="BG161" s="90">
        <f t="shared" si="15"/>
        <v>0</v>
      </c>
      <c r="BH161" s="90">
        <f t="shared" si="16"/>
        <v>0</v>
      </c>
      <c r="BI161" s="90">
        <f t="shared" si="17"/>
        <v>0</v>
      </c>
      <c r="BJ161" s="45">
        <v>1</v>
      </c>
      <c r="BK161" s="90">
        <f t="shared" si="18"/>
        <v>0</v>
      </c>
      <c r="BL161" s="45">
        <v>1</v>
      </c>
    </row>
    <row r="162" spans="2:64" ht="22.5" customHeight="1">
      <c r="B162" s="13"/>
      <c r="C162" s="91">
        <v>62</v>
      </c>
      <c r="D162" s="83" t="s">
        <v>66</v>
      </c>
      <c r="E162" s="84" t="s">
        <v>127</v>
      </c>
      <c r="F162" s="149" t="s">
        <v>128</v>
      </c>
      <c r="G162" s="150"/>
      <c r="H162" s="150"/>
      <c r="I162" s="151"/>
      <c r="J162" s="85" t="s">
        <v>70</v>
      </c>
      <c r="K162" s="86">
        <v>125</v>
      </c>
      <c r="L162" s="110"/>
      <c r="M162" s="151"/>
      <c r="N162" s="110">
        <f t="shared" si="0"/>
        <v>0</v>
      </c>
      <c r="O162" s="150"/>
      <c r="P162" s="150"/>
      <c r="Q162" s="151"/>
      <c r="R162" s="14"/>
      <c r="T162" s="87"/>
      <c r="U162" s="17"/>
      <c r="V162" s="88"/>
      <c r="W162" s="88">
        <f t="shared" si="10"/>
        <v>0</v>
      </c>
      <c r="X162" s="88"/>
      <c r="Y162" s="88"/>
      <c r="Z162" s="88"/>
      <c r="AA162" s="89">
        <f t="shared" si="12"/>
        <v>0</v>
      </c>
      <c r="AU162" s="45"/>
      <c r="BE162" s="90"/>
      <c r="BF162" s="90"/>
      <c r="BG162" s="90"/>
      <c r="BH162" s="90"/>
      <c r="BI162" s="90"/>
      <c r="BJ162" s="45"/>
      <c r="BK162" s="90">
        <f t="shared" si="18"/>
        <v>0</v>
      </c>
      <c r="BL162" s="45"/>
    </row>
    <row r="163" spans="2:64" ht="22.5" customHeight="1">
      <c r="B163" s="13"/>
      <c r="C163" s="82">
        <v>63</v>
      </c>
      <c r="D163" s="92" t="s">
        <v>69</v>
      </c>
      <c r="E163" s="93" t="s">
        <v>129</v>
      </c>
      <c r="F163" s="152" t="s">
        <v>130</v>
      </c>
      <c r="G163" s="153"/>
      <c r="H163" s="153"/>
      <c r="I163" s="154"/>
      <c r="J163" s="94" t="s">
        <v>131</v>
      </c>
      <c r="K163" s="95">
        <v>125</v>
      </c>
      <c r="L163" s="155"/>
      <c r="M163" s="154"/>
      <c r="N163" s="155">
        <f t="shared" si="0"/>
        <v>0</v>
      </c>
      <c r="O163" s="150"/>
      <c r="P163" s="150"/>
      <c r="Q163" s="151"/>
      <c r="R163" s="14"/>
      <c r="T163" s="87"/>
      <c r="U163" s="17"/>
      <c r="V163" s="88"/>
      <c r="W163" s="88">
        <f t="shared" si="10"/>
        <v>0</v>
      </c>
      <c r="X163" s="88"/>
      <c r="Y163" s="88"/>
      <c r="Z163" s="88"/>
      <c r="AA163" s="89">
        <f t="shared" si="12"/>
        <v>0</v>
      </c>
      <c r="AU163" s="45"/>
      <c r="BE163" s="90"/>
      <c r="BF163" s="90"/>
      <c r="BG163" s="90"/>
      <c r="BH163" s="90"/>
      <c r="BI163" s="90"/>
      <c r="BJ163" s="45"/>
      <c r="BK163" s="90">
        <f t="shared" si="18"/>
        <v>0</v>
      </c>
      <c r="BL163" s="45"/>
    </row>
    <row r="164" spans="2:64" ht="39" customHeight="1">
      <c r="B164" s="13"/>
      <c r="C164" s="91">
        <v>64</v>
      </c>
      <c r="D164" s="83" t="s">
        <v>66</v>
      </c>
      <c r="E164" s="84" t="s">
        <v>104</v>
      </c>
      <c r="F164" s="149" t="s">
        <v>105</v>
      </c>
      <c r="G164" s="150"/>
      <c r="H164" s="150"/>
      <c r="I164" s="151"/>
      <c r="J164" s="85" t="s">
        <v>68</v>
      </c>
      <c r="K164" s="86">
        <v>15</v>
      </c>
      <c r="L164" s="110"/>
      <c r="M164" s="151"/>
      <c r="N164" s="110">
        <f t="shared" si="0"/>
        <v>0</v>
      </c>
      <c r="O164" s="150"/>
      <c r="P164" s="150"/>
      <c r="Q164" s="151"/>
      <c r="R164" s="14"/>
      <c r="T164" s="87"/>
      <c r="U164" s="17" t="s">
        <v>15</v>
      </c>
      <c r="V164" s="88"/>
      <c r="W164" s="88">
        <f t="shared" si="10"/>
        <v>0</v>
      </c>
      <c r="X164" s="88">
        <v>0</v>
      </c>
      <c r="Y164" s="88">
        <f t="shared" si="11"/>
        <v>0</v>
      </c>
      <c r="Z164" s="88">
        <v>0</v>
      </c>
      <c r="AA164" s="89">
        <f t="shared" si="12"/>
        <v>0</v>
      </c>
      <c r="AT164" s="4" t="s">
        <v>66</v>
      </c>
      <c r="AU164" s="45">
        <v>1</v>
      </c>
      <c r="AY164" s="4" t="s">
        <v>65</v>
      </c>
      <c r="BE164" s="90">
        <f t="shared" si="13"/>
        <v>0</v>
      </c>
      <c r="BF164" s="90">
        <f t="shared" si="14"/>
        <v>0</v>
      </c>
      <c r="BG164" s="90">
        <f t="shared" si="15"/>
        <v>0</v>
      </c>
      <c r="BH164" s="90">
        <f t="shared" si="16"/>
        <v>0</v>
      </c>
      <c r="BI164" s="90">
        <f t="shared" si="17"/>
        <v>0</v>
      </c>
      <c r="BJ164" s="45">
        <v>1</v>
      </c>
      <c r="BK164" s="90">
        <f t="shared" si="18"/>
        <v>0</v>
      </c>
      <c r="BL164" s="45">
        <v>1</v>
      </c>
    </row>
    <row r="165" spans="2:64" ht="12.75" customHeight="1">
      <c r="B165" s="13"/>
      <c r="C165" s="82">
        <v>65</v>
      </c>
      <c r="D165" s="92" t="s">
        <v>69</v>
      </c>
      <c r="E165" s="93" t="s">
        <v>106</v>
      </c>
      <c r="F165" s="152" t="s">
        <v>107</v>
      </c>
      <c r="G165" s="153"/>
      <c r="H165" s="153"/>
      <c r="I165" s="154"/>
      <c r="J165" s="94" t="s">
        <v>68</v>
      </c>
      <c r="K165" s="95">
        <v>15</v>
      </c>
      <c r="L165" s="155"/>
      <c r="M165" s="154"/>
      <c r="N165" s="155">
        <f aca="true" t="shared" si="19" ref="N165:N170">ROUND((L165*K165),2)</f>
        <v>0</v>
      </c>
      <c r="O165" s="150"/>
      <c r="P165" s="150"/>
      <c r="Q165" s="151"/>
      <c r="R165" s="14"/>
      <c r="T165" s="87"/>
      <c r="U165" s="17" t="s">
        <v>15</v>
      </c>
      <c r="V165" s="88"/>
      <c r="W165" s="88">
        <f t="shared" si="10"/>
        <v>0</v>
      </c>
      <c r="X165" s="88">
        <v>8E-05</v>
      </c>
      <c r="Y165" s="88">
        <f t="shared" si="11"/>
        <v>0.0012000000000000001</v>
      </c>
      <c r="Z165" s="88"/>
      <c r="AA165" s="89">
        <f t="shared" si="12"/>
        <v>0</v>
      </c>
      <c r="AT165" s="4" t="s">
        <v>69</v>
      </c>
      <c r="AU165" s="45">
        <v>1</v>
      </c>
      <c r="AY165" s="4" t="s">
        <v>65</v>
      </c>
      <c r="BE165" s="90">
        <f t="shared" si="13"/>
        <v>0</v>
      </c>
      <c r="BF165" s="90">
        <f t="shared" si="14"/>
        <v>0</v>
      </c>
      <c r="BG165" s="90">
        <f t="shared" si="15"/>
        <v>0</v>
      </c>
      <c r="BH165" s="90">
        <f t="shared" si="16"/>
        <v>0</v>
      </c>
      <c r="BI165" s="90">
        <f t="shared" si="17"/>
        <v>0</v>
      </c>
      <c r="BJ165" s="45">
        <v>1</v>
      </c>
      <c r="BK165" s="90">
        <f t="shared" si="18"/>
        <v>0</v>
      </c>
      <c r="BL165" s="45">
        <v>1</v>
      </c>
    </row>
    <row r="166" spans="2:64" ht="39" customHeight="1">
      <c r="B166" s="13"/>
      <c r="C166" s="91">
        <v>66</v>
      </c>
      <c r="D166" s="83" t="s">
        <v>66</v>
      </c>
      <c r="E166" s="84" t="s">
        <v>104</v>
      </c>
      <c r="F166" s="149" t="s">
        <v>105</v>
      </c>
      <c r="G166" s="150"/>
      <c r="H166" s="150"/>
      <c r="I166" s="151"/>
      <c r="J166" s="85" t="s">
        <v>68</v>
      </c>
      <c r="K166" s="86">
        <v>70</v>
      </c>
      <c r="L166" s="110"/>
      <c r="M166" s="151"/>
      <c r="N166" s="110">
        <f t="shared" si="19"/>
        <v>0</v>
      </c>
      <c r="O166" s="150"/>
      <c r="P166" s="150"/>
      <c r="Q166" s="151"/>
      <c r="R166" s="14"/>
      <c r="T166" s="87"/>
      <c r="U166" s="17"/>
      <c r="V166" s="88"/>
      <c r="W166" s="88">
        <f t="shared" si="10"/>
        <v>0</v>
      </c>
      <c r="X166" s="88"/>
      <c r="Y166" s="88"/>
      <c r="Z166" s="88"/>
      <c r="AA166" s="89">
        <f t="shared" si="12"/>
        <v>0</v>
      </c>
      <c r="AU166" s="45"/>
      <c r="BE166" s="90"/>
      <c r="BF166" s="90"/>
      <c r="BG166" s="90"/>
      <c r="BH166" s="90"/>
      <c r="BI166" s="90"/>
      <c r="BJ166" s="45"/>
      <c r="BK166" s="90">
        <f t="shared" si="18"/>
        <v>0</v>
      </c>
      <c r="BL166" s="45"/>
    </row>
    <row r="167" spans="2:64" ht="14.25" customHeight="1">
      <c r="B167" s="13"/>
      <c r="C167" s="82">
        <v>67</v>
      </c>
      <c r="D167" s="92" t="s">
        <v>69</v>
      </c>
      <c r="E167" s="93" t="s">
        <v>106</v>
      </c>
      <c r="F167" s="152" t="s">
        <v>125</v>
      </c>
      <c r="G167" s="153"/>
      <c r="H167" s="153"/>
      <c r="I167" s="154"/>
      <c r="J167" s="94" t="s">
        <v>68</v>
      </c>
      <c r="K167" s="95">
        <v>66</v>
      </c>
      <c r="L167" s="155"/>
      <c r="M167" s="154"/>
      <c r="N167" s="155">
        <f t="shared" si="19"/>
        <v>0</v>
      </c>
      <c r="O167" s="150"/>
      <c r="P167" s="150"/>
      <c r="Q167" s="151"/>
      <c r="R167" s="14"/>
      <c r="T167" s="87"/>
      <c r="U167" s="17"/>
      <c r="V167" s="88"/>
      <c r="W167" s="88">
        <f t="shared" si="10"/>
        <v>0</v>
      </c>
      <c r="X167" s="88"/>
      <c r="Y167" s="88"/>
      <c r="Z167" s="88"/>
      <c r="AA167" s="89">
        <f t="shared" si="12"/>
        <v>0</v>
      </c>
      <c r="AU167" s="45"/>
      <c r="BE167" s="90"/>
      <c r="BF167" s="90"/>
      <c r="BG167" s="90"/>
      <c r="BH167" s="90"/>
      <c r="BI167" s="90"/>
      <c r="BJ167" s="45"/>
      <c r="BK167" s="90">
        <f t="shared" si="18"/>
        <v>0</v>
      </c>
      <c r="BL167" s="45"/>
    </row>
    <row r="168" spans="2:64" ht="14.25" customHeight="1">
      <c r="B168" s="13"/>
      <c r="C168" s="91">
        <v>68</v>
      </c>
      <c r="D168" s="92" t="s">
        <v>69</v>
      </c>
      <c r="E168" s="93" t="s">
        <v>106</v>
      </c>
      <c r="F168" s="152" t="s">
        <v>126</v>
      </c>
      <c r="G168" s="153"/>
      <c r="H168" s="153"/>
      <c r="I168" s="154"/>
      <c r="J168" s="94" t="s">
        <v>68</v>
      </c>
      <c r="K168" s="95">
        <v>5</v>
      </c>
      <c r="L168" s="155"/>
      <c r="M168" s="154"/>
      <c r="N168" s="155">
        <f t="shared" si="19"/>
        <v>0</v>
      </c>
      <c r="O168" s="150"/>
      <c r="P168" s="150"/>
      <c r="Q168" s="151"/>
      <c r="R168" s="14"/>
      <c r="T168" s="87"/>
      <c r="U168" s="17"/>
      <c r="V168" s="88"/>
      <c r="W168" s="88">
        <f t="shared" si="10"/>
        <v>0</v>
      </c>
      <c r="X168" s="88"/>
      <c r="Y168" s="88"/>
      <c r="Z168" s="88"/>
      <c r="AA168" s="89">
        <f t="shared" si="12"/>
        <v>0</v>
      </c>
      <c r="AU168" s="45"/>
      <c r="BE168" s="90"/>
      <c r="BF168" s="90"/>
      <c r="BG168" s="90"/>
      <c r="BH168" s="90"/>
      <c r="BI168" s="90"/>
      <c r="BJ168" s="45"/>
      <c r="BK168" s="90">
        <f t="shared" si="18"/>
        <v>0</v>
      </c>
      <c r="BL168" s="45"/>
    </row>
    <row r="169" spans="2:64" ht="14.25" customHeight="1">
      <c r="B169" s="13"/>
      <c r="C169" s="82">
        <v>69</v>
      </c>
      <c r="D169" s="83" t="s">
        <v>66</v>
      </c>
      <c r="E169" s="84" t="s">
        <v>79</v>
      </c>
      <c r="F169" s="149" t="s">
        <v>187</v>
      </c>
      <c r="G169" s="150"/>
      <c r="H169" s="150"/>
      <c r="I169" s="151"/>
      <c r="J169" s="85" t="s">
        <v>108</v>
      </c>
      <c r="K169" s="86">
        <v>2</v>
      </c>
      <c r="L169" s="110"/>
      <c r="M169" s="151"/>
      <c r="N169" s="110">
        <f t="shared" si="19"/>
        <v>0</v>
      </c>
      <c r="O169" s="150"/>
      <c r="P169" s="150"/>
      <c r="Q169" s="151"/>
      <c r="R169" s="14"/>
      <c r="T169" s="87"/>
      <c r="U169" s="17" t="s">
        <v>15</v>
      </c>
      <c r="V169" s="88"/>
      <c r="W169" s="88">
        <f>(V169*K169)</f>
        <v>0</v>
      </c>
      <c r="X169" s="88"/>
      <c r="Y169" s="88">
        <f>(X169*K169)</f>
        <v>0</v>
      </c>
      <c r="Z169" s="88"/>
      <c r="AA169" s="89">
        <f>(Z169*K169)</f>
        <v>0</v>
      </c>
      <c r="AT169" s="4" t="s">
        <v>66</v>
      </c>
      <c r="AU169" s="45">
        <v>1</v>
      </c>
      <c r="AY169" s="4" t="s">
        <v>65</v>
      </c>
      <c r="BE169" s="90">
        <f>IF((U169="základná"),N169,0)</f>
        <v>0</v>
      </c>
      <c r="BF169" s="90">
        <f>IF((U169="znížená"),N169,0)</f>
        <v>0</v>
      </c>
      <c r="BG169" s="90">
        <f>IF((U169="základná prenesená"),N169,0)</f>
        <v>0</v>
      </c>
      <c r="BH169" s="90">
        <f>IF((U169="znížená prenesená"),N169,0)</f>
        <v>0</v>
      </c>
      <c r="BI169" s="90">
        <f>IF((U169="nulová"),N169,0)</f>
        <v>0</v>
      </c>
      <c r="BJ169" s="45">
        <v>1</v>
      </c>
      <c r="BK169" s="90">
        <f>ROUND((L169*K169),2)</f>
        <v>0</v>
      </c>
      <c r="BL169" s="45">
        <v>1</v>
      </c>
    </row>
    <row r="170" spans="2:64" ht="14.25" customHeight="1">
      <c r="B170" s="13"/>
      <c r="C170" s="91">
        <v>70</v>
      </c>
      <c r="D170" s="92" t="s">
        <v>69</v>
      </c>
      <c r="E170" s="93" t="s">
        <v>79</v>
      </c>
      <c r="F170" s="152" t="s">
        <v>188</v>
      </c>
      <c r="G170" s="153"/>
      <c r="H170" s="153"/>
      <c r="I170" s="154"/>
      <c r="J170" s="94" t="s">
        <v>108</v>
      </c>
      <c r="K170" s="95">
        <v>2</v>
      </c>
      <c r="L170" s="155"/>
      <c r="M170" s="154"/>
      <c r="N170" s="155">
        <f t="shared" si="19"/>
        <v>0</v>
      </c>
      <c r="O170" s="150"/>
      <c r="P170" s="150"/>
      <c r="Q170" s="151"/>
      <c r="R170" s="14"/>
      <c r="T170" s="87"/>
      <c r="U170" s="17"/>
      <c r="V170" s="88"/>
      <c r="W170" s="88">
        <f>(V170*K170)</f>
        <v>0</v>
      </c>
      <c r="X170" s="88"/>
      <c r="Y170" s="88"/>
      <c r="Z170" s="88"/>
      <c r="AA170" s="89">
        <f>(Z170*K170)</f>
        <v>0</v>
      </c>
      <c r="AU170" s="45"/>
      <c r="BE170" s="90"/>
      <c r="BF170" s="90"/>
      <c r="BG170" s="90"/>
      <c r="BH170" s="90"/>
      <c r="BI170" s="90"/>
      <c r="BJ170" s="45"/>
      <c r="BK170" s="90">
        <f>ROUND((L170*K170),2)</f>
        <v>0</v>
      </c>
      <c r="BL170" s="45"/>
    </row>
    <row r="171" spans="2:64" ht="24.75" customHeight="1">
      <c r="B171" s="71"/>
      <c r="C171" s="72"/>
      <c r="D171" s="73" t="s">
        <v>48</v>
      </c>
      <c r="E171" s="74"/>
      <c r="N171" s="147">
        <f>SUM(N172:Q175)</f>
        <v>0</v>
      </c>
      <c r="O171" s="148"/>
      <c r="P171" s="148"/>
      <c r="Q171" s="148"/>
      <c r="R171" s="76"/>
      <c r="T171" s="77"/>
      <c r="W171" s="78">
        <f>SUM(W172:W175)</f>
        <v>0</v>
      </c>
      <c r="Y171" s="78">
        <f>SUM(Y172:Y175)</f>
        <v>0</v>
      </c>
      <c r="AA171" s="79">
        <f>SUM(AA172:AA175)</f>
        <v>0</v>
      </c>
      <c r="AR171" s="75"/>
      <c r="AT171" s="75" t="s">
        <v>31</v>
      </c>
      <c r="AU171" s="80">
        <v>0</v>
      </c>
      <c r="AY171" s="75" t="s">
        <v>65</v>
      </c>
      <c r="BK171" s="96">
        <f>SUM(BK172:BK175)</f>
        <v>0</v>
      </c>
      <c r="BL171" s="45">
        <v>0</v>
      </c>
    </row>
    <row r="172" spans="2:64" ht="15" customHeight="1">
      <c r="B172" s="13"/>
      <c r="C172" s="82">
        <v>1</v>
      </c>
      <c r="D172" s="83" t="s">
        <v>66</v>
      </c>
      <c r="E172" s="84" t="s">
        <v>79</v>
      </c>
      <c r="F172" s="149" t="s">
        <v>109</v>
      </c>
      <c r="G172" s="150"/>
      <c r="H172" s="150"/>
      <c r="I172" s="151"/>
      <c r="J172" s="85" t="s">
        <v>108</v>
      </c>
      <c r="K172" s="86">
        <v>1</v>
      </c>
      <c r="L172" s="110"/>
      <c r="M172" s="151"/>
      <c r="N172" s="110">
        <f>ROUND((L172*K172),2)</f>
        <v>0</v>
      </c>
      <c r="O172" s="150"/>
      <c r="P172" s="150"/>
      <c r="Q172" s="151"/>
      <c r="R172" s="14"/>
      <c r="T172" s="87"/>
      <c r="U172" s="17" t="s">
        <v>15</v>
      </c>
      <c r="V172" s="88"/>
      <c r="W172" s="88">
        <f>(V172*K172)</f>
        <v>0</v>
      </c>
      <c r="X172" s="88"/>
      <c r="Y172" s="88">
        <f>(X172*K172)</f>
        <v>0</v>
      </c>
      <c r="Z172" s="88"/>
      <c r="AA172" s="89">
        <f>(Z172*K172)</f>
        <v>0</v>
      </c>
      <c r="AT172" s="4" t="s">
        <v>66</v>
      </c>
      <c r="AU172" s="45">
        <v>1</v>
      </c>
      <c r="AY172" s="4" t="s">
        <v>65</v>
      </c>
      <c r="BE172" s="90">
        <f>IF((U172="základná"),N172,0)</f>
        <v>0</v>
      </c>
      <c r="BF172" s="90">
        <f>IF((U172="znížená"),N172,0)</f>
        <v>0</v>
      </c>
      <c r="BG172" s="90">
        <f>IF((U172="základná prenesená"),N172,0)</f>
        <v>0</v>
      </c>
      <c r="BH172" s="90">
        <f>IF((U172="znížená prenesená"),N172,0)</f>
        <v>0</v>
      </c>
      <c r="BI172" s="90">
        <f>IF((U172="nulová"),N172,0)</f>
        <v>0</v>
      </c>
      <c r="BJ172" s="45">
        <v>1</v>
      </c>
      <c r="BK172" s="90">
        <f>ROUND((L172*K172),2)</f>
        <v>0</v>
      </c>
      <c r="BL172" s="45">
        <v>1</v>
      </c>
    </row>
    <row r="173" spans="2:64" ht="15" customHeight="1">
      <c r="B173" s="13"/>
      <c r="C173" s="82">
        <v>2</v>
      </c>
      <c r="D173" s="83" t="s">
        <v>66</v>
      </c>
      <c r="E173" s="84" t="s">
        <v>79</v>
      </c>
      <c r="F173" s="149" t="s">
        <v>110</v>
      </c>
      <c r="G173" s="150"/>
      <c r="H173" s="150"/>
      <c r="I173" s="151"/>
      <c r="J173" s="85" t="s">
        <v>108</v>
      </c>
      <c r="K173" s="86">
        <v>1</v>
      </c>
      <c r="L173" s="110"/>
      <c r="M173" s="151"/>
      <c r="N173" s="110">
        <f>ROUND((L173*K173),2)</f>
        <v>0</v>
      </c>
      <c r="O173" s="150"/>
      <c r="P173" s="150"/>
      <c r="Q173" s="151"/>
      <c r="R173" s="14"/>
      <c r="T173" s="87"/>
      <c r="U173" s="17" t="s">
        <v>15</v>
      </c>
      <c r="V173" s="88"/>
      <c r="W173" s="88">
        <f>(V173*K173)</f>
        <v>0</v>
      </c>
      <c r="X173" s="88"/>
      <c r="Y173" s="88">
        <f>(X173*K173)</f>
        <v>0</v>
      </c>
      <c r="Z173" s="88"/>
      <c r="AA173" s="89">
        <f>(Z173*K173)</f>
        <v>0</v>
      </c>
      <c r="AT173" s="4" t="s">
        <v>66</v>
      </c>
      <c r="AU173" s="45">
        <v>1</v>
      </c>
      <c r="AY173" s="4" t="s">
        <v>65</v>
      </c>
      <c r="BE173" s="90">
        <f>IF((U173="základná"),N173,0)</f>
        <v>0</v>
      </c>
      <c r="BF173" s="90">
        <f>IF((U173="znížená"),N173,0)</f>
        <v>0</v>
      </c>
      <c r="BG173" s="90">
        <f>IF((U173="základná prenesená"),N173,0)</f>
        <v>0</v>
      </c>
      <c r="BH173" s="90">
        <f>IF((U173="znížená prenesená"),N173,0)</f>
        <v>0</v>
      </c>
      <c r="BI173" s="90">
        <f>IF((U173="nulová"),N173,0)</f>
        <v>0</v>
      </c>
      <c r="BJ173" s="45">
        <v>1</v>
      </c>
      <c r="BK173" s="90">
        <f>ROUND((L173*K173),2)</f>
        <v>0</v>
      </c>
      <c r="BL173" s="45">
        <v>1</v>
      </c>
    </row>
    <row r="174" spans="2:64" ht="15" customHeight="1">
      <c r="B174" s="13"/>
      <c r="C174" s="82">
        <v>3</v>
      </c>
      <c r="D174" s="83" t="s">
        <v>66</v>
      </c>
      <c r="E174" s="84" t="s">
        <v>79</v>
      </c>
      <c r="F174" s="149" t="s">
        <v>136</v>
      </c>
      <c r="G174" s="150"/>
      <c r="H174" s="150"/>
      <c r="I174" s="151"/>
      <c r="J174" s="85" t="s">
        <v>108</v>
      </c>
      <c r="K174" s="86">
        <v>1</v>
      </c>
      <c r="L174" s="110"/>
      <c r="M174" s="151"/>
      <c r="N174" s="110">
        <f>ROUND((L174*K174),2)</f>
        <v>0</v>
      </c>
      <c r="O174" s="150"/>
      <c r="P174" s="150"/>
      <c r="Q174" s="151"/>
      <c r="R174" s="14"/>
      <c r="T174" s="87"/>
      <c r="U174" s="17"/>
      <c r="V174" s="88"/>
      <c r="W174" s="88"/>
      <c r="X174" s="88"/>
      <c r="Y174" s="88"/>
      <c r="Z174" s="88"/>
      <c r="AA174" s="89"/>
      <c r="AU174" s="45"/>
      <c r="BE174" s="90"/>
      <c r="BF174" s="90"/>
      <c r="BG174" s="90"/>
      <c r="BH174" s="90"/>
      <c r="BI174" s="90"/>
      <c r="BJ174" s="45"/>
      <c r="BK174" s="90">
        <f>ROUND((L174*K174),2)</f>
        <v>0</v>
      </c>
      <c r="BL174" s="45"/>
    </row>
    <row r="175" spans="2:64" ht="15" customHeight="1">
      <c r="B175" s="13"/>
      <c r="C175" s="82">
        <v>4</v>
      </c>
      <c r="D175" s="83" t="s">
        <v>66</v>
      </c>
      <c r="E175" s="84" t="s">
        <v>79</v>
      </c>
      <c r="F175" s="149" t="s">
        <v>121</v>
      </c>
      <c r="G175" s="150"/>
      <c r="H175" s="150"/>
      <c r="I175" s="151"/>
      <c r="J175" s="85" t="s">
        <v>108</v>
      </c>
      <c r="K175" s="86">
        <v>1</v>
      </c>
      <c r="L175" s="110"/>
      <c r="M175" s="151"/>
      <c r="N175" s="110">
        <f>ROUND((L175*K175),2)</f>
        <v>0</v>
      </c>
      <c r="O175" s="150"/>
      <c r="P175" s="150"/>
      <c r="Q175" s="151"/>
      <c r="R175" s="14"/>
      <c r="T175" s="87"/>
      <c r="U175" s="17" t="s">
        <v>15</v>
      </c>
      <c r="V175" s="88"/>
      <c r="W175" s="88">
        <f>(V175*K175)</f>
        <v>0</v>
      </c>
      <c r="X175" s="88"/>
      <c r="Y175" s="88">
        <f>(X175*K175)</f>
        <v>0</v>
      </c>
      <c r="Z175" s="88"/>
      <c r="AA175" s="89">
        <f>(Z175*K175)</f>
        <v>0</v>
      </c>
      <c r="AT175" s="4" t="s">
        <v>66</v>
      </c>
      <c r="AU175" s="45">
        <v>1</v>
      </c>
      <c r="AY175" s="4" t="s">
        <v>65</v>
      </c>
      <c r="BE175" s="90">
        <f>IF((U175="základná"),N175,0)</f>
        <v>0</v>
      </c>
      <c r="BF175" s="90">
        <f>IF((U175="znížená"),N175,0)</f>
        <v>0</v>
      </c>
      <c r="BG175" s="90">
        <f>IF((U175="základná prenesená"),N175,0)</f>
        <v>0</v>
      </c>
      <c r="BH175" s="90">
        <f>IF((U175="znížená prenesená"),N175,0)</f>
        <v>0</v>
      </c>
      <c r="BI175" s="90">
        <f>IF((U175="nulová"),N175,0)</f>
        <v>0</v>
      </c>
      <c r="BJ175" s="45">
        <v>1</v>
      </c>
      <c r="BK175" s="90">
        <f>ROUND((L175*K175),2)</f>
        <v>0</v>
      </c>
      <c r="BL175" s="45">
        <v>1</v>
      </c>
    </row>
    <row r="176" spans="2:33" ht="14.25" customHeight="1">
      <c r="B176" s="31"/>
      <c r="C176" s="105" t="s">
        <v>193</v>
      </c>
      <c r="D176" s="106"/>
      <c r="E176" s="106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7"/>
      <c r="S176" s="108"/>
      <c r="T176" s="109"/>
      <c r="U176" s="109"/>
      <c r="V176" s="109"/>
      <c r="W176" s="109"/>
      <c r="X176" s="109"/>
      <c r="Y176" s="109"/>
      <c r="Z176" s="109"/>
      <c r="AA176" s="109"/>
      <c r="AB176" s="108"/>
      <c r="AC176" s="108"/>
      <c r="AD176" s="108"/>
      <c r="AE176" s="108"/>
      <c r="AF176" s="108"/>
      <c r="AG176" s="108"/>
    </row>
  </sheetData>
  <sheetProtection/>
  <mergeCells count="267">
    <mergeCell ref="F174:I174"/>
    <mergeCell ref="L174:M174"/>
    <mergeCell ref="N174:Q174"/>
    <mergeCell ref="F175:I175"/>
    <mergeCell ref="L175:M175"/>
    <mergeCell ref="N175:Q175"/>
    <mergeCell ref="N171:Q171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L152:M152"/>
    <mergeCell ref="F152:I152"/>
    <mergeCell ref="N154:Q154"/>
    <mergeCell ref="L154:M154"/>
    <mergeCell ref="F154:I154"/>
    <mergeCell ref="N153:Q153"/>
    <mergeCell ref="L153:M153"/>
    <mergeCell ref="F153:I153"/>
    <mergeCell ref="F150:I150"/>
    <mergeCell ref="L150:M150"/>
    <mergeCell ref="N150:Q150"/>
    <mergeCell ref="F151:I151"/>
    <mergeCell ref="L151:M151"/>
    <mergeCell ref="N151:Q151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N144:Q144"/>
    <mergeCell ref="L144:M144"/>
    <mergeCell ref="F144:I144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N140:Q140"/>
    <mergeCell ref="L140:M140"/>
    <mergeCell ref="F140:I140"/>
    <mergeCell ref="N139:Q139"/>
    <mergeCell ref="L139:M139"/>
    <mergeCell ref="F139:I139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8:I118"/>
    <mergeCell ref="L118:M118"/>
    <mergeCell ref="N118:Q118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10:I110"/>
    <mergeCell ref="L110:M110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N102:Q102"/>
    <mergeCell ref="N103:Q103"/>
    <mergeCell ref="F104:I104"/>
    <mergeCell ref="L104:M104"/>
    <mergeCell ref="N104:Q104"/>
    <mergeCell ref="F105:I105"/>
    <mergeCell ref="L105:M105"/>
    <mergeCell ref="N105:Q105"/>
    <mergeCell ref="F94:P94"/>
    <mergeCell ref="M96:P96"/>
    <mergeCell ref="M98:Q98"/>
    <mergeCell ref="M99:Q99"/>
    <mergeCell ref="F101:I101"/>
    <mergeCell ref="L101:M101"/>
    <mergeCell ref="N101:Q101"/>
    <mergeCell ref="N80:Q80"/>
    <mergeCell ref="N81:Q81"/>
    <mergeCell ref="N83:Q83"/>
    <mergeCell ref="L85:Q85"/>
    <mergeCell ref="C91:Q91"/>
    <mergeCell ref="F93:P93"/>
    <mergeCell ref="M72:P72"/>
    <mergeCell ref="M74:Q74"/>
    <mergeCell ref="M75:Q75"/>
    <mergeCell ref="C77:G77"/>
    <mergeCell ref="N77:Q77"/>
    <mergeCell ref="N79:Q79"/>
    <mergeCell ref="H33:J33"/>
    <mergeCell ref="M33:P33"/>
    <mergeCell ref="L35:P35"/>
    <mergeCell ref="C67:Q67"/>
    <mergeCell ref="F69:P69"/>
    <mergeCell ref="F70:P70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L156:M156"/>
    <mergeCell ref="N156:Q156"/>
    <mergeCell ref="F1:G1"/>
    <mergeCell ref="H1:K1"/>
    <mergeCell ref="C2:Q2"/>
    <mergeCell ref="S2:AC2"/>
    <mergeCell ref="C4:Q4"/>
    <mergeCell ref="F6:P6"/>
    <mergeCell ref="F7:P7"/>
    <mergeCell ref="O9:P9"/>
  </mergeCells>
  <hyperlinks>
    <hyperlink ref="F1" r:id="rId1" display="../../AppData/Local/Microsoft/Windows/INetCache/Content.Outlook/HLMXOD4R/SO-01_rozpočet.xls#'O - Nový objekt'!C4"/>
    <hyperlink ref="H1" r:id="rId2" display="../../AppData/Local/Microsoft/Windows/INetCache/Content.Outlook/HLMXOD4R/SO-01_rozpočet.xls#'O - Nový objekt'!C88"/>
    <hyperlink ref="L1" r:id="rId3" display="../../AppData/Local/Microsoft/Windows/INetCache/Content.Outlook/HLMXOD4R/SO-01_rozpočet.xls#'O - Nový objekt'!C111"/>
    <hyperlink ref="S1" r:id="rId4" display="../../AppData/Local/Microsoft/Windows/INetCache/Content.Outlook/HLMXOD4R/SO-01_rozpočet.xls#'Rekapitulácia stavby'!C4"/>
  </hyperlinks>
  <printOptions/>
  <pageMargins left="0.5833333333333334" right="0.5833333333333334" top="0.5833333333333334" bottom="0.5833333333333334" header="0" footer="0"/>
  <pageSetup blackAndWhite="1" firstPageNumber="1" useFirstPageNumber="1" fitToHeight="100" fitToWidth="1" horizontalDpi="600" verticalDpi="600" orientation="portrait" paperSize="9" scale="96" r:id="rId6"/>
  <headerFooter alignWithMargins="0"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2019-09-05T09:28:52Z</cp:lastPrinted>
  <dcterms:created xsi:type="dcterms:W3CDTF">2017-03-24T07:10:36Z</dcterms:created>
  <dcterms:modified xsi:type="dcterms:W3CDTF">2022-08-18T08:38:32Z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