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L:\10.VUC\ODDCI\RI 2022 Rekonštrukcie ciest ÚVER\VO\BB ZV ZH\VO\Prilohy\"/>
    </mc:Choice>
  </mc:AlternateContent>
  <xr:revisionPtr revIDLastSave="0" documentId="13_ncr:1_{E4115E23-7477-46E4-9019-D8BAAE46B1DF}" xr6:coauthVersionLast="47" xr6:coauthVersionMax="47" xr10:uidLastSave="{00000000-0000-0000-0000-000000000000}"/>
  <bookViews>
    <workbookView xWindow="105" yWindow="0" windowWidth="19080" windowHeight="14670" tabRatio="899" activeTab="4" xr2:uid="{00000000-000D-0000-FFFF-FFFF00000000}"/>
  </bookViews>
  <sheets>
    <sheet name="2416 PT intravilán1" sheetId="72" r:id="rId1"/>
    <sheet name="2416 PT intravilán2" sheetId="73" r:id="rId2"/>
    <sheet name="2442 Môťová" sheetId="54" r:id="rId3"/>
    <sheet name="2502 Kunešov" sheetId="56" r:id="rId4"/>
    <sheet name="Spolu BB+ZV+ZH" sheetId="17" r:id="rId5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73" l="1"/>
  <c r="H28" i="73" s="1"/>
  <c r="H23" i="73"/>
  <c r="B18" i="73"/>
  <c r="G27" i="73" s="1"/>
  <c r="H27" i="73" s="1"/>
  <c r="G28" i="72"/>
  <c r="H28" i="72" s="1"/>
  <c r="H23" i="72"/>
  <c r="B18" i="72"/>
  <c r="G27" i="72" s="1"/>
  <c r="H27" i="72" s="1"/>
  <c r="H6" i="17"/>
  <c r="H5" i="17"/>
  <c r="G25" i="73" l="1"/>
  <c r="H25" i="73" s="1"/>
  <c r="G25" i="72"/>
  <c r="H25" i="72" s="1"/>
  <c r="G26" i="73"/>
  <c r="H26" i="73" s="1"/>
  <c r="G24" i="73"/>
  <c r="H24" i="73" s="1"/>
  <c r="G26" i="72"/>
  <c r="H26" i="72" s="1"/>
  <c r="G24" i="72"/>
  <c r="H24" i="72" s="1"/>
  <c r="H29" i="73" l="1"/>
  <c r="I6" i="17" s="1"/>
  <c r="J6" i="17" s="1"/>
  <c r="H29" i="72"/>
  <c r="I5" i="17" s="1"/>
  <c r="J5" i="17" s="1"/>
  <c r="K31" i="73"/>
  <c r="J31" i="73"/>
  <c r="J31" i="72" l="1"/>
  <c r="K31" i="72"/>
  <c r="G8" i="17"/>
  <c r="F8" i="17"/>
  <c r="H8" i="17" l="1"/>
  <c r="G29" i="56"/>
  <c r="H29" i="56" s="1"/>
  <c r="G28" i="56"/>
  <c r="H30" i="56"/>
  <c r="G23" i="56"/>
  <c r="H23" i="56" s="1"/>
  <c r="B18" i="56"/>
  <c r="F7" i="17"/>
  <c r="G7" i="17"/>
  <c r="H7" i="17" l="1"/>
  <c r="H25" i="56"/>
  <c r="H28" i="56"/>
  <c r="G24" i="56"/>
  <c r="H24" i="56" s="1"/>
  <c r="G27" i="56"/>
  <c r="H9" i="17" l="1"/>
  <c r="H27" i="56"/>
  <c r="G26" i="56"/>
  <c r="H26" i="56" s="1"/>
  <c r="H31" i="56"/>
  <c r="K33" i="56" l="1"/>
  <c r="I8" i="17"/>
  <c r="J8" i="17" s="1"/>
  <c r="J33" i="56"/>
  <c r="H29" i="54" l="1"/>
  <c r="G28" i="54"/>
  <c r="H28" i="54" s="1"/>
  <c r="G23" i="54"/>
  <c r="H23" i="54" s="1"/>
  <c r="B18" i="54"/>
  <c r="G27" i="54" s="1"/>
  <c r="H27" i="54" s="1"/>
  <c r="G24" i="54" l="1"/>
  <c r="H24" i="54" s="1"/>
  <c r="G25" i="54"/>
  <c r="H25" i="54" s="1"/>
  <c r="G26" i="54"/>
  <c r="H26" i="54" s="1"/>
  <c r="H30" i="54" s="1"/>
  <c r="I7" i="17" s="1"/>
  <c r="I9" i="17" l="1"/>
  <c r="J7" i="17"/>
  <c r="K32" i="54"/>
  <c r="J32" i="54"/>
  <c r="J9" i="17" l="1"/>
</calcChain>
</file>

<file path=xl/sharedStrings.xml><?xml version="1.0" encoding="utf-8"?>
<sst xmlns="http://schemas.openxmlformats.org/spreadsheetml/2006/main" count="249" uniqueCount="78">
  <si>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</si>
  <si>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</si>
  <si>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</si>
  <si>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</si>
  <si>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</si>
  <si>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</si>
  <si>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</si>
  <si>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</si>
  <si>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</si>
  <si>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</si>
  <si>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</si>
  <si>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</si>
  <si>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</si>
  <si>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</si>
  <si>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</si>
  <si>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</si>
  <si>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</si>
  <si>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</si>
  <si>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</si>
  <si>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</si>
  <si>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</si>
  <si>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</si>
  <si>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</si>
  <si>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</si>
  <si>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</si>
  <si>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</si>
  <si>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</si>
  <si>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</si>
  <si>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</si>
  <si>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</si>
  <si>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</si>
  <si>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</si>
  <si>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</si>
  <si>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</si>
  <si>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</si>
  <si>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</si>
  <si>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fr.0 - 32</t>
  </si>
  <si>
    <t>P.č.</t>
  </si>
  <si>
    <t>Cesta</t>
  </si>
  <si>
    <t>Okres</t>
  </si>
  <si>
    <t>Staničenie od</t>
  </si>
  <si>
    <t>Staničenie do</t>
  </si>
  <si>
    <t>Dĺžka rekonštrukcie v km</t>
  </si>
  <si>
    <t>Náklady               v € s DPH</t>
  </si>
  <si>
    <t>Náklady                        v € bez DPH</t>
  </si>
  <si>
    <t xml:space="preserve">postrek spojovací </t>
  </si>
  <si>
    <t>položka</t>
  </si>
  <si>
    <t xml:space="preserve"> jednotk. cena  €</t>
  </si>
  <si>
    <t>spolu bez DPH €</t>
  </si>
  <si>
    <t>staničenie v km:</t>
  </si>
  <si>
    <t>od:</t>
  </si>
  <si>
    <t>do:</t>
  </si>
  <si>
    <t>spevnenie krajníc kamenivom drveným hr. 100mm x 500mm po obidvoch stranách</t>
  </si>
  <si>
    <t>frézovanie s naložením a odvozom do 10 km (začiatky a konce, MO, MK, obrubníková úprava)</t>
  </si>
  <si>
    <t>priem. 50 mm</t>
  </si>
  <si>
    <t>III/2442 Môťová - Kráľová</t>
  </si>
  <si>
    <t>III/2442 / Môťová - Kráľová</t>
  </si>
  <si>
    <t>III/2442</t>
  </si>
  <si>
    <t>ZV</t>
  </si>
  <si>
    <t>Môťová - Kráľová</t>
  </si>
  <si>
    <t>III/2502 Kunešov</t>
  </si>
  <si>
    <t>intravilán 312m + zápich</t>
  </si>
  <si>
    <t>III/2502</t>
  </si>
  <si>
    <t>ZH</t>
  </si>
  <si>
    <t>Príloha č.2</t>
  </si>
  <si>
    <t>Príloha č.3</t>
  </si>
  <si>
    <t>Príloha č.4</t>
  </si>
  <si>
    <t>Kunešov, spojka</t>
  </si>
  <si>
    <t>Spolu</t>
  </si>
  <si>
    <t>III/2416</t>
  </si>
  <si>
    <t>BB</t>
  </si>
  <si>
    <t>Pršianska terasa I.</t>
  </si>
  <si>
    <t>Pršianska terasa II.</t>
  </si>
  <si>
    <t>III/2416 Pršianska Terasa</t>
  </si>
  <si>
    <t>frézovanie s naložením a odvozom do 10 km ( začiatky a konce, MO, MK, obrubníková úprava )</t>
  </si>
  <si>
    <t>priem.50mm</t>
  </si>
  <si>
    <t>ACL 16-II s dovozom rozprestrením a zhutnením</t>
  </si>
  <si>
    <t>Rekonštrukcie ciest  II. a III. triedy v okresoch BBSK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</si>
</sst>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charset val="238"/>
    </font>
    <font>
      <b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48">
    <xf numFmtId="0" fontId="0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Protection="0"/>
    <xf numFmtId="0" fontId="2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5" borderId="0" applyNumberFormat="0" applyBorder="0" applyAlignment="0" applyProtection="0"/>
    <xf numFmtId="0" fontId="33" fillId="17" borderId="48" applyNumberFormat="0" applyAlignment="0" applyProtection="0"/>
    <xf numFmtId="0" fontId="34" fillId="0" borderId="49" applyNumberFormat="0" applyFill="0" applyAlignment="0" applyProtection="0"/>
    <xf numFmtId="0" fontId="35" fillId="0" borderId="50" applyNumberFormat="0" applyFill="0" applyAlignment="0" applyProtection="0"/>
    <xf numFmtId="0" fontId="36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1" fillId="19" borderId="52" applyNumberFormat="0" applyFont="0" applyAlignment="0" applyProtection="0"/>
    <xf numFmtId="0" fontId="38" fillId="0" borderId="53" applyNumberFormat="0" applyFill="0" applyAlignment="0" applyProtection="0"/>
    <xf numFmtId="0" fontId="39" fillId="0" borderId="5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55" applyNumberFormat="0" applyAlignment="0" applyProtection="0"/>
    <xf numFmtId="0" fontId="42" fillId="20" borderId="55" applyNumberFormat="0" applyAlignment="0" applyProtection="0"/>
    <xf numFmtId="0" fontId="43" fillId="20" borderId="56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4" borderId="0" applyNumberFormat="0" applyBorder="0" applyAlignment="0" applyProtection="0"/>
  </cellStyleXfs>
  <cellXfs count="383">
    <xf numFmtId="0" fontId="0" fillId="0" borderId="0" xfId="0"/>
    <xf numFmtId="0" fontId="0" fillId="0" borderId="0" xfId="0" applyFont="1" applyFill="1" applyBorder="1" applyAlignment="1"/>
    <xf numFmtId="4" fontId="0" fillId="0" borderId="0" xfId="0" applyNumberFormat="1" applyBorder="1" applyAlignment="1"/>
    <xf numFmtId="0" fontId="6" fillId="0" borderId="29" xfId="0" applyFont="1" applyFill="1" applyBorder="1"/>
    <xf numFmtId="0" fontId="16" fillId="0" borderId="0" xfId="0" applyFont="1" applyBorder="1" applyAlignment="1"/>
    <xf numFmtId="0" fontId="2" fillId="0" borderId="4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/>
    <xf numFmtId="0" fontId="0" fillId="0" borderId="22" xfId="0" applyFont="1" applyFill="1" applyBorder="1" applyAlignment="1">
      <alignment horizontal="center"/>
    </xf>
    <xf numFmtId="0" fontId="21" fillId="0" borderId="0" xfId="0" applyFont="1" applyFill="1" applyBorder="1"/>
    <xf numFmtId="4" fontId="22" fillId="0" borderId="0" xfId="0" applyNumberFormat="1" applyFont="1" applyFill="1" applyBorder="1"/>
    <xf numFmtId="0" fontId="22" fillId="0" borderId="0" xfId="0" applyFont="1" applyFill="1" applyBorder="1"/>
    <xf numFmtId="4" fontId="22" fillId="0" borderId="0" xfId="0" applyNumberFormat="1" applyFont="1" applyFill="1" applyBorder="1" applyAlignment="1">
      <alignment horizontal="center"/>
    </xf>
    <xf numFmtId="165" fontId="6" fillId="0" borderId="41" xfId="0" applyNumberFormat="1" applyFont="1" applyFill="1" applyBorder="1"/>
    <xf numFmtId="0" fontId="23" fillId="0" borderId="0" xfId="0" applyFont="1" applyFill="1" applyBorder="1"/>
    <xf numFmtId="0" fontId="23" fillId="0" borderId="0" xfId="1" applyFont="1"/>
    <xf numFmtId="0" fontId="24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1" applyFont="1"/>
    <xf numFmtId="0" fontId="2" fillId="0" borderId="0" xfId="0" applyFont="1"/>
    <xf numFmtId="0" fontId="26" fillId="0" borderId="0" xfId="0" applyFont="1" applyFill="1" applyBorder="1"/>
    <xf numFmtId="0" fontId="19" fillId="0" borderId="0" xfId="0" applyFont="1" applyFill="1" applyBorder="1"/>
    <xf numFmtId="4" fontId="20" fillId="0" borderId="5" xfId="0" applyNumberFormat="1" applyFont="1" applyFill="1" applyBorder="1"/>
    <xf numFmtId="4" fontId="2" fillId="0" borderId="0" xfId="0" applyNumberFormat="1" applyFont="1" applyFill="1" applyBorder="1"/>
    <xf numFmtId="4" fontId="10" fillId="0" borderId="35" xfId="0" applyNumberFormat="1" applyFont="1" applyFill="1" applyBorder="1"/>
    <xf numFmtId="0" fontId="0" fillId="0" borderId="43" xfId="1" applyFont="1" applyFill="1" applyBorder="1"/>
    <xf numFmtId="0" fontId="6" fillId="0" borderId="47" xfId="0" applyFont="1" applyFill="1" applyBorder="1" applyAlignment="1">
      <alignment vertical="center"/>
    </xf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4" fontId="0" fillId="0" borderId="5" xfId="0" applyNumberFormat="1" applyBorder="1" applyAlignment="1"/>
    <xf numFmtId="0" fontId="6" fillId="0" borderId="0" xfId="0" applyFont="1" applyFill="1" applyBorder="1"/>
    <xf numFmtId="4" fontId="6" fillId="0" borderId="5" xfId="0" applyNumberFormat="1" applyFont="1" applyFill="1" applyBorder="1"/>
    <xf numFmtId="0" fontId="7" fillId="0" borderId="28" xfId="0" applyFont="1" applyFill="1" applyBorder="1"/>
    <xf numFmtId="4" fontId="10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0" fillId="0" borderId="5" xfId="0" applyNumberFormat="1" applyFont="1" applyFill="1" applyBorder="1"/>
    <xf numFmtId="4" fontId="9" fillId="0" borderId="4" xfId="0" applyNumberFormat="1" applyFont="1" applyFill="1" applyBorder="1"/>
    <xf numFmtId="4" fontId="9" fillId="0" borderId="0" xfId="0" applyNumberFormat="1" applyFont="1" applyFill="1" applyBorder="1"/>
    <xf numFmtId="0" fontId="7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0" fillId="0" borderId="30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4" fontId="0" fillId="0" borderId="33" xfId="0" applyNumberFormat="1" applyFill="1" applyBorder="1"/>
    <xf numFmtId="4" fontId="11" fillId="0" borderId="33" xfId="0" applyNumberFormat="1" applyFont="1" applyFill="1" applyBorder="1"/>
    <xf numFmtId="0" fontId="11" fillId="0" borderId="33" xfId="0" applyFont="1" applyFill="1" applyBorder="1"/>
    <xf numFmtId="10" fontId="11" fillId="0" borderId="33" xfId="0" applyNumberFormat="1" applyFont="1" applyFill="1" applyBorder="1"/>
    <xf numFmtId="4" fontId="11" fillId="0" borderId="34" xfId="0" applyNumberFormat="1" applyFont="1" applyFill="1" applyBorder="1"/>
    <xf numFmtId="0" fontId="12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3" fillId="0" borderId="0" xfId="0" applyFont="1" applyFill="1" applyAlignment="1"/>
    <xf numFmtId="4" fontId="14" fillId="0" borderId="0" xfId="0" applyNumberFormat="1" applyFont="1" applyFill="1" applyAlignment="1"/>
    <xf numFmtId="0" fontId="14" fillId="0" borderId="0" xfId="0" applyFont="1" applyFill="1" applyAlignment="1"/>
    <xf numFmtId="4" fontId="14" fillId="0" borderId="0" xfId="0" applyNumberFormat="1" applyFont="1" applyFill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21" xfId="0" applyFont="1" applyFill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16" fillId="25" borderId="1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2" fillId="0" borderId="0" xfId="1" applyFont="1" applyFill="1"/>
    <xf numFmtId="0" fontId="16" fillId="0" borderId="0" xfId="0" applyFont="1" applyFill="1" applyBorder="1" applyAlignment="1"/>
    <xf numFmtId="4" fontId="16" fillId="25" borderId="14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21" xfId="0" applyFill="1" applyBorder="1" applyAlignment="1">
      <alignment vertical="center"/>
    </xf>
    <xf numFmtId="165" fontId="6" fillId="0" borderId="21" xfId="0" applyNumberFormat="1" applyFont="1" applyFill="1" applyBorder="1" applyAlignment="1">
      <alignment vertical="center"/>
    </xf>
    <xf numFmtId="0" fontId="7" fillId="0" borderId="21" xfId="0" applyFont="1" applyFill="1" applyBorder="1"/>
    <xf numFmtId="165" fontId="6" fillId="0" borderId="43" xfId="0" applyNumberFormat="1" applyFont="1" applyFill="1" applyBorder="1"/>
    <xf numFmtId="0" fontId="6" fillId="0" borderId="44" xfId="1" applyNumberFormat="1" applyFont="1" applyFill="1" applyBorder="1"/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/>
    <xf numFmtId="4" fontId="6" fillId="0" borderId="61" xfId="0" applyNumberFormat="1" applyFont="1" applyFill="1" applyBorder="1"/>
    <xf numFmtId="4" fontId="6" fillId="0" borderId="36" xfId="0" applyNumberFormat="1" applyFont="1" applyFill="1" applyBorder="1"/>
    <xf numFmtId="4" fontId="6" fillId="0" borderId="36" xfId="0" applyNumberFormat="1" applyFont="1" applyFill="1" applyBorder="1" applyAlignment="1">
      <alignment vertical="center"/>
    </xf>
    <xf numFmtId="4" fontId="6" fillId="0" borderId="59" xfId="0" applyNumberFormat="1" applyFont="1" applyFill="1" applyBorder="1"/>
    <xf numFmtId="4" fontId="6" fillId="0" borderId="42" xfId="0" applyNumberFormat="1" applyFont="1" applyFill="1" applyBorder="1"/>
    <xf numFmtId="4" fontId="6" fillId="0" borderId="42" xfId="0" applyNumberFormat="1" applyFont="1" applyFill="1" applyBorder="1" applyAlignment="1">
      <alignment vertical="center"/>
    </xf>
    <xf numFmtId="4" fontId="6" fillId="0" borderId="60" xfId="0" applyNumberFormat="1" applyFont="1" applyFill="1" applyBorder="1"/>
    <xf numFmtId="4" fontId="0" fillId="0" borderId="2" xfId="0" applyNumberFormat="1" applyFill="1" applyBorder="1"/>
    <xf numFmtId="0" fontId="2" fillId="0" borderId="0" xfId="1" applyFont="1" applyFill="1" applyBorder="1" applyAlignment="1">
      <alignment vertical="center" wrapText="1"/>
    </xf>
    <xf numFmtId="4" fontId="0" fillId="0" borderId="7" xfId="0" applyNumberForma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6" fillId="0" borderId="22" xfId="0" applyNumberFormat="1" applyFont="1" applyFill="1" applyBorder="1"/>
    <xf numFmtId="0" fontId="16" fillId="0" borderId="4" xfId="0" applyFon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/>
    <xf numFmtId="49" fontId="47" fillId="27" borderId="18" xfId="0" applyNumberFormat="1" applyFont="1" applyFill="1" applyBorder="1" applyAlignment="1">
      <alignment horizontal="center" vertical="center"/>
    </xf>
    <xf numFmtId="49" fontId="47" fillId="27" borderId="19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/>
    <xf numFmtId="4" fontId="6" fillId="0" borderId="57" xfId="0" applyNumberFormat="1" applyFont="1" applyFill="1" applyBorder="1" applyAlignment="1">
      <alignment vertical="center"/>
    </xf>
    <xf numFmtId="0" fontId="0" fillId="0" borderId="0" xfId="0" applyFill="1"/>
    <xf numFmtId="165" fontId="6" fillId="0" borderId="57" xfId="0" applyNumberFormat="1" applyFont="1" applyFill="1" applyBorder="1" applyAlignment="1">
      <alignment vertical="center"/>
    </xf>
    <xf numFmtId="0" fontId="0" fillId="0" borderId="0" xfId="0"/>
    <xf numFmtId="4" fontId="10" fillId="2" borderId="31" xfId="0" applyNumberFormat="1" applyFont="1" applyFill="1" applyBorder="1"/>
    <xf numFmtId="0" fontId="0" fillId="0" borderId="2" xfId="0" applyBorder="1"/>
    <xf numFmtId="4" fontId="6" fillId="0" borderId="5" xfId="0" applyNumberFormat="1" applyFont="1" applyBorder="1"/>
    <xf numFmtId="0" fontId="7" fillId="0" borderId="28" xfId="0" applyFont="1" applyBorder="1"/>
    <xf numFmtId="0" fontId="6" fillId="0" borderId="23" xfId="0" applyFont="1" applyBorder="1"/>
    <xf numFmtId="165" fontId="6" fillId="0" borderId="40" xfId="0" applyNumberFormat="1" applyFont="1" applyBorder="1"/>
    <xf numFmtId="49" fontId="47" fillId="27" borderId="63" xfId="0" applyNumberFormat="1" applyFont="1" applyFill="1" applyBorder="1" applyAlignment="1">
      <alignment horizontal="center" vertical="center" wrapText="1"/>
    </xf>
    <xf numFmtId="49" fontId="47" fillId="27" borderId="14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Border="1"/>
    <xf numFmtId="165" fontId="6" fillId="0" borderId="21" xfId="0" applyNumberFormat="1" applyFont="1" applyFill="1" applyBorder="1"/>
    <xf numFmtId="0" fontId="0" fillId="0" borderId="0" xfId="0" applyBorder="1"/>
    <xf numFmtId="0" fontId="22" fillId="0" borderId="0" xfId="0" applyFont="1" applyBorder="1"/>
    <xf numFmtId="0" fontId="17" fillId="0" borderId="0" xfId="0" applyFont="1" applyBorder="1"/>
    <xf numFmtId="165" fontId="0" fillId="0" borderId="0" xfId="0" applyNumberFormat="1" applyFill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17" fillId="0" borderId="64" xfId="0" applyFont="1" applyFill="1" applyBorder="1" applyAlignment="1">
      <alignment vertical="center"/>
    </xf>
    <xf numFmtId="165" fontId="6" fillId="0" borderId="0" xfId="0" applyNumberFormat="1" applyFont="1" applyFill="1" applyBorder="1"/>
    <xf numFmtId="4" fontId="48" fillId="0" borderId="0" xfId="0" applyNumberFormat="1" applyFont="1" applyFill="1" applyBorder="1"/>
    <xf numFmtId="49" fontId="47" fillId="27" borderId="16" xfId="0" applyNumberFormat="1" applyFont="1" applyFill="1" applyBorder="1" applyAlignment="1">
      <alignment horizontal="center" vertical="center"/>
    </xf>
    <xf numFmtId="0" fontId="26" fillId="0" borderId="0" xfId="0" applyFont="1"/>
    <xf numFmtId="0" fontId="19" fillId="0" borderId="0" xfId="0" applyFont="1"/>
    <xf numFmtId="0" fontId="23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4" xfId="0" applyFont="1" applyBorder="1"/>
    <xf numFmtId="165" fontId="0" fillId="0" borderId="0" xfId="0" applyNumberFormat="1" applyAlignment="1">
      <alignment horizontal="left"/>
    </xf>
    <xf numFmtId="0" fontId="18" fillId="0" borderId="0" xfId="0" applyFont="1"/>
    <xf numFmtId="0" fontId="0" fillId="0" borderId="5" xfId="0" applyBorder="1"/>
    <xf numFmtId="0" fontId="0" fillId="0" borderId="4" xfId="0" applyBorder="1"/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4" fontId="5" fillId="0" borderId="5" xfId="0" applyNumberFormat="1" applyFont="1" applyBorder="1"/>
    <xf numFmtId="0" fontId="0" fillId="0" borderId="8" xfId="0" applyBorder="1"/>
    <xf numFmtId="4" fontId="0" fillId="0" borderId="9" xfId="0" applyNumberFormat="1" applyBorder="1"/>
    <xf numFmtId="4" fontId="22" fillId="0" borderId="0" xfId="0" applyNumberFormat="1" applyFont="1" applyAlignment="1">
      <alignment horizontal="center"/>
    </xf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24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4" xfId="0" applyFont="1" applyBorder="1"/>
    <xf numFmtId="2" fontId="16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0" fontId="6" fillId="0" borderId="0" xfId="0" applyFont="1"/>
    <xf numFmtId="4" fontId="48" fillId="0" borderId="0" xfId="0" applyNumberFormat="1" applyFont="1"/>
    <xf numFmtId="0" fontId="0" fillId="0" borderId="43" xfId="1" applyFont="1" applyBorder="1"/>
    <xf numFmtId="0" fontId="6" fillId="0" borderId="44" xfId="1" applyFont="1" applyBorder="1"/>
    <xf numFmtId="165" fontId="6" fillId="0" borderId="43" xfId="0" applyNumberFormat="1" applyFont="1" applyBorder="1"/>
    <xf numFmtId="4" fontId="6" fillId="0" borderId="61" xfId="0" applyNumberFormat="1" applyFont="1" applyBorder="1"/>
    <xf numFmtId="4" fontId="6" fillId="0" borderId="59" xfId="0" applyNumberFormat="1" applyFont="1" applyBorder="1"/>
    <xf numFmtId="165" fontId="6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center"/>
    </xf>
    <xf numFmtId="165" fontId="6" fillId="0" borderId="21" xfId="0" applyNumberFormat="1" applyFont="1" applyBorder="1"/>
    <xf numFmtId="4" fontId="6" fillId="0" borderId="36" xfId="0" applyNumberFormat="1" applyFont="1" applyBorder="1"/>
    <xf numFmtId="4" fontId="6" fillId="0" borderId="42" xfId="0" applyNumberFormat="1" applyFont="1" applyBorder="1"/>
    <xf numFmtId="0" fontId="6" fillId="0" borderId="22" xfId="0" applyFont="1" applyBorder="1"/>
    <xf numFmtId="0" fontId="7" fillId="0" borderId="21" xfId="0" applyFont="1" applyBorder="1"/>
    <xf numFmtId="0" fontId="6" fillId="0" borderId="29" xfId="0" applyFont="1" applyBorder="1"/>
    <xf numFmtId="165" fontId="6" fillId="0" borderId="41" xfId="0" applyNumberFormat="1" applyFont="1" applyBorder="1"/>
    <xf numFmtId="0" fontId="20" fillId="0" borderId="0" xfId="0" applyFont="1" applyAlignment="1">
      <alignment vertical="center"/>
    </xf>
    <xf numFmtId="0" fontId="17" fillId="0" borderId="0" xfId="0" applyFont="1"/>
    <xf numFmtId="4" fontId="20" fillId="0" borderId="5" xfId="0" applyNumberFormat="1" applyFont="1" applyBorder="1"/>
    <xf numFmtId="0" fontId="17" fillId="0" borderId="64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165" fontId="6" fillId="0" borderId="57" xfId="0" applyNumberFormat="1" applyFont="1" applyBorder="1" applyAlignment="1">
      <alignment vertical="center"/>
    </xf>
    <xf numFmtId="4" fontId="6" fillId="0" borderId="57" xfId="0" applyNumberFormat="1" applyFont="1" applyBorder="1" applyAlignment="1">
      <alignment vertical="center"/>
    </xf>
    <xf numFmtId="4" fontId="6" fillId="0" borderId="60" xfId="0" applyNumberFormat="1" applyFont="1" applyBorder="1"/>
    <xf numFmtId="4" fontId="9" fillId="0" borderId="4" xfId="0" applyNumberFormat="1" applyFont="1" applyBorder="1"/>
    <xf numFmtId="4" fontId="9" fillId="0" borderId="0" xfId="0" applyNumberFormat="1" applyFont="1"/>
    <xf numFmtId="4" fontId="2" fillId="0" borderId="0" xfId="0" applyNumberFormat="1" applyFont="1"/>
    <xf numFmtId="4" fontId="10" fillId="0" borderId="0" xfId="0" applyNumberFormat="1" applyFont="1"/>
    <xf numFmtId="4" fontId="10" fillId="0" borderId="35" xfId="0" applyNumberFormat="1" applyFont="1" applyBorder="1"/>
    <xf numFmtId="4" fontId="5" fillId="0" borderId="0" xfId="0" applyNumberFormat="1" applyFont="1" applyAlignment="1">
      <alignment horizontal="center"/>
    </xf>
    <xf numFmtId="4" fontId="10" fillId="0" borderId="5" xfId="0" applyNumberFormat="1" applyFont="1" applyBorder="1"/>
    <xf numFmtId="0" fontId="7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0" fillId="0" borderId="30" xfId="0" applyNumberFormat="1" applyFont="1" applyBorder="1"/>
    <xf numFmtId="0" fontId="0" fillId="0" borderId="32" xfId="0" applyBorder="1"/>
    <xf numFmtId="0" fontId="0" fillId="0" borderId="33" xfId="0" applyBorder="1"/>
    <xf numFmtId="4" fontId="0" fillId="0" borderId="33" xfId="0" applyNumberFormat="1" applyBorder="1"/>
    <xf numFmtId="4" fontId="11" fillId="0" borderId="33" xfId="0" applyNumberFormat="1" applyFont="1" applyBorder="1"/>
    <xf numFmtId="0" fontId="11" fillId="0" borderId="33" xfId="0" applyFont="1" applyBorder="1"/>
    <xf numFmtId="10" fontId="11" fillId="0" borderId="33" xfId="0" applyNumberFormat="1" applyFont="1" applyBorder="1"/>
    <xf numFmtId="4" fontId="11" fillId="0" borderId="34" xfId="0" applyNumberFormat="1" applyFont="1" applyBorder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0" fontId="14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6" fillId="25" borderId="15" xfId="0" applyFont="1" applyFill="1" applyBorder="1" applyAlignment="1">
      <alignment horizontal="center" vertical="center" wrapText="1"/>
    </xf>
    <xf numFmtId="0" fontId="16" fillId="25" borderId="63" xfId="0" applyFont="1" applyFill="1" applyBorder="1" applyAlignment="1">
      <alignment horizontal="center" vertical="center" wrapText="1"/>
    </xf>
    <xf numFmtId="0" fontId="16" fillId="25" borderId="65" xfId="0" applyFont="1" applyFill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right" vertical="center"/>
    </xf>
    <xf numFmtId="4" fontId="46" fillId="26" borderId="42" xfId="0" applyNumberFormat="1" applyFont="1" applyFill="1" applyBorder="1" applyAlignment="1">
      <alignment horizontal="right" vertical="center"/>
    </xf>
    <xf numFmtId="166" fontId="0" fillId="0" borderId="22" xfId="0" applyNumberFormat="1" applyBorder="1" applyAlignment="1">
      <alignment horizontal="center" vertical="center"/>
    </xf>
    <xf numFmtId="166" fontId="46" fillId="26" borderId="42" xfId="0" applyNumberFormat="1" applyFont="1" applyFill="1" applyBorder="1" applyAlignment="1">
      <alignment horizontal="center" vertical="center"/>
    </xf>
    <xf numFmtId="0" fontId="0" fillId="0" borderId="47" xfId="0" applyBorder="1"/>
    <xf numFmtId="165" fontId="6" fillId="0" borderId="47" xfId="0" applyNumberFormat="1" applyFont="1" applyBorder="1"/>
    <xf numFmtId="0" fontId="0" fillId="0" borderId="21" xfId="0" applyFill="1" applyBorder="1" applyAlignment="1">
      <alignment vertical="center" wrapText="1"/>
    </xf>
    <xf numFmtId="0" fontId="16" fillId="25" borderId="16" xfId="0" applyFont="1" applyFill="1" applyBorder="1" applyAlignment="1">
      <alignment vertical="center" wrapText="1"/>
    </xf>
    <xf numFmtId="4" fontId="46" fillId="26" borderId="60" xfId="0" applyNumberFormat="1" applyFont="1" applyFill="1" applyBorder="1" applyAlignment="1">
      <alignment horizontal="right"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166" fontId="0" fillId="0" borderId="43" xfId="0" applyNumberFormat="1" applyBorder="1" applyAlignment="1">
      <alignment horizontal="center" vertical="center"/>
    </xf>
    <xf numFmtId="166" fontId="0" fillId="0" borderId="69" xfId="0" applyNumberFormat="1" applyBorder="1" applyAlignment="1">
      <alignment horizontal="center" vertical="center"/>
    </xf>
    <xf numFmtId="166" fontId="46" fillId="26" borderId="70" xfId="0" applyNumberFormat="1" applyFont="1" applyFill="1" applyBorder="1" applyAlignment="1">
      <alignment horizontal="center" vertical="center"/>
    </xf>
    <xf numFmtId="4" fontId="46" fillId="26" borderId="70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166" fontId="0" fillId="0" borderId="71" xfId="0" applyNumberFormat="1" applyBorder="1" applyAlignment="1">
      <alignment horizontal="center" vertical="center"/>
    </xf>
    <xf numFmtId="2" fontId="0" fillId="0" borderId="7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0" fontId="0" fillId="0" borderId="68" xfId="1" applyFont="1" applyBorder="1" applyAlignment="1">
      <alignment horizontal="left"/>
    </xf>
    <xf numFmtId="0" fontId="1" fillId="0" borderId="43" xfId="1" applyBorder="1" applyAlignment="1">
      <alignment horizontal="left"/>
    </xf>
    <xf numFmtId="0" fontId="1" fillId="0" borderId="44" xfId="1" applyBorder="1" applyAlignment="1">
      <alignment horizontal="left"/>
    </xf>
    <xf numFmtId="0" fontId="6" fillId="0" borderId="72" xfId="1" applyFont="1" applyBorder="1"/>
    <xf numFmtId="165" fontId="6" fillId="0" borderId="73" xfId="0" applyNumberFormat="1" applyFont="1" applyBorder="1"/>
    <xf numFmtId="165" fontId="6" fillId="0" borderId="74" xfId="0" applyNumberFormat="1" applyFont="1" applyBorder="1"/>
    <xf numFmtId="0" fontId="0" fillId="0" borderId="76" xfId="0" applyBorder="1" applyAlignment="1">
      <alignment vertical="center"/>
    </xf>
    <xf numFmtId="0" fontId="6" fillId="0" borderId="77" xfId="0" applyFont="1" applyBorder="1" applyAlignment="1">
      <alignment vertical="center"/>
    </xf>
    <xf numFmtId="165" fontId="6" fillId="0" borderId="23" xfId="0" applyNumberFormat="1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165" fontId="6" fillId="0" borderId="78" xfId="0" applyNumberFormat="1" applyFont="1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166" fontId="46" fillId="26" borderId="84" xfId="0" applyNumberFormat="1" applyFont="1" applyFill="1" applyBorder="1" applyAlignment="1">
      <alignment horizontal="center" vertical="center"/>
    </xf>
    <xf numFmtId="4" fontId="46" fillId="26" borderId="84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0" fillId="0" borderId="47" xfId="0" applyFill="1" applyBorder="1" applyAlignment="1">
      <alignment vertical="center" wrapText="1"/>
    </xf>
    <xf numFmtId="166" fontId="0" fillId="0" borderId="47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46" fillId="26" borderId="6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horizontal="center" vertical="center"/>
    </xf>
    <xf numFmtId="166" fontId="4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6" fillId="0" borderId="85" xfId="0" applyNumberFormat="1" applyFont="1" applyBorder="1"/>
    <xf numFmtId="4" fontId="6" fillId="0" borderId="86" xfId="0" applyNumberFormat="1" applyFont="1" applyBorder="1" applyAlignment="1">
      <alignment vertical="center"/>
    </xf>
    <xf numFmtId="4" fontId="6" fillId="0" borderId="87" xfId="0" applyNumberFormat="1" applyFont="1" applyBorder="1" applyAlignment="1">
      <alignment vertical="center"/>
    </xf>
    <xf numFmtId="0" fontId="18" fillId="0" borderId="0" xfId="0" applyFont="1" applyBorder="1"/>
    <xf numFmtId="0" fontId="21" fillId="0" borderId="0" xfId="0" applyFont="1" applyBorder="1"/>
    <xf numFmtId="4" fontId="22" fillId="0" borderId="0" xfId="0" applyNumberFormat="1" applyFont="1" applyBorder="1"/>
    <xf numFmtId="4" fontId="22" fillId="0" borderId="0" xfId="0" applyNumberFormat="1" applyFont="1" applyBorder="1" applyAlignment="1">
      <alignment horizontal="center"/>
    </xf>
    <xf numFmtId="0" fontId="24" fillId="0" borderId="0" xfId="0" applyFont="1" applyBorder="1"/>
    <xf numFmtId="2" fontId="0" fillId="0" borderId="0" xfId="0" applyNumberFormat="1" applyBorder="1"/>
    <xf numFmtId="0" fontId="6" fillId="0" borderId="0" xfId="0" applyFont="1" applyBorder="1"/>
    <xf numFmtId="4" fontId="48" fillId="0" borderId="0" xfId="0" applyNumberFormat="1" applyFont="1" applyBorder="1"/>
    <xf numFmtId="4" fontId="6" fillId="0" borderId="0" xfId="0" applyNumberFormat="1" applyFont="1" applyBorder="1"/>
    <xf numFmtId="0" fontId="20" fillId="0" borderId="0" xfId="0" applyFont="1" applyBorder="1" applyAlignment="1">
      <alignment vertical="center"/>
    </xf>
    <xf numFmtId="4" fontId="9" fillId="0" borderId="0" xfId="0" applyNumberFormat="1" applyFont="1" applyBorder="1"/>
    <xf numFmtId="4" fontId="2" fillId="0" borderId="0" xfId="0" applyNumberFormat="1" applyFont="1" applyBorder="1"/>
    <xf numFmtId="4" fontId="10" fillId="0" borderId="0" xfId="0" applyNumberFormat="1" applyFont="1" applyBorder="1"/>
    <xf numFmtId="4" fontId="5" fillId="0" borderId="0" xfId="0" applyNumberFormat="1" applyFont="1" applyBorder="1" applyAlignment="1">
      <alignment horizontal="center"/>
    </xf>
    <xf numFmtId="0" fontId="7" fillId="0" borderId="0" xfId="0" applyFont="1" applyBorder="1"/>
    <xf numFmtId="4" fontId="2" fillId="0" borderId="0" xfId="0" applyNumberFormat="1" applyFont="1" applyBorder="1" applyAlignment="1">
      <alignment horizontal="right"/>
    </xf>
    <xf numFmtId="0" fontId="6" fillId="0" borderId="47" xfId="0" applyFont="1" applyBorder="1"/>
    <xf numFmtId="4" fontId="6" fillId="0" borderId="57" xfId="0" applyNumberFormat="1" applyFont="1" applyBorder="1"/>
    <xf numFmtId="166" fontId="49" fillId="25" borderId="14" xfId="0" applyNumberFormat="1" applyFont="1" applyFill="1" applyBorder="1" applyAlignment="1">
      <alignment horizontal="center" vertical="center"/>
    </xf>
    <xf numFmtId="4" fontId="49" fillId="25" borderId="14" xfId="0" applyNumberFormat="1" applyFont="1" applyFill="1" applyBorder="1" applyAlignment="1">
      <alignment horizontal="right" vertical="center"/>
    </xf>
    <xf numFmtId="4" fontId="49" fillId="25" borderId="83" xfId="0" applyNumberFormat="1" applyFont="1" applyFill="1" applyBorder="1" applyAlignment="1">
      <alignment horizontal="right" vertical="center"/>
    </xf>
    <xf numFmtId="0" fontId="1" fillId="0" borderId="0" xfId="1" applyAlignment="1">
      <alignment horizontal="left"/>
    </xf>
    <xf numFmtId="49" fontId="47" fillId="27" borderId="15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49" fontId="47" fillId="27" borderId="17" xfId="0" applyNumberFormat="1" applyFont="1" applyFill="1" applyBorder="1" applyAlignment="1">
      <alignment horizontal="center" vertical="center"/>
    </xf>
    <xf numFmtId="0" fontId="0" fillId="0" borderId="38" xfId="1" applyFont="1" applyBorder="1" applyAlignment="1">
      <alignment horizontal="left"/>
    </xf>
    <xf numFmtId="0" fontId="0" fillId="0" borderId="36" xfId="1" applyFont="1" applyBorder="1" applyAlignment="1">
      <alignment horizontal="left"/>
    </xf>
    <xf numFmtId="0" fontId="0" fillId="0" borderId="37" xfId="1" applyFont="1" applyBorder="1" applyAlignment="1">
      <alignment horizontal="left"/>
    </xf>
    <xf numFmtId="0" fontId="17" fillId="0" borderId="24" xfId="1" applyFont="1" applyBorder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17" fillId="0" borderId="75" xfId="1" applyFont="1" applyBorder="1" applyAlignment="1">
      <alignment vertical="center" wrapText="1"/>
    </xf>
    <xf numFmtId="0" fontId="0" fillId="0" borderId="45" xfId="1" applyFont="1" applyBorder="1" applyAlignment="1">
      <alignment horizontal="left"/>
    </xf>
    <xf numFmtId="0" fontId="0" fillId="0" borderId="46" xfId="1" applyFont="1" applyBorder="1" applyAlignment="1">
      <alignment horizontal="left"/>
    </xf>
    <xf numFmtId="0" fontId="0" fillId="0" borderId="67" xfId="1" applyFont="1" applyBorder="1" applyAlignment="1">
      <alignment horizontal="left"/>
    </xf>
    <xf numFmtId="0" fontId="0" fillId="0" borderId="62" xfId="1" applyFont="1" applyBorder="1" applyAlignment="1">
      <alignment horizontal="left"/>
    </xf>
    <xf numFmtId="0" fontId="0" fillId="0" borderId="61" xfId="1" applyFont="1" applyBorder="1" applyAlignment="1">
      <alignment horizontal="left"/>
    </xf>
    <xf numFmtId="0" fontId="0" fillId="0" borderId="58" xfId="1" applyFont="1" applyBorder="1" applyAlignment="1">
      <alignment horizontal="left"/>
    </xf>
    <xf numFmtId="0" fontId="0" fillId="0" borderId="38" xfId="1" applyFont="1" applyBorder="1" applyAlignment="1">
      <alignment horizontal="left" wrapText="1"/>
    </xf>
    <xf numFmtId="0" fontId="0" fillId="0" borderId="36" xfId="1" applyFont="1" applyBorder="1" applyAlignment="1">
      <alignment horizontal="left" wrapText="1"/>
    </xf>
    <xf numFmtId="0" fontId="0" fillId="0" borderId="39" xfId="1" applyFont="1" applyBorder="1" applyAlignment="1">
      <alignment horizontal="left" wrapText="1"/>
    </xf>
    <xf numFmtId="0" fontId="17" fillId="0" borderId="45" xfId="1" applyFont="1" applyBorder="1" applyAlignment="1">
      <alignment horizontal="left" wrapText="1"/>
    </xf>
    <xf numFmtId="0" fontId="17" fillId="0" borderId="46" xfId="1" applyFont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0" fontId="0" fillId="0" borderId="38" xfId="1" applyFont="1" applyFill="1" applyBorder="1" applyAlignment="1">
      <alignment horizontal="left" wrapText="1"/>
    </xf>
    <xf numFmtId="0" fontId="0" fillId="0" borderId="36" xfId="1" applyFont="1" applyFill="1" applyBorder="1" applyAlignment="1">
      <alignment horizontal="left" wrapText="1"/>
    </xf>
    <xf numFmtId="0" fontId="0" fillId="0" borderId="39" xfId="1" applyFont="1" applyFill="1" applyBorder="1" applyAlignment="1">
      <alignment horizontal="left" wrapText="1"/>
    </xf>
    <xf numFmtId="0" fontId="0" fillId="0" borderId="38" xfId="1" applyFont="1" applyFill="1" applyBorder="1" applyAlignment="1">
      <alignment horizontal="left"/>
    </xf>
    <xf numFmtId="0" fontId="0" fillId="0" borderId="36" xfId="1" applyFont="1" applyFill="1" applyBorder="1" applyAlignment="1">
      <alignment horizontal="left"/>
    </xf>
    <xf numFmtId="0" fontId="0" fillId="0" borderId="37" xfId="1" applyFont="1" applyFill="1" applyBorder="1" applyAlignment="1">
      <alignment horizontal="left"/>
    </xf>
    <xf numFmtId="0" fontId="17" fillId="0" borderId="45" xfId="1" applyFont="1" applyFill="1" applyBorder="1" applyAlignment="1">
      <alignment horizontal="left" wrapText="1"/>
    </xf>
    <xf numFmtId="0" fontId="17" fillId="0" borderId="46" xfId="1" applyFont="1" applyFill="1" applyBorder="1" applyAlignment="1">
      <alignment horizontal="left" wrapText="1"/>
    </xf>
    <xf numFmtId="0" fontId="0" fillId="0" borderId="62" xfId="1" applyFont="1" applyFill="1" applyBorder="1" applyAlignment="1">
      <alignment horizontal="left"/>
    </xf>
    <xf numFmtId="0" fontId="0" fillId="0" borderId="61" xfId="1" applyFont="1" applyFill="1" applyBorder="1" applyAlignment="1">
      <alignment horizontal="left"/>
    </xf>
    <xf numFmtId="0" fontId="0" fillId="0" borderId="58" xfId="1" applyFont="1" applyFill="1" applyBorder="1" applyAlignment="1">
      <alignment horizontal="left"/>
    </xf>
    <xf numFmtId="0" fontId="0" fillId="0" borderId="37" xfId="1" applyFont="1" applyFill="1" applyBorder="1" applyAlignment="1">
      <alignment horizontal="left" wrapText="1"/>
    </xf>
    <xf numFmtId="0" fontId="17" fillId="25" borderId="15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 vertical="center"/>
    </xf>
  </cellXfs>
  <cellStyles count="48">
    <cellStyle name="20 % - zvýraznenie1 2" xfId="8" xr:uid="{C1A99CF8-1DD3-4119-9BEF-8299CDE24121}"/>
    <cellStyle name="20 % - zvýraznenie2 2" xfId="9" xr:uid="{8B8D77C1-3586-491B-9705-8EE6BCA3726C}"/>
    <cellStyle name="20 % - zvýraznenie3 2" xfId="10" xr:uid="{2D429ABF-FFFE-4998-AFE2-28F685A26A65}"/>
    <cellStyle name="20 % - zvýraznenie4 2" xfId="11" xr:uid="{E543611C-CF87-4DFD-AFB3-F0E0CC156454}"/>
    <cellStyle name="20 % - zvýraznenie5 2" xfId="12" xr:uid="{37BAE23C-1B35-48F7-B32F-817BB8D86738}"/>
    <cellStyle name="20 % - zvýraznenie6 2" xfId="13" xr:uid="{58C3F6D4-E741-4B99-9CD9-869EB9B4BD15}"/>
    <cellStyle name="40 % - zvýraznenie1 2" xfId="14" xr:uid="{B9F69BF9-1607-4564-BBD8-74829242C0B5}"/>
    <cellStyle name="40 % - zvýraznenie2 2" xfId="15" xr:uid="{7920277C-12AC-4F90-8D8B-44381176B9F0}"/>
    <cellStyle name="40 % - zvýraznenie3 2" xfId="16" xr:uid="{629E18AD-370A-4FDB-86FC-F4B60E9BC4D6}"/>
    <cellStyle name="40 % - zvýraznenie4 2" xfId="17" xr:uid="{1110B948-8710-49A9-BA98-EC1920825737}"/>
    <cellStyle name="40 % - zvýraznenie5 2" xfId="18" xr:uid="{E6D28225-7114-46FD-BEE6-638F5DA9E75D}"/>
    <cellStyle name="40 % - zvýraznenie6 2" xfId="19" xr:uid="{639028D1-115F-450A-914F-4E1BF3F9453F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DCB5-88B5-4130-A283-BD7F7382FF7A}">
  <sheetPr>
    <pageSetUpPr fitToPage="1"/>
  </sheetPr>
  <dimension ref="A1:L40"/>
  <sheetViews>
    <sheetView workbookViewId="0">
      <selection activeCell="G30" sqref="G30"/>
    </sheetView>
  </sheetViews>
  <sheetFormatPr defaultRowHeight="15" x14ac:dyDescent="0.25"/>
  <cols>
    <col min="1" max="2" width="14.42578125" style="146" customWidth="1"/>
    <col min="3" max="3" width="33.85546875" style="146" customWidth="1"/>
    <col min="4" max="5" width="10.7109375" style="146" customWidth="1"/>
    <col min="6" max="8" width="14.28515625" style="146" customWidth="1"/>
    <col min="9" max="9" width="7.140625" style="146" customWidth="1"/>
    <col min="10" max="11" width="13.5703125" style="146" customWidth="1"/>
    <col min="12" max="16384" width="9.140625" style="146"/>
  </cols>
  <sheetData>
    <row r="1" spans="1:11" x14ac:dyDescent="0.25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x14ac:dyDescent="0.25">
      <c r="A4" s="28"/>
      <c r="B4" s="19" t="s">
        <v>77</v>
      </c>
      <c r="C4" s="27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31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30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x14ac:dyDescent="0.25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29"/>
    </row>
    <row r="11" spans="1:11" x14ac:dyDescent="0.25">
      <c r="A11" s="19" t="s">
        <v>73</v>
      </c>
      <c r="B11" s="166"/>
      <c r="C11" s="19"/>
      <c r="E11" s="167"/>
      <c r="F11" s="168"/>
      <c r="G11" s="15"/>
      <c r="H11" s="30"/>
      <c r="I11" s="30"/>
      <c r="J11" s="30"/>
      <c r="K11" s="29"/>
    </row>
    <row r="12" spans="1:11" ht="16.5" thickBot="1" x14ac:dyDescent="0.3">
      <c r="A12" s="36"/>
      <c r="B12" s="36"/>
      <c r="C12" s="36"/>
      <c r="D12" s="36"/>
      <c r="E12" s="36"/>
      <c r="F12" s="37"/>
      <c r="G12" s="36"/>
      <c r="H12" s="37"/>
      <c r="I12" s="36"/>
      <c r="J12" s="37"/>
      <c r="K12" s="37"/>
    </row>
    <row r="13" spans="1:11" x14ac:dyDescent="0.25">
      <c r="A13" s="169" t="s">
        <v>5</v>
      </c>
      <c r="B13" s="170"/>
      <c r="C13" s="148"/>
      <c r="D13" s="148"/>
      <c r="E13" s="148"/>
      <c r="F13" s="171" t="s">
        <v>50</v>
      </c>
      <c r="G13" s="148" t="s">
        <v>51</v>
      </c>
      <c r="H13" s="171"/>
      <c r="I13" s="148"/>
      <c r="J13" s="171"/>
      <c r="K13" s="172"/>
    </row>
    <row r="14" spans="1:11" x14ac:dyDescent="0.25">
      <c r="A14" s="173" t="s">
        <v>73</v>
      </c>
      <c r="B14" s="157"/>
      <c r="C14" s="157"/>
      <c r="D14" s="146" t="s">
        <v>49</v>
      </c>
      <c r="F14" s="174">
        <v>0.95</v>
      </c>
      <c r="G14" s="174">
        <v>1.4550000000000001</v>
      </c>
      <c r="H14" s="326"/>
      <c r="I14" s="326"/>
      <c r="J14" s="157"/>
      <c r="K14" s="176"/>
    </row>
    <row r="15" spans="1:11" ht="15.75" thickBot="1" x14ac:dyDescent="0.3">
      <c r="A15" s="177"/>
      <c r="B15" s="157"/>
      <c r="C15" s="157"/>
      <c r="H15" s="327"/>
      <c r="I15" s="158"/>
      <c r="J15" s="328"/>
      <c r="K15" s="181"/>
    </row>
    <row r="16" spans="1:11" x14ac:dyDescent="0.25">
      <c r="A16" s="182" t="s">
        <v>6</v>
      </c>
      <c r="B16" s="287">
        <v>505</v>
      </c>
      <c r="C16" s="157" t="s">
        <v>7</v>
      </c>
      <c r="H16" s="327"/>
      <c r="I16" s="158"/>
      <c r="J16" s="328"/>
      <c r="K16" s="184"/>
    </row>
    <row r="17" spans="1:11" x14ac:dyDescent="0.25">
      <c r="A17" s="185" t="s">
        <v>8</v>
      </c>
      <c r="B17" s="288">
        <v>6.5</v>
      </c>
      <c r="C17" s="157" t="s">
        <v>7</v>
      </c>
      <c r="D17" s="157"/>
      <c r="E17" s="157"/>
      <c r="F17" s="322"/>
      <c r="G17" s="157"/>
      <c r="H17" s="158"/>
      <c r="I17" s="158"/>
      <c r="J17" s="329"/>
      <c r="K17" s="181"/>
    </row>
    <row r="18" spans="1:11" ht="17.25" x14ac:dyDescent="0.25">
      <c r="A18" s="188" t="s">
        <v>9</v>
      </c>
      <c r="B18" s="289">
        <f>B16*B17</f>
        <v>3282.5</v>
      </c>
      <c r="C18" s="157" t="s">
        <v>34</v>
      </c>
      <c r="D18" s="157"/>
      <c r="E18" s="157"/>
      <c r="F18" s="322"/>
      <c r="G18" s="157"/>
      <c r="H18" s="158"/>
      <c r="I18" s="158"/>
      <c r="J18" s="329"/>
      <c r="K18" s="181"/>
    </row>
    <row r="19" spans="1:11" ht="18" thickBot="1" x14ac:dyDescent="0.3">
      <c r="A19" s="190" t="s">
        <v>10</v>
      </c>
      <c r="B19" s="290">
        <v>0</v>
      </c>
      <c r="C19" s="157" t="s">
        <v>34</v>
      </c>
      <c r="D19" s="330"/>
      <c r="E19" s="157"/>
      <c r="F19" s="322"/>
      <c r="G19" s="157"/>
      <c r="H19" s="322"/>
      <c r="I19" s="157"/>
      <c r="J19" s="321"/>
      <c r="K19" s="181"/>
    </row>
    <row r="20" spans="1:11" x14ac:dyDescent="0.25">
      <c r="A20" s="177"/>
      <c r="B20" s="331"/>
      <c r="C20" s="157"/>
      <c r="D20" s="157"/>
      <c r="E20" s="157"/>
      <c r="F20" s="322"/>
      <c r="G20" s="157"/>
      <c r="H20" s="322"/>
      <c r="I20" s="157"/>
      <c r="J20" s="321"/>
      <c r="K20" s="181"/>
    </row>
    <row r="21" spans="1:11" ht="15" customHeight="1" thickBot="1" x14ac:dyDescent="0.3">
      <c r="A21" s="177"/>
      <c r="B21" s="331"/>
      <c r="C21" s="157"/>
      <c r="D21" s="157"/>
      <c r="E21" s="157"/>
      <c r="F21" s="321"/>
      <c r="G21" s="157"/>
      <c r="H21" s="322"/>
      <c r="I21" s="157"/>
      <c r="J21" s="322"/>
      <c r="K21" s="181"/>
    </row>
    <row r="22" spans="1:11" ht="26.25" thickBot="1" x14ac:dyDescent="0.3">
      <c r="A22" s="348" t="s">
        <v>46</v>
      </c>
      <c r="B22" s="349"/>
      <c r="C22" s="350"/>
      <c r="D22" s="138" t="s">
        <v>11</v>
      </c>
      <c r="E22" s="139" t="s">
        <v>12</v>
      </c>
      <c r="F22" s="153" t="s">
        <v>47</v>
      </c>
      <c r="G22" s="276" t="s">
        <v>14</v>
      </c>
      <c r="H22" s="154" t="s">
        <v>48</v>
      </c>
      <c r="I22" s="332"/>
      <c r="J22" s="333"/>
      <c r="K22" s="181"/>
    </row>
    <row r="23" spans="1:11" x14ac:dyDescent="0.25">
      <c r="A23" s="291" t="s">
        <v>15</v>
      </c>
      <c r="B23" s="292"/>
      <c r="C23" s="293"/>
      <c r="D23" s="202" t="s">
        <v>7</v>
      </c>
      <c r="E23" s="294" t="s">
        <v>16</v>
      </c>
      <c r="F23" s="295">
        <v>0</v>
      </c>
      <c r="G23" s="323">
        <v>13</v>
      </c>
      <c r="H23" s="206">
        <f t="shared" ref="H23:H28" si="0">F23*G23</f>
        <v>0</v>
      </c>
      <c r="I23" s="332"/>
      <c r="J23" s="334"/>
      <c r="K23" s="149"/>
    </row>
    <row r="24" spans="1:11" x14ac:dyDescent="0.25">
      <c r="A24" s="351" t="s">
        <v>17</v>
      </c>
      <c r="B24" s="352"/>
      <c r="C24" s="353"/>
      <c r="D24" s="208" t="s">
        <v>18</v>
      </c>
      <c r="E24" s="209"/>
      <c r="F24" s="296">
        <v>0</v>
      </c>
      <c r="G24" s="155">
        <f>B18</f>
        <v>3282.5</v>
      </c>
      <c r="H24" s="212">
        <f t="shared" si="0"/>
        <v>0</v>
      </c>
      <c r="I24" s="332"/>
      <c r="J24" s="334"/>
      <c r="K24" s="149"/>
    </row>
    <row r="25" spans="1:11" ht="32.25" customHeight="1" x14ac:dyDescent="0.25">
      <c r="A25" s="354" t="s">
        <v>74</v>
      </c>
      <c r="B25" s="355"/>
      <c r="C25" s="356"/>
      <c r="D25" s="297" t="s">
        <v>18</v>
      </c>
      <c r="E25" s="298" t="s">
        <v>16</v>
      </c>
      <c r="F25" s="299">
        <v>0</v>
      </c>
      <c r="G25" s="324">
        <f>B18</f>
        <v>3282.5</v>
      </c>
      <c r="H25" s="325">
        <f>G25*F25</f>
        <v>0</v>
      </c>
      <c r="I25" s="332"/>
      <c r="J25" s="334"/>
      <c r="K25" s="149"/>
    </row>
    <row r="26" spans="1:11" x14ac:dyDescent="0.25">
      <c r="A26" s="300" t="s">
        <v>19</v>
      </c>
      <c r="B26" s="301"/>
      <c r="C26" s="301"/>
      <c r="D26" s="150" t="s">
        <v>20</v>
      </c>
      <c r="E26" s="215" t="s">
        <v>16</v>
      </c>
      <c r="F26" s="302">
        <v>0</v>
      </c>
      <c r="G26" s="155">
        <f>B18</f>
        <v>3282.5</v>
      </c>
      <c r="H26" s="212">
        <f t="shared" si="0"/>
        <v>0</v>
      </c>
      <c r="I26" s="332"/>
      <c r="J26" s="334"/>
      <c r="K26" s="149"/>
    </row>
    <row r="27" spans="1:11" x14ac:dyDescent="0.25">
      <c r="A27" s="303" t="s">
        <v>45</v>
      </c>
      <c r="B27" s="304"/>
      <c r="C27" s="305"/>
      <c r="D27" s="306" t="s">
        <v>18</v>
      </c>
      <c r="E27" s="151" t="s">
        <v>33</v>
      </c>
      <c r="F27" s="152">
        <v>0</v>
      </c>
      <c r="G27" s="155">
        <f>B18</f>
        <v>3282.5</v>
      </c>
      <c r="H27" s="212">
        <f t="shared" si="0"/>
        <v>0</v>
      </c>
      <c r="I27" s="332"/>
      <c r="J27" s="334"/>
      <c r="K27" s="149"/>
    </row>
    <row r="28" spans="1:11" ht="15.75" thickBot="1" x14ac:dyDescent="0.3">
      <c r="A28" s="357" t="s">
        <v>31</v>
      </c>
      <c r="B28" s="358"/>
      <c r="C28" s="359"/>
      <c r="D28" s="271" t="s">
        <v>7</v>
      </c>
      <c r="E28" s="342"/>
      <c r="F28" s="272">
        <v>0</v>
      </c>
      <c r="G28" s="343">
        <f>B16+2*B17</f>
        <v>518</v>
      </c>
      <c r="H28" s="224">
        <f t="shared" si="0"/>
        <v>0</v>
      </c>
      <c r="I28" s="335"/>
      <c r="J28" s="334"/>
      <c r="K28" s="149"/>
    </row>
    <row r="29" spans="1:11" ht="15.75" thickBot="1" x14ac:dyDescent="0.3">
      <c r="A29" s="225"/>
      <c r="B29" s="336"/>
      <c r="C29" s="336"/>
      <c r="D29" s="337"/>
      <c r="E29" s="338"/>
      <c r="F29" s="338"/>
      <c r="G29" s="338" t="s">
        <v>21</v>
      </c>
      <c r="H29" s="229">
        <f>SUM(H23:H28)</f>
        <v>0</v>
      </c>
      <c r="I29" s="338"/>
      <c r="J29" s="339"/>
      <c r="K29" s="231"/>
    </row>
    <row r="30" spans="1:11" ht="15.75" thickBot="1" x14ac:dyDescent="0.3">
      <c r="A30" s="225"/>
      <c r="B30" s="336"/>
      <c r="C30" s="336"/>
      <c r="D30" s="336"/>
      <c r="E30" s="340"/>
      <c r="F30" s="338"/>
      <c r="G30" s="338"/>
      <c r="H30" s="338"/>
      <c r="I30" s="338"/>
      <c r="J30" s="339" t="s">
        <v>22</v>
      </c>
      <c r="K30" s="233" t="s">
        <v>23</v>
      </c>
    </row>
    <row r="31" spans="1:11" ht="15.75" thickBot="1" x14ac:dyDescent="0.3">
      <c r="A31" s="225"/>
      <c r="B31" s="336"/>
      <c r="C31" s="336"/>
      <c r="D31" s="336"/>
      <c r="E31" s="338"/>
      <c r="F31" s="338"/>
      <c r="G31" s="338"/>
      <c r="H31" s="338" t="s">
        <v>24</v>
      </c>
      <c r="I31" s="341" t="s">
        <v>13</v>
      </c>
      <c r="J31" s="235">
        <f>H29*0.2</f>
        <v>0</v>
      </c>
      <c r="K31" s="147">
        <f>H29*1.2</f>
        <v>0</v>
      </c>
    </row>
    <row r="32" spans="1:11" ht="15.75" thickBot="1" x14ac:dyDescent="0.3">
      <c r="A32" s="236"/>
      <c r="B32" s="237"/>
      <c r="C32" s="237"/>
      <c r="D32" s="237"/>
      <c r="E32" s="237"/>
      <c r="F32" s="238"/>
      <c r="G32" s="239"/>
      <c r="H32" s="239"/>
      <c r="I32" s="240"/>
      <c r="J32" s="241"/>
      <c r="K32" s="242"/>
    </row>
    <row r="33" spans="1:12" x14ac:dyDescent="0.25">
      <c r="A33" s="243"/>
      <c r="F33" s="29"/>
      <c r="G33" s="244"/>
      <c r="H33" s="245"/>
      <c r="I33" s="246"/>
      <c r="J33" s="245"/>
      <c r="K33" s="322"/>
    </row>
    <row r="34" spans="1:12" x14ac:dyDescent="0.25">
      <c r="A34" s="247" t="s">
        <v>25</v>
      </c>
      <c r="B34" s="248"/>
      <c r="C34" s="248"/>
      <c r="D34" s="248"/>
      <c r="E34" s="248"/>
      <c r="F34" s="248"/>
      <c r="G34" s="249"/>
      <c r="H34" s="249"/>
      <c r="I34" s="250"/>
      <c r="J34" s="249"/>
      <c r="K34" s="249"/>
      <c r="L34" s="28"/>
    </row>
    <row r="35" spans="1:12" x14ac:dyDescent="0.25">
      <c r="A35" s="247" t="s">
        <v>26</v>
      </c>
      <c r="B35" s="248"/>
      <c r="C35" s="248"/>
      <c r="D35" s="248"/>
      <c r="E35" s="248"/>
      <c r="F35" s="248"/>
      <c r="G35" s="251"/>
      <c r="H35" s="251"/>
      <c r="I35" s="252"/>
      <c r="J35" s="253"/>
      <c r="K35" s="254"/>
      <c r="L35" s="28"/>
    </row>
    <row r="36" spans="1:12" ht="15" customHeight="1" x14ac:dyDescent="0.25">
      <c r="A36" s="247" t="s">
        <v>27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x14ac:dyDescent="0.25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</row>
    <row r="38" spans="1:12" x14ac:dyDescent="0.25">
      <c r="F38" s="29"/>
      <c r="H38" s="29"/>
      <c r="J38" s="29"/>
      <c r="K38" s="29"/>
    </row>
    <row r="39" spans="1:12" x14ac:dyDescent="0.25">
      <c r="A39" s="257"/>
      <c r="B39" s="257"/>
      <c r="C39" s="28"/>
      <c r="D39" s="28"/>
      <c r="E39" s="28"/>
      <c r="F39" s="28"/>
      <c r="G39" s="258" t="s">
        <v>28</v>
      </c>
      <c r="H39" s="258"/>
      <c r="I39" s="258"/>
      <c r="J39" s="29"/>
      <c r="K39" s="29"/>
    </row>
    <row r="40" spans="1:12" x14ac:dyDescent="0.25">
      <c r="A40" s="347" t="s">
        <v>29</v>
      </c>
      <c r="B40" s="347"/>
      <c r="C40" s="347"/>
      <c r="D40" s="27"/>
      <c r="E40" s="27"/>
      <c r="F40" s="28"/>
      <c r="G40" s="258" t="s">
        <v>30</v>
      </c>
      <c r="H40" s="258"/>
      <c r="I40" s="258"/>
      <c r="J40" s="29"/>
      <c r="K40" s="29"/>
    </row>
  </sheetData>
  <mergeCells count="5">
    <mergeCell ref="A40:C40"/>
    <mergeCell ref="A22:C22"/>
    <mergeCell ref="A24:C24"/>
    <mergeCell ref="A25:C25"/>
    <mergeCell ref="A28:C28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FB4C-4529-4E9C-AC47-6837CF524AF6}">
  <sheetPr>
    <pageSetUpPr fitToPage="1"/>
  </sheetPr>
  <dimension ref="A1:L40"/>
  <sheetViews>
    <sheetView workbookViewId="0">
      <selection activeCell="F30" sqref="F30"/>
    </sheetView>
  </sheetViews>
  <sheetFormatPr defaultRowHeight="15" x14ac:dyDescent="0.25"/>
  <cols>
    <col min="1" max="2" width="14.42578125" style="146" customWidth="1"/>
    <col min="3" max="3" width="32.28515625" style="146" customWidth="1"/>
    <col min="4" max="5" width="10.7109375" style="146" customWidth="1"/>
    <col min="6" max="8" width="14.28515625" style="146" customWidth="1"/>
    <col min="9" max="9" width="7.28515625" style="146" customWidth="1"/>
    <col min="10" max="11" width="14.42578125" style="146" customWidth="1"/>
    <col min="12" max="16384" width="9.140625" style="146"/>
  </cols>
  <sheetData>
    <row r="1" spans="1:11" x14ac:dyDescent="0.25">
      <c r="A1" s="27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x14ac:dyDescent="0.25">
      <c r="A4" s="28"/>
      <c r="B4" s="19" t="s">
        <v>77</v>
      </c>
      <c r="C4" s="27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31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30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x14ac:dyDescent="0.25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29"/>
    </row>
    <row r="11" spans="1:11" x14ac:dyDescent="0.25">
      <c r="A11" s="19" t="s">
        <v>73</v>
      </c>
      <c r="B11" s="166"/>
      <c r="C11" s="19"/>
      <c r="E11" s="167"/>
      <c r="F11" s="168"/>
      <c r="G11" s="15"/>
      <c r="H11" s="30"/>
      <c r="I11" s="30"/>
      <c r="J11" s="30"/>
      <c r="K11" s="29"/>
    </row>
    <row r="12" spans="1:11" ht="16.5" thickBot="1" x14ac:dyDescent="0.3">
      <c r="A12" s="36"/>
      <c r="B12" s="36"/>
      <c r="C12" s="36"/>
      <c r="D12" s="36"/>
      <c r="E12" s="36"/>
      <c r="F12" s="37"/>
      <c r="G12" s="36"/>
      <c r="H12" s="37"/>
      <c r="I12" s="36"/>
      <c r="J12" s="37"/>
      <c r="K12" s="37"/>
    </row>
    <row r="13" spans="1:11" x14ac:dyDescent="0.25">
      <c r="A13" s="169" t="s">
        <v>5</v>
      </c>
      <c r="B13" s="170"/>
      <c r="C13" s="148"/>
      <c r="D13" s="148"/>
      <c r="E13" s="148"/>
      <c r="F13" s="171" t="s">
        <v>50</v>
      </c>
      <c r="G13" s="148" t="s">
        <v>51</v>
      </c>
      <c r="H13" s="171"/>
      <c r="I13" s="148"/>
      <c r="J13" s="171"/>
      <c r="K13" s="172"/>
    </row>
    <row r="14" spans="1:11" x14ac:dyDescent="0.25">
      <c r="A14" s="173" t="s">
        <v>73</v>
      </c>
      <c r="B14" s="157"/>
      <c r="C14" s="157"/>
      <c r="D14" s="146" t="s">
        <v>49</v>
      </c>
      <c r="F14" s="174">
        <v>1.4550000000000001</v>
      </c>
      <c r="G14" s="174">
        <v>2.1549999999999998</v>
      </c>
      <c r="H14" s="326"/>
      <c r="I14" s="326"/>
      <c r="J14" s="157"/>
      <c r="K14" s="176"/>
    </row>
    <row r="15" spans="1:11" ht="15.75" thickBot="1" x14ac:dyDescent="0.3">
      <c r="A15" s="177"/>
      <c r="B15" s="157"/>
      <c r="C15" s="157"/>
      <c r="H15" s="327"/>
      <c r="I15" s="158"/>
      <c r="J15" s="328"/>
      <c r="K15" s="181"/>
    </row>
    <row r="16" spans="1:11" x14ac:dyDescent="0.25">
      <c r="A16" s="182" t="s">
        <v>6</v>
      </c>
      <c r="B16" s="287">
        <v>700</v>
      </c>
      <c r="C16" s="157" t="s">
        <v>7</v>
      </c>
      <c r="H16" s="327"/>
      <c r="I16" s="158"/>
      <c r="J16" s="328"/>
      <c r="K16" s="184"/>
    </row>
    <row r="17" spans="1:11" x14ac:dyDescent="0.25">
      <c r="A17" s="185" t="s">
        <v>8</v>
      </c>
      <c r="B17" s="288">
        <v>6.5</v>
      </c>
      <c r="C17" s="157" t="s">
        <v>7</v>
      </c>
      <c r="D17" s="157"/>
      <c r="E17" s="157"/>
      <c r="F17" s="322"/>
      <c r="G17" s="157"/>
      <c r="H17" s="158"/>
      <c r="I17" s="158"/>
      <c r="J17" s="329"/>
      <c r="K17" s="181"/>
    </row>
    <row r="18" spans="1:11" ht="17.25" x14ac:dyDescent="0.25">
      <c r="A18" s="188" t="s">
        <v>9</v>
      </c>
      <c r="B18" s="289">
        <f>B16*B17</f>
        <v>4550</v>
      </c>
      <c r="C18" s="157" t="s">
        <v>34</v>
      </c>
      <c r="D18" s="157"/>
      <c r="E18" s="157"/>
      <c r="F18" s="322"/>
      <c r="G18" s="157"/>
      <c r="H18" s="158"/>
      <c r="I18" s="158"/>
      <c r="J18" s="329"/>
      <c r="K18" s="181"/>
    </row>
    <row r="19" spans="1:11" ht="18" thickBot="1" x14ac:dyDescent="0.3">
      <c r="A19" s="190" t="s">
        <v>10</v>
      </c>
      <c r="B19" s="290">
        <v>67.5</v>
      </c>
      <c r="C19" s="157" t="s">
        <v>34</v>
      </c>
      <c r="D19" s="330"/>
      <c r="E19" s="157"/>
      <c r="F19" s="322"/>
      <c r="G19" s="157"/>
      <c r="H19" s="322"/>
      <c r="I19" s="157"/>
      <c r="J19" s="321"/>
      <c r="K19" s="181"/>
    </row>
    <row r="20" spans="1:11" x14ac:dyDescent="0.25">
      <c r="A20" s="177"/>
      <c r="B20" s="331"/>
      <c r="C20" s="157"/>
      <c r="D20" s="157"/>
      <c r="E20" s="157"/>
      <c r="F20" s="322"/>
      <c r="G20" s="157"/>
      <c r="H20" s="322"/>
      <c r="I20" s="157"/>
      <c r="J20" s="321"/>
      <c r="K20" s="181"/>
    </row>
    <row r="21" spans="1:11" ht="15" customHeight="1" thickBot="1" x14ac:dyDescent="0.3">
      <c r="A21" s="177"/>
      <c r="B21" s="331"/>
      <c r="C21" s="157"/>
      <c r="D21" s="157"/>
      <c r="E21" s="157"/>
      <c r="F21" s="321"/>
      <c r="G21" s="157"/>
      <c r="H21" s="322"/>
      <c r="I21" s="157"/>
      <c r="J21" s="322"/>
      <c r="K21" s="181"/>
    </row>
    <row r="22" spans="1:11" ht="26.25" thickBot="1" x14ac:dyDescent="0.3">
      <c r="A22" s="348" t="s">
        <v>46</v>
      </c>
      <c r="B22" s="349"/>
      <c r="C22" s="350"/>
      <c r="D22" s="138" t="s">
        <v>11</v>
      </c>
      <c r="E22" s="139" t="s">
        <v>12</v>
      </c>
      <c r="F22" s="153" t="s">
        <v>47</v>
      </c>
      <c r="G22" s="276" t="s">
        <v>14</v>
      </c>
      <c r="H22" s="154" t="s">
        <v>48</v>
      </c>
      <c r="I22" s="332"/>
      <c r="J22" s="333"/>
      <c r="K22" s="181"/>
    </row>
    <row r="23" spans="1:11" x14ac:dyDescent="0.25">
      <c r="A23" s="291" t="s">
        <v>15</v>
      </c>
      <c r="B23" s="292"/>
      <c r="C23" s="293"/>
      <c r="D23" s="202" t="s">
        <v>7</v>
      </c>
      <c r="E23" s="294" t="s">
        <v>16</v>
      </c>
      <c r="F23" s="295">
        <v>0</v>
      </c>
      <c r="G23" s="323">
        <v>13</v>
      </c>
      <c r="H23" s="206">
        <f t="shared" ref="H23:H28" si="0">F23*G23</f>
        <v>0</v>
      </c>
      <c r="I23" s="332"/>
      <c r="J23" s="334"/>
      <c r="K23" s="149"/>
    </row>
    <row r="24" spans="1:11" x14ac:dyDescent="0.25">
      <c r="A24" s="351" t="s">
        <v>17</v>
      </c>
      <c r="B24" s="352"/>
      <c r="C24" s="353"/>
      <c r="D24" s="208" t="s">
        <v>18</v>
      </c>
      <c r="E24" s="209"/>
      <c r="F24" s="296">
        <v>0</v>
      </c>
      <c r="G24" s="155">
        <f>B18+B19</f>
        <v>4617.5</v>
      </c>
      <c r="H24" s="212">
        <f t="shared" si="0"/>
        <v>0</v>
      </c>
      <c r="I24" s="332"/>
      <c r="J24" s="334"/>
      <c r="K24" s="149"/>
    </row>
    <row r="25" spans="1:11" ht="29.25" customHeight="1" x14ac:dyDescent="0.25">
      <c r="A25" s="354" t="s">
        <v>74</v>
      </c>
      <c r="B25" s="355"/>
      <c r="C25" s="356"/>
      <c r="D25" s="297" t="s">
        <v>18</v>
      </c>
      <c r="E25" s="298" t="s">
        <v>16</v>
      </c>
      <c r="F25" s="299">
        <v>0</v>
      </c>
      <c r="G25" s="324">
        <f>B18+B19</f>
        <v>4617.5</v>
      </c>
      <c r="H25" s="325">
        <f>G25*F25</f>
        <v>0</v>
      </c>
      <c r="I25" s="332"/>
      <c r="J25" s="334"/>
      <c r="K25" s="149"/>
    </row>
    <row r="26" spans="1:11" x14ac:dyDescent="0.25">
      <c r="A26" s="300" t="s">
        <v>19</v>
      </c>
      <c r="B26" s="301"/>
      <c r="C26" s="301"/>
      <c r="D26" s="150" t="s">
        <v>20</v>
      </c>
      <c r="E26" s="215" t="s">
        <v>16</v>
      </c>
      <c r="F26" s="302">
        <v>0</v>
      </c>
      <c r="G26" s="155">
        <f>B18+B19</f>
        <v>4617.5</v>
      </c>
      <c r="H26" s="212">
        <f t="shared" si="0"/>
        <v>0</v>
      </c>
      <c r="I26" s="332"/>
      <c r="J26" s="334"/>
      <c r="K26" s="149"/>
    </row>
    <row r="27" spans="1:11" x14ac:dyDescent="0.25">
      <c r="A27" s="303" t="s">
        <v>45</v>
      </c>
      <c r="B27" s="304"/>
      <c r="C27" s="305"/>
      <c r="D27" s="306" t="s">
        <v>18</v>
      </c>
      <c r="E27" s="151" t="s">
        <v>33</v>
      </c>
      <c r="F27" s="152">
        <v>0</v>
      </c>
      <c r="G27" s="155">
        <f>B18+B19</f>
        <v>4617.5</v>
      </c>
      <c r="H27" s="212">
        <f t="shared" si="0"/>
        <v>0</v>
      </c>
      <c r="I27" s="332"/>
      <c r="J27" s="334"/>
      <c r="K27" s="149"/>
    </row>
    <row r="28" spans="1:11" ht="15.75" thickBot="1" x14ac:dyDescent="0.3">
      <c r="A28" s="357" t="s">
        <v>31</v>
      </c>
      <c r="B28" s="358"/>
      <c r="C28" s="359"/>
      <c r="D28" s="271" t="s">
        <v>7</v>
      </c>
      <c r="E28" s="342"/>
      <c r="F28" s="272">
        <v>0</v>
      </c>
      <c r="G28" s="343">
        <f>B16+2*B17</f>
        <v>713</v>
      </c>
      <c r="H28" s="224">
        <f t="shared" si="0"/>
        <v>0</v>
      </c>
      <c r="I28" s="335"/>
      <c r="J28" s="334"/>
      <c r="K28" s="149"/>
    </row>
    <row r="29" spans="1:11" ht="15.75" thickBot="1" x14ac:dyDescent="0.3">
      <c r="A29" s="225"/>
      <c r="B29" s="336"/>
      <c r="C29" s="336"/>
      <c r="D29" s="337"/>
      <c r="E29" s="338"/>
      <c r="F29" s="338"/>
      <c r="G29" s="338" t="s">
        <v>21</v>
      </c>
      <c r="H29" s="229">
        <f>SUM(H23:H28)</f>
        <v>0</v>
      </c>
      <c r="I29" s="338"/>
      <c r="J29" s="339"/>
      <c r="K29" s="231"/>
    </row>
    <row r="30" spans="1:11" ht="15.75" thickBot="1" x14ac:dyDescent="0.3">
      <c r="A30" s="225"/>
      <c r="B30" s="336"/>
      <c r="C30" s="336"/>
      <c r="D30" s="336"/>
      <c r="E30" s="340"/>
      <c r="F30" s="338"/>
      <c r="G30" s="338"/>
      <c r="H30" s="338"/>
      <c r="I30" s="338"/>
      <c r="J30" s="339" t="s">
        <v>22</v>
      </c>
      <c r="K30" s="233" t="s">
        <v>23</v>
      </c>
    </row>
    <row r="31" spans="1:11" ht="15.75" thickBot="1" x14ac:dyDescent="0.3">
      <c r="A31" s="225"/>
      <c r="B31" s="336"/>
      <c r="C31" s="336"/>
      <c r="D31" s="336"/>
      <c r="E31" s="338"/>
      <c r="F31" s="338"/>
      <c r="G31" s="338"/>
      <c r="H31" s="338" t="s">
        <v>24</v>
      </c>
      <c r="I31" s="341" t="s">
        <v>13</v>
      </c>
      <c r="J31" s="235">
        <f>H29*0.2</f>
        <v>0</v>
      </c>
      <c r="K31" s="147">
        <f>H29*1.2</f>
        <v>0</v>
      </c>
    </row>
    <row r="32" spans="1:11" ht="15.75" thickBot="1" x14ac:dyDescent="0.3">
      <c r="A32" s="236"/>
      <c r="B32" s="237"/>
      <c r="C32" s="237"/>
      <c r="D32" s="237"/>
      <c r="E32" s="237"/>
      <c r="F32" s="238"/>
      <c r="G32" s="239"/>
      <c r="H32" s="239"/>
      <c r="I32" s="240"/>
      <c r="J32" s="241"/>
      <c r="K32" s="242"/>
    </row>
    <row r="33" spans="1:12" x14ac:dyDescent="0.25">
      <c r="A33" s="243"/>
      <c r="F33" s="29"/>
      <c r="G33" s="244"/>
      <c r="H33" s="245"/>
      <c r="I33" s="246"/>
      <c r="J33" s="245"/>
      <c r="K33" s="322"/>
    </row>
    <row r="34" spans="1:12" x14ac:dyDescent="0.25">
      <c r="A34" s="247" t="s">
        <v>25</v>
      </c>
      <c r="B34" s="248"/>
      <c r="C34" s="248"/>
      <c r="D34" s="248"/>
      <c r="E34" s="248"/>
      <c r="F34" s="248"/>
      <c r="G34" s="249"/>
      <c r="H34" s="249"/>
      <c r="I34" s="250"/>
      <c r="J34" s="249"/>
      <c r="K34" s="249"/>
      <c r="L34" s="28"/>
    </row>
    <row r="35" spans="1:12" x14ac:dyDescent="0.25">
      <c r="A35" s="247" t="s">
        <v>26</v>
      </c>
      <c r="B35" s="248"/>
      <c r="C35" s="248"/>
      <c r="D35" s="248"/>
      <c r="E35" s="248"/>
      <c r="F35" s="248"/>
      <c r="G35" s="251"/>
      <c r="H35" s="251"/>
      <c r="I35" s="252"/>
      <c r="J35" s="253"/>
      <c r="K35" s="254"/>
      <c r="L35" s="28"/>
    </row>
    <row r="36" spans="1:12" ht="15" customHeight="1" x14ac:dyDescent="0.25">
      <c r="A36" s="247" t="s">
        <v>27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x14ac:dyDescent="0.25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</row>
    <row r="38" spans="1:12" x14ac:dyDescent="0.25">
      <c r="F38" s="29"/>
      <c r="H38" s="29"/>
      <c r="J38" s="29"/>
      <c r="K38" s="29"/>
    </row>
    <row r="39" spans="1:12" x14ac:dyDescent="0.25">
      <c r="A39" s="257"/>
      <c r="B39" s="257"/>
      <c r="C39" s="28"/>
      <c r="D39" s="28"/>
      <c r="E39" s="28"/>
      <c r="F39" s="28"/>
      <c r="G39" s="258" t="s">
        <v>28</v>
      </c>
      <c r="H39" s="258"/>
      <c r="I39" s="258"/>
      <c r="J39" s="29"/>
      <c r="K39" s="29"/>
    </row>
    <row r="40" spans="1:12" x14ac:dyDescent="0.25">
      <c r="A40" s="347" t="s">
        <v>29</v>
      </c>
      <c r="B40" s="347"/>
      <c r="C40" s="347"/>
      <c r="D40" s="27"/>
      <c r="E40" s="27"/>
      <c r="F40" s="28"/>
      <c r="G40" s="258" t="s">
        <v>30</v>
      </c>
      <c r="H40" s="258"/>
      <c r="I40" s="258"/>
      <c r="J40" s="29"/>
      <c r="K40" s="29"/>
    </row>
  </sheetData>
  <mergeCells count="5">
    <mergeCell ref="A40:C40"/>
    <mergeCell ref="A22:C22"/>
    <mergeCell ref="A24:C24"/>
    <mergeCell ref="A25:C25"/>
    <mergeCell ref="A28:C28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5E73-E0C2-427C-A434-29071D4F7E51}">
  <sheetPr>
    <pageSetUpPr fitToPage="1"/>
  </sheetPr>
  <dimension ref="A1:L41"/>
  <sheetViews>
    <sheetView workbookViewId="0">
      <selection activeCell="F31" sqref="F31"/>
    </sheetView>
  </sheetViews>
  <sheetFormatPr defaultRowHeight="15" x14ac:dyDescent="0.25"/>
  <cols>
    <col min="1" max="2" width="14.28515625" style="146" customWidth="1"/>
    <col min="3" max="3" width="34.7109375" style="146" customWidth="1"/>
    <col min="4" max="5" width="10.7109375" style="146" customWidth="1"/>
    <col min="6" max="8" width="14.28515625" style="146" customWidth="1"/>
    <col min="9" max="9" width="7.140625" style="146" customWidth="1"/>
    <col min="10" max="10" width="15" style="146" customWidth="1"/>
    <col min="11" max="11" width="12.85546875" style="146" customWidth="1"/>
    <col min="12" max="12" width="4.85546875" style="146" customWidth="1"/>
    <col min="13" max="16384" width="9.140625" style="146"/>
  </cols>
  <sheetData>
    <row r="1" spans="1:11" x14ac:dyDescent="0.2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x14ac:dyDescent="0.25">
      <c r="A4" s="28"/>
      <c r="B4" s="19" t="s">
        <v>77</v>
      </c>
      <c r="C4" s="27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31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30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x14ac:dyDescent="0.25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29"/>
    </row>
    <row r="11" spans="1:11" x14ac:dyDescent="0.25">
      <c r="A11" s="166" t="s">
        <v>55</v>
      </c>
      <c r="B11" s="166"/>
      <c r="C11" s="19"/>
      <c r="E11" s="167"/>
      <c r="F11" s="168"/>
      <c r="G11" s="15"/>
      <c r="H11" s="30"/>
      <c r="I11" s="30"/>
      <c r="J11" s="30"/>
      <c r="K11" s="29"/>
    </row>
    <row r="12" spans="1:11" ht="16.5" thickBot="1" x14ac:dyDescent="0.3">
      <c r="A12" s="36"/>
      <c r="B12" s="36"/>
      <c r="C12" s="36"/>
      <c r="D12" s="36"/>
      <c r="E12" s="36"/>
      <c r="F12" s="37"/>
      <c r="G12" s="36"/>
      <c r="H12" s="37"/>
      <c r="I12" s="36"/>
      <c r="J12" s="37"/>
      <c r="K12" s="37"/>
    </row>
    <row r="13" spans="1:11" x14ac:dyDescent="0.25">
      <c r="A13" s="169" t="s">
        <v>5</v>
      </c>
      <c r="B13" s="170"/>
      <c r="C13" s="148"/>
      <c r="D13" s="148"/>
      <c r="E13" s="148"/>
      <c r="F13" s="171" t="s">
        <v>50</v>
      </c>
      <c r="G13" s="148" t="s">
        <v>51</v>
      </c>
      <c r="H13" s="171"/>
      <c r="I13" s="148"/>
      <c r="J13" s="171"/>
      <c r="K13" s="172"/>
    </row>
    <row r="14" spans="1:11" x14ac:dyDescent="0.25">
      <c r="A14" s="173" t="s">
        <v>56</v>
      </c>
      <c r="D14" s="146" t="s">
        <v>49</v>
      </c>
      <c r="F14" s="174">
        <v>1.25</v>
      </c>
      <c r="G14" s="174">
        <v>3</v>
      </c>
      <c r="H14" s="175"/>
      <c r="I14" s="175"/>
      <c r="K14" s="176"/>
    </row>
    <row r="15" spans="1:11" ht="15.75" thickBot="1" x14ac:dyDescent="0.3">
      <c r="A15" s="177"/>
      <c r="F15" s="29"/>
      <c r="H15" s="178"/>
      <c r="I15" s="179"/>
      <c r="J15" s="180"/>
      <c r="K15" s="181"/>
    </row>
    <row r="16" spans="1:11" x14ac:dyDescent="0.25">
      <c r="A16" s="182" t="s">
        <v>6</v>
      </c>
      <c r="B16" s="183">
        <v>1750</v>
      </c>
      <c r="C16" s="146" t="s">
        <v>7</v>
      </c>
      <c r="F16" s="29"/>
      <c r="H16" s="178"/>
      <c r="I16" s="179"/>
      <c r="J16" s="180"/>
      <c r="K16" s="184"/>
    </row>
    <row r="17" spans="1:11" x14ac:dyDescent="0.25">
      <c r="A17" s="185" t="s">
        <v>8</v>
      </c>
      <c r="B17" s="186">
        <v>5.5</v>
      </c>
      <c r="C17" s="146" t="s">
        <v>7</v>
      </c>
      <c r="F17" s="29"/>
      <c r="H17" s="179"/>
      <c r="I17" s="179"/>
      <c r="J17" s="187"/>
      <c r="K17" s="181"/>
    </row>
    <row r="18" spans="1:11" ht="17.25" x14ac:dyDescent="0.25">
      <c r="A18" s="188" t="s">
        <v>9</v>
      </c>
      <c r="B18" s="189">
        <f>B16*B17</f>
        <v>9625</v>
      </c>
      <c r="C18" s="146" t="s">
        <v>34</v>
      </c>
      <c r="F18" s="29"/>
      <c r="H18" s="179"/>
      <c r="I18" s="179"/>
      <c r="J18" s="187"/>
      <c r="K18" s="181"/>
    </row>
    <row r="19" spans="1:11" ht="18" thickBot="1" x14ac:dyDescent="0.3">
      <c r="A19" s="190" t="s">
        <v>10</v>
      </c>
      <c r="B19" s="191">
        <v>0</v>
      </c>
      <c r="C19" s="146" t="s">
        <v>34</v>
      </c>
      <c r="D19" s="192"/>
      <c r="F19" s="29"/>
      <c r="H19" s="29"/>
      <c r="J19" s="193"/>
      <c r="K19" s="181"/>
    </row>
    <row r="20" spans="1:11" x14ac:dyDescent="0.25">
      <c r="A20" s="177"/>
      <c r="B20" s="194"/>
      <c r="F20" s="29"/>
      <c r="H20" s="29"/>
      <c r="J20" s="193"/>
      <c r="K20" s="181"/>
    </row>
    <row r="21" spans="1:11" ht="15.75" thickBot="1" x14ac:dyDescent="0.3">
      <c r="A21" s="195"/>
      <c r="B21" s="196"/>
      <c r="C21" s="197"/>
      <c r="D21" s="197"/>
      <c r="E21" s="197"/>
      <c r="F21" s="198"/>
      <c r="G21" s="197"/>
      <c r="H21" s="199"/>
      <c r="J21" s="29"/>
      <c r="K21" s="181"/>
    </row>
    <row r="22" spans="1:11" ht="26.25" thickBot="1" x14ac:dyDescent="0.3">
      <c r="A22" s="348" t="s">
        <v>46</v>
      </c>
      <c r="B22" s="349"/>
      <c r="C22" s="350"/>
      <c r="D22" s="138" t="s">
        <v>11</v>
      </c>
      <c r="E22" s="139" t="s">
        <v>12</v>
      </c>
      <c r="F22" s="153" t="s">
        <v>47</v>
      </c>
      <c r="G22" s="165" t="s">
        <v>14</v>
      </c>
      <c r="H22" s="154" t="s">
        <v>48</v>
      </c>
      <c r="I22" s="200"/>
      <c r="J22" s="201"/>
      <c r="K22" s="181"/>
    </row>
    <row r="23" spans="1:11" x14ac:dyDescent="0.25">
      <c r="A23" s="360" t="s">
        <v>15</v>
      </c>
      <c r="B23" s="361"/>
      <c r="C23" s="362"/>
      <c r="D23" s="202" t="s">
        <v>7</v>
      </c>
      <c r="E23" s="203" t="s">
        <v>16</v>
      </c>
      <c r="F23" s="204">
        <v>0</v>
      </c>
      <c r="G23" s="205">
        <f>2*B17</f>
        <v>11</v>
      </c>
      <c r="H23" s="206">
        <f t="shared" ref="H23:H28" si="0">F23*G23</f>
        <v>0</v>
      </c>
      <c r="I23" s="200"/>
      <c r="J23" s="207"/>
      <c r="K23" s="149"/>
    </row>
    <row r="24" spans="1:11" x14ac:dyDescent="0.25">
      <c r="A24" s="351" t="s">
        <v>17</v>
      </c>
      <c r="B24" s="352"/>
      <c r="C24" s="353"/>
      <c r="D24" s="208" t="s">
        <v>18</v>
      </c>
      <c r="E24" s="209"/>
      <c r="F24" s="210">
        <v>0</v>
      </c>
      <c r="G24" s="211">
        <f>B18+B19</f>
        <v>9625</v>
      </c>
      <c r="H24" s="212">
        <f t="shared" si="0"/>
        <v>0</v>
      </c>
      <c r="I24" s="200"/>
      <c r="J24" s="207"/>
      <c r="K24" s="149"/>
    </row>
    <row r="25" spans="1:11" x14ac:dyDescent="0.25">
      <c r="A25" s="351" t="s">
        <v>45</v>
      </c>
      <c r="B25" s="352"/>
      <c r="C25" s="353"/>
      <c r="D25" s="208" t="s">
        <v>18</v>
      </c>
      <c r="E25" s="213" t="s">
        <v>33</v>
      </c>
      <c r="F25" s="210">
        <v>0</v>
      </c>
      <c r="G25" s="211">
        <f>B18+B19</f>
        <v>9625</v>
      </c>
      <c r="H25" s="212">
        <f>F25*G25</f>
        <v>0</v>
      </c>
      <c r="I25" s="200"/>
      <c r="J25" s="207"/>
      <c r="K25" s="149"/>
    </row>
    <row r="26" spans="1:11" x14ac:dyDescent="0.25">
      <c r="A26" s="351" t="s">
        <v>19</v>
      </c>
      <c r="B26" s="352"/>
      <c r="C26" s="353"/>
      <c r="D26" s="214" t="s">
        <v>20</v>
      </c>
      <c r="E26" s="213" t="s">
        <v>16</v>
      </c>
      <c r="F26" s="210">
        <v>0</v>
      </c>
      <c r="G26" s="211">
        <f>B18+B19</f>
        <v>9625</v>
      </c>
      <c r="H26" s="212">
        <f t="shared" si="0"/>
        <v>0</v>
      </c>
      <c r="I26" s="200"/>
      <c r="J26" s="207"/>
      <c r="K26" s="149"/>
    </row>
    <row r="27" spans="1:11" x14ac:dyDescent="0.25">
      <c r="A27" s="363" t="s">
        <v>76</v>
      </c>
      <c r="B27" s="364"/>
      <c r="C27" s="365"/>
      <c r="D27" s="150" t="s">
        <v>20</v>
      </c>
      <c r="E27" s="200" t="s">
        <v>75</v>
      </c>
      <c r="F27" s="216">
        <v>0</v>
      </c>
      <c r="G27" s="155">
        <f>B18+B19</f>
        <v>9625</v>
      </c>
      <c r="H27" s="212">
        <f t="shared" si="0"/>
        <v>0</v>
      </c>
      <c r="I27" s="200"/>
      <c r="J27" s="207"/>
      <c r="K27" s="149"/>
    </row>
    <row r="28" spans="1:11" x14ac:dyDescent="0.25">
      <c r="A28" s="351" t="s">
        <v>31</v>
      </c>
      <c r="B28" s="352"/>
      <c r="C28" s="353"/>
      <c r="D28" s="208" t="s">
        <v>7</v>
      </c>
      <c r="E28" s="213"/>
      <c r="F28" s="210">
        <v>0</v>
      </c>
      <c r="G28" s="211">
        <f>B16+2*B17</f>
        <v>1761</v>
      </c>
      <c r="H28" s="212">
        <f t="shared" si="0"/>
        <v>0</v>
      </c>
      <c r="I28" s="217"/>
      <c r="J28" s="207"/>
      <c r="K28" s="149"/>
    </row>
    <row r="29" spans="1:11" ht="28.5" customHeight="1" thickBot="1" x14ac:dyDescent="0.3">
      <c r="A29" s="366" t="s">
        <v>52</v>
      </c>
      <c r="B29" s="367"/>
      <c r="C29" s="367"/>
      <c r="D29" s="220" t="s">
        <v>7</v>
      </c>
      <c r="E29" s="221" t="s">
        <v>36</v>
      </c>
      <c r="F29" s="222">
        <v>0</v>
      </c>
      <c r="G29" s="223">
        <v>850</v>
      </c>
      <c r="H29" s="224">
        <f>F29*G29</f>
        <v>0</v>
      </c>
      <c r="I29" s="218"/>
      <c r="J29" s="207"/>
      <c r="K29" s="219"/>
    </row>
    <row r="30" spans="1:11" ht="15.75" thickBot="1" x14ac:dyDescent="0.3">
      <c r="A30" s="225"/>
      <c r="B30" s="226"/>
      <c r="C30" s="226"/>
      <c r="D30" s="227"/>
      <c r="E30" s="228"/>
      <c r="F30" s="228"/>
      <c r="G30" s="228" t="s">
        <v>21</v>
      </c>
      <c r="H30" s="229">
        <f>SUM(H23:H29)</f>
        <v>0</v>
      </c>
      <c r="I30" s="228"/>
      <c r="J30" s="230"/>
      <c r="K30" s="231"/>
    </row>
    <row r="31" spans="1:11" ht="15.75" thickBot="1" x14ac:dyDescent="0.3">
      <c r="A31" s="225"/>
      <c r="B31" s="226"/>
      <c r="C31" s="226"/>
      <c r="D31" s="226"/>
      <c r="E31" s="232"/>
      <c r="F31" s="228"/>
      <c r="G31" s="228"/>
      <c r="H31" s="228"/>
      <c r="I31" s="228"/>
      <c r="J31" s="230" t="s">
        <v>22</v>
      </c>
      <c r="K31" s="233" t="s">
        <v>23</v>
      </c>
    </row>
    <row r="32" spans="1:11" ht="15.75" thickBot="1" x14ac:dyDescent="0.3">
      <c r="A32" s="225"/>
      <c r="B32" s="226"/>
      <c r="C32" s="226"/>
      <c r="D32" s="226"/>
      <c r="E32" s="228"/>
      <c r="F32" s="228"/>
      <c r="G32" s="228"/>
      <c r="H32" s="228" t="s">
        <v>24</v>
      </c>
      <c r="I32" s="234" t="s">
        <v>13</v>
      </c>
      <c r="J32" s="235">
        <f>H30*0.2</f>
        <v>0</v>
      </c>
      <c r="K32" s="147">
        <f>H30*1.2</f>
        <v>0</v>
      </c>
    </row>
    <row r="33" spans="1:12" ht="15.75" thickBot="1" x14ac:dyDescent="0.3">
      <c r="A33" s="236"/>
      <c r="B33" s="237"/>
      <c r="C33" s="237"/>
      <c r="D33" s="237"/>
      <c r="E33" s="237"/>
      <c r="F33" s="238"/>
      <c r="G33" s="239"/>
      <c r="H33" s="239"/>
      <c r="I33" s="240"/>
      <c r="J33" s="241"/>
      <c r="K33" s="242"/>
    </row>
    <row r="34" spans="1:12" x14ac:dyDescent="0.25">
      <c r="A34" s="243"/>
      <c r="F34" s="29"/>
      <c r="G34" s="244"/>
      <c r="H34" s="245"/>
      <c r="I34" s="246"/>
      <c r="J34" s="245"/>
      <c r="K34" s="171"/>
    </row>
    <row r="35" spans="1:12" x14ac:dyDescent="0.25">
      <c r="A35" s="247" t="s">
        <v>25</v>
      </c>
      <c r="B35" s="248"/>
      <c r="C35" s="248"/>
      <c r="D35" s="248"/>
      <c r="E35" s="248"/>
      <c r="F35" s="248"/>
      <c r="G35" s="249"/>
      <c r="H35" s="249"/>
      <c r="I35" s="250"/>
      <c r="J35" s="249"/>
      <c r="K35" s="249"/>
      <c r="L35" s="28"/>
    </row>
    <row r="36" spans="1:12" x14ac:dyDescent="0.25">
      <c r="A36" s="247" t="s">
        <v>26</v>
      </c>
      <c r="B36" s="248"/>
      <c r="C36" s="248"/>
      <c r="D36" s="248"/>
      <c r="E36" s="248"/>
      <c r="F36" s="248"/>
      <c r="G36" s="251"/>
      <c r="H36" s="251"/>
      <c r="I36" s="252"/>
      <c r="J36" s="253"/>
      <c r="K36" s="254"/>
      <c r="L36" s="28"/>
    </row>
    <row r="37" spans="1:12" ht="15" customHeight="1" x14ac:dyDescent="0.25">
      <c r="A37" s="247" t="s">
        <v>27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</row>
    <row r="39" spans="1:12" x14ac:dyDescent="0.25">
      <c r="F39" s="29"/>
      <c r="H39" s="29"/>
      <c r="J39" s="29"/>
      <c r="K39" s="29"/>
    </row>
    <row r="40" spans="1:12" x14ac:dyDescent="0.25">
      <c r="A40" s="257"/>
      <c r="B40" s="257"/>
      <c r="C40" s="28"/>
      <c r="D40" s="28"/>
      <c r="E40" s="28"/>
      <c r="F40" s="28"/>
      <c r="G40" s="258" t="s">
        <v>28</v>
      </c>
      <c r="H40" s="258"/>
      <c r="I40" s="258"/>
      <c r="J40" s="29"/>
      <c r="K40" s="29"/>
    </row>
    <row r="41" spans="1:12" x14ac:dyDescent="0.25">
      <c r="A41" s="347" t="s">
        <v>29</v>
      </c>
      <c r="B41" s="347"/>
      <c r="C41" s="347"/>
      <c r="D41" s="27"/>
      <c r="E41" s="27"/>
      <c r="F41" s="28"/>
      <c r="G41" s="258" t="s">
        <v>30</v>
      </c>
      <c r="H41" s="258"/>
      <c r="I41" s="258"/>
      <c r="J41" s="29"/>
      <c r="K41" s="29"/>
    </row>
  </sheetData>
  <mergeCells count="9">
    <mergeCell ref="A22:C22"/>
    <mergeCell ref="A23:C23"/>
    <mergeCell ref="A24:C24"/>
    <mergeCell ref="A25:C25"/>
    <mergeCell ref="A41:C41"/>
    <mergeCell ref="A27:C27"/>
    <mergeCell ref="A28:C28"/>
    <mergeCell ref="A29:C29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A985-FDD1-4ED6-A6E2-9D0F16BE6329}">
  <sheetPr>
    <pageSetUpPr fitToPage="1"/>
  </sheetPr>
  <dimension ref="A1:L42"/>
  <sheetViews>
    <sheetView topLeftCell="A4" workbookViewId="0">
      <selection activeCell="G25" sqref="G25"/>
    </sheetView>
  </sheetViews>
  <sheetFormatPr defaultRowHeight="15" x14ac:dyDescent="0.25"/>
  <cols>
    <col min="1" max="2" width="14.28515625" style="146" customWidth="1"/>
    <col min="3" max="3" width="34.7109375" style="146" customWidth="1"/>
    <col min="4" max="4" width="10.7109375" style="146" customWidth="1"/>
    <col min="5" max="5" width="14.42578125" style="146" customWidth="1"/>
    <col min="6" max="8" width="14.28515625" style="146" customWidth="1"/>
    <col min="9" max="9" width="7.140625" style="146" customWidth="1"/>
    <col min="10" max="10" width="15" style="146" customWidth="1"/>
    <col min="11" max="11" width="12.85546875" style="146" customWidth="1"/>
    <col min="12" max="12" width="4.85546875" style="146" customWidth="1"/>
    <col min="13" max="16384" width="9.140625" style="146"/>
  </cols>
  <sheetData>
    <row r="1" spans="1:11" x14ac:dyDescent="0.2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x14ac:dyDescent="0.25">
      <c r="A4" s="28"/>
      <c r="B4" s="19" t="s">
        <v>77</v>
      </c>
      <c r="C4" s="27"/>
      <c r="D4" s="18"/>
      <c r="E4" s="18"/>
      <c r="F4" s="18"/>
      <c r="G4" s="28"/>
      <c r="H4" s="28"/>
      <c r="I4" s="28"/>
      <c r="J4" s="28"/>
      <c r="K4" s="29"/>
    </row>
    <row r="5" spans="1:11" x14ac:dyDescent="0.25">
      <c r="A5" s="31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32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x14ac:dyDescent="0.25">
      <c r="A7" s="33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x14ac:dyDescent="0.25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29"/>
    </row>
    <row r="11" spans="1:11" x14ac:dyDescent="0.25">
      <c r="A11" s="20" t="s">
        <v>60</v>
      </c>
      <c r="B11" s="20"/>
      <c r="C11" s="35"/>
      <c r="D11" s="34"/>
      <c r="E11" s="21"/>
      <c r="F11" s="14"/>
      <c r="G11" s="15"/>
      <c r="H11" s="30"/>
      <c r="I11" s="30"/>
      <c r="J11" s="30"/>
      <c r="K11" s="29"/>
    </row>
    <row r="12" spans="1:11" ht="16.5" thickBot="1" x14ac:dyDescent="0.3">
      <c r="A12" s="36"/>
      <c r="B12" s="36"/>
      <c r="C12" s="36"/>
      <c r="D12" s="36"/>
      <c r="E12" s="36"/>
      <c r="F12" s="37"/>
      <c r="G12" s="36"/>
      <c r="H12" s="37"/>
      <c r="I12" s="36"/>
      <c r="J12" s="37"/>
      <c r="K12" s="37"/>
    </row>
    <row r="13" spans="1:11" x14ac:dyDescent="0.25">
      <c r="A13" s="38" t="s">
        <v>5</v>
      </c>
      <c r="B13" s="39"/>
      <c r="C13" s="40"/>
      <c r="D13" s="148"/>
      <c r="E13" s="40"/>
      <c r="F13" s="41" t="s">
        <v>50</v>
      </c>
      <c r="G13" s="40" t="s">
        <v>51</v>
      </c>
      <c r="H13" s="41"/>
      <c r="I13" s="40"/>
      <c r="J13" s="41"/>
      <c r="K13" s="42"/>
    </row>
    <row r="14" spans="1:11" x14ac:dyDescent="0.25">
      <c r="A14" s="5" t="s">
        <v>60</v>
      </c>
      <c r="B14" s="34"/>
      <c r="C14" s="34"/>
      <c r="D14" s="34" t="s">
        <v>49</v>
      </c>
      <c r="E14" s="34"/>
      <c r="F14" s="160">
        <v>1.4</v>
      </c>
      <c r="G14" s="161">
        <v>2.8570000000000002</v>
      </c>
      <c r="H14" s="6"/>
      <c r="I14" s="7"/>
      <c r="J14" s="1"/>
      <c r="K14" s="44"/>
    </row>
    <row r="15" spans="1:11" ht="15.75" thickBot="1" x14ac:dyDescent="0.3">
      <c r="A15" s="45"/>
      <c r="B15" s="34"/>
      <c r="C15" s="34"/>
      <c r="D15" s="34"/>
      <c r="E15" s="34"/>
      <c r="F15" s="43"/>
      <c r="G15" s="34"/>
      <c r="H15" s="9"/>
      <c r="I15" s="158"/>
      <c r="J15" s="10"/>
      <c r="K15" s="46"/>
    </row>
    <row r="16" spans="1:11" x14ac:dyDescent="0.25">
      <c r="A16" s="47" t="s">
        <v>6</v>
      </c>
      <c r="B16" s="130">
        <v>1457</v>
      </c>
      <c r="C16" s="34" t="s">
        <v>7</v>
      </c>
      <c r="D16" s="34"/>
      <c r="E16" s="34"/>
      <c r="F16" s="43"/>
      <c r="G16" s="34"/>
      <c r="H16" s="9"/>
      <c r="I16" s="158"/>
      <c r="J16" s="10"/>
      <c r="K16" s="48"/>
    </row>
    <row r="17" spans="1:11" x14ac:dyDescent="0.25">
      <c r="A17" s="49" t="s">
        <v>8</v>
      </c>
      <c r="B17" s="131">
        <v>5.7</v>
      </c>
      <c r="C17" s="34" t="s">
        <v>7</v>
      </c>
      <c r="D17" s="34"/>
      <c r="E17" s="34"/>
      <c r="F17" s="43"/>
      <c r="G17" s="34"/>
      <c r="H17" s="11"/>
      <c r="I17" s="158"/>
      <c r="J17" s="12"/>
      <c r="K17" s="46"/>
    </row>
    <row r="18" spans="1:11" ht="17.25" x14ac:dyDescent="0.25">
      <c r="A18" s="51" t="s">
        <v>9</v>
      </c>
      <c r="B18" s="132">
        <f>B16*B17</f>
        <v>8304.9</v>
      </c>
      <c r="C18" s="157" t="s">
        <v>34</v>
      </c>
      <c r="D18" s="34"/>
      <c r="E18" s="34"/>
      <c r="F18" s="43"/>
      <c r="G18" s="34"/>
      <c r="H18" s="11"/>
      <c r="I18" s="158"/>
      <c r="J18" s="12"/>
      <c r="K18" s="46"/>
    </row>
    <row r="19" spans="1:11" ht="18" thickBot="1" x14ac:dyDescent="0.3">
      <c r="A19" s="52" t="s">
        <v>10</v>
      </c>
      <c r="B19" s="133">
        <v>180</v>
      </c>
      <c r="C19" s="157" t="s">
        <v>34</v>
      </c>
      <c r="D19" s="16"/>
      <c r="E19" s="34"/>
      <c r="F19" s="43"/>
      <c r="G19" s="34"/>
      <c r="H19" s="43"/>
      <c r="I19" s="34"/>
      <c r="J19" s="50"/>
      <c r="K19" s="46"/>
    </row>
    <row r="20" spans="1:11" x14ac:dyDescent="0.25">
      <c r="A20" s="53"/>
      <c r="B20" s="54"/>
      <c r="C20" s="34"/>
      <c r="D20" s="34"/>
      <c r="E20" s="34"/>
      <c r="F20" s="43"/>
      <c r="G20" s="34"/>
      <c r="H20" s="43"/>
      <c r="I20" s="34"/>
      <c r="J20" s="50"/>
      <c r="K20" s="46"/>
    </row>
    <row r="21" spans="1:11" ht="15.75" thickBot="1" x14ac:dyDescent="0.3">
      <c r="A21" s="135"/>
      <c r="B21" s="136"/>
      <c r="C21" s="137"/>
      <c r="D21" s="137"/>
      <c r="E21" s="137"/>
      <c r="F21" s="141"/>
      <c r="G21" s="137"/>
      <c r="H21" s="142"/>
      <c r="I21" s="140"/>
      <c r="J21" s="2"/>
      <c r="K21" s="55"/>
    </row>
    <row r="22" spans="1:11" ht="26.25" thickBot="1" x14ac:dyDescent="0.3">
      <c r="A22" s="348" t="s">
        <v>46</v>
      </c>
      <c r="B22" s="349"/>
      <c r="C22" s="350"/>
      <c r="D22" s="138" t="s">
        <v>11</v>
      </c>
      <c r="E22" s="139" t="s">
        <v>12</v>
      </c>
      <c r="F22" s="153" t="s">
        <v>47</v>
      </c>
      <c r="G22" s="165" t="s">
        <v>14</v>
      </c>
      <c r="H22" s="154" t="s">
        <v>48</v>
      </c>
      <c r="I22" s="56"/>
      <c r="J22" s="164"/>
      <c r="K22" s="46"/>
    </row>
    <row r="23" spans="1:11" x14ac:dyDescent="0.25">
      <c r="A23" s="377" t="s">
        <v>15</v>
      </c>
      <c r="B23" s="378"/>
      <c r="C23" s="379"/>
      <c r="D23" s="25" t="s">
        <v>7</v>
      </c>
      <c r="E23" s="118" t="s">
        <v>16</v>
      </c>
      <c r="F23" s="117">
        <v>0</v>
      </c>
      <c r="G23" s="121">
        <f>2*B17</f>
        <v>11.4</v>
      </c>
      <c r="H23" s="124">
        <f t="shared" ref="H23:H29" si="0">F23*G23</f>
        <v>0</v>
      </c>
      <c r="I23" s="56"/>
      <c r="J23" s="163"/>
      <c r="K23" s="57"/>
    </row>
    <row r="24" spans="1:11" x14ac:dyDescent="0.25">
      <c r="A24" s="372" t="s">
        <v>17</v>
      </c>
      <c r="B24" s="373"/>
      <c r="C24" s="374"/>
      <c r="D24" s="98" t="s">
        <v>18</v>
      </c>
      <c r="E24" s="8"/>
      <c r="F24" s="156">
        <v>0</v>
      </c>
      <c r="G24" s="122">
        <f>B18+B19</f>
        <v>8484.9</v>
      </c>
      <c r="H24" s="125">
        <f t="shared" si="0"/>
        <v>0</v>
      </c>
      <c r="I24" s="56"/>
      <c r="J24" s="163"/>
      <c r="K24" s="57"/>
    </row>
    <row r="25" spans="1:11" ht="30" customHeight="1" x14ac:dyDescent="0.25">
      <c r="A25" s="369" t="s">
        <v>53</v>
      </c>
      <c r="B25" s="370"/>
      <c r="C25" s="380"/>
      <c r="D25" s="114" t="s">
        <v>18</v>
      </c>
      <c r="E25" s="119" t="s">
        <v>16</v>
      </c>
      <c r="F25" s="115">
        <v>0</v>
      </c>
      <c r="G25" s="123">
        <v>1820</v>
      </c>
      <c r="H25" s="126">
        <f>F25*G25</f>
        <v>0</v>
      </c>
      <c r="I25" s="263" t="s">
        <v>61</v>
      </c>
      <c r="J25" s="264"/>
      <c r="K25" s="57"/>
    </row>
    <row r="26" spans="1:11" x14ac:dyDescent="0.25">
      <c r="A26" s="372" t="s">
        <v>45</v>
      </c>
      <c r="B26" s="373"/>
      <c r="C26" s="374"/>
      <c r="D26" s="98" t="s">
        <v>18</v>
      </c>
      <c r="E26" s="120" t="s">
        <v>33</v>
      </c>
      <c r="F26" s="156">
        <v>0</v>
      </c>
      <c r="G26" s="122">
        <f>G27+G28</f>
        <v>10878.9</v>
      </c>
      <c r="H26" s="125">
        <f>F26*G26</f>
        <v>0</v>
      </c>
      <c r="I26" s="263"/>
      <c r="J26" s="264"/>
      <c r="K26" s="57"/>
    </row>
    <row r="27" spans="1:11" x14ac:dyDescent="0.25">
      <c r="A27" s="372" t="s">
        <v>19</v>
      </c>
      <c r="B27" s="373"/>
      <c r="C27" s="374"/>
      <c r="D27" s="116" t="s">
        <v>20</v>
      </c>
      <c r="E27" s="120" t="s">
        <v>16</v>
      </c>
      <c r="F27" s="156">
        <v>0</v>
      </c>
      <c r="G27" s="122">
        <f>B18+B19</f>
        <v>8484.9</v>
      </c>
      <c r="H27" s="125">
        <f t="shared" si="0"/>
        <v>0</v>
      </c>
      <c r="I27" s="263"/>
      <c r="J27" s="264"/>
      <c r="K27" s="57"/>
    </row>
    <row r="28" spans="1:11" x14ac:dyDescent="0.25">
      <c r="A28" s="369" t="s">
        <v>76</v>
      </c>
      <c r="B28" s="370"/>
      <c r="C28" s="371"/>
      <c r="D28" s="58" t="s">
        <v>20</v>
      </c>
      <c r="E28" s="3" t="s">
        <v>54</v>
      </c>
      <c r="F28" s="13">
        <v>0</v>
      </c>
      <c r="G28" s="134">
        <f>B17*420</f>
        <v>2394</v>
      </c>
      <c r="H28" s="125">
        <f t="shared" si="0"/>
        <v>0</v>
      </c>
      <c r="I28" s="265"/>
      <c r="J28" s="264"/>
      <c r="K28" s="57"/>
    </row>
    <row r="29" spans="1:11" x14ac:dyDescent="0.25">
      <c r="A29" s="372" t="s">
        <v>31</v>
      </c>
      <c r="B29" s="373"/>
      <c r="C29" s="374"/>
      <c r="D29" s="98" t="s">
        <v>7</v>
      </c>
      <c r="E29" s="120"/>
      <c r="F29" s="156">
        <v>0</v>
      </c>
      <c r="G29" s="122">
        <f>B16+11*B17</f>
        <v>1519.7</v>
      </c>
      <c r="H29" s="125">
        <f t="shared" si="0"/>
        <v>0</v>
      </c>
      <c r="I29" s="17"/>
      <c r="J29" s="163"/>
      <c r="K29" s="57"/>
    </row>
    <row r="30" spans="1:11" ht="28.5" customHeight="1" thickBot="1" x14ac:dyDescent="0.3">
      <c r="A30" s="375" t="s">
        <v>52</v>
      </c>
      <c r="B30" s="376"/>
      <c r="C30" s="376"/>
      <c r="D30" s="162" t="s">
        <v>7</v>
      </c>
      <c r="E30" s="26" t="s">
        <v>36</v>
      </c>
      <c r="F30" s="145">
        <v>0</v>
      </c>
      <c r="G30" s="143">
        <v>2200</v>
      </c>
      <c r="H30" s="127">
        <f>F30*G30</f>
        <v>0</v>
      </c>
      <c r="I30" s="159"/>
      <c r="J30" s="163"/>
      <c r="K30" s="22"/>
    </row>
    <row r="31" spans="1:11" ht="15.75" thickBot="1" x14ac:dyDescent="0.3">
      <c r="A31" s="62"/>
      <c r="B31" s="63"/>
      <c r="C31" s="63"/>
      <c r="D31" s="23"/>
      <c r="E31" s="59"/>
      <c r="F31" s="59"/>
      <c r="G31" s="59" t="s">
        <v>21</v>
      </c>
      <c r="H31" s="24">
        <f>SUM(H23:H30)</f>
        <v>0</v>
      </c>
      <c r="I31" s="59"/>
      <c r="J31" s="60"/>
      <c r="K31" s="61"/>
    </row>
    <row r="32" spans="1:11" ht="15.75" thickBot="1" x14ac:dyDescent="0.3">
      <c r="A32" s="62"/>
      <c r="B32" s="63"/>
      <c r="C32" s="63"/>
      <c r="D32" s="63"/>
      <c r="E32" s="64"/>
      <c r="F32" s="59"/>
      <c r="G32" s="59"/>
      <c r="H32" s="59"/>
      <c r="I32" s="59"/>
      <c r="J32" s="60" t="s">
        <v>22</v>
      </c>
      <c r="K32" s="65" t="s">
        <v>23</v>
      </c>
    </row>
    <row r="33" spans="1:12" ht="15.75" thickBot="1" x14ac:dyDescent="0.3">
      <c r="A33" s="62"/>
      <c r="B33" s="63"/>
      <c r="C33" s="63"/>
      <c r="D33" s="63"/>
      <c r="E33" s="59"/>
      <c r="F33" s="59"/>
      <c r="G33" s="59"/>
      <c r="H33" s="59" t="s">
        <v>24</v>
      </c>
      <c r="I33" s="66" t="s">
        <v>13</v>
      </c>
      <c r="J33" s="67">
        <f>H31*0.2</f>
        <v>0</v>
      </c>
      <c r="K33" s="147">
        <f>H31*1.2</f>
        <v>0</v>
      </c>
    </row>
    <row r="34" spans="1:12" ht="15.75" thickBot="1" x14ac:dyDescent="0.3">
      <c r="A34" s="68"/>
      <c r="B34" s="69"/>
      <c r="C34" s="69"/>
      <c r="D34" s="69"/>
      <c r="E34" s="69"/>
      <c r="F34" s="70"/>
      <c r="G34" s="71"/>
      <c r="H34" s="71"/>
      <c r="I34" s="72"/>
      <c r="J34" s="73"/>
      <c r="K34" s="74"/>
    </row>
    <row r="35" spans="1:12" x14ac:dyDescent="0.25">
      <c r="A35" s="75"/>
      <c r="B35" s="76"/>
      <c r="C35" s="76"/>
      <c r="D35" s="76"/>
      <c r="E35" s="76"/>
      <c r="F35" s="77"/>
      <c r="G35" s="78"/>
      <c r="H35" s="79"/>
      <c r="I35" s="80"/>
      <c r="J35" s="81"/>
      <c r="K35" s="128"/>
    </row>
    <row r="36" spans="1:12" x14ac:dyDescent="0.25">
      <c r="A36" s="82" t="s">
        <v>25</v>
      </c>
      <c r="B36" s="83"/>
      <c r="C36" s="83"/>
      <c r="D36" s="83"/>
      <c r="E36" s="83"/>
      <c r="F36" s="83"/>
      <c r="G36" s="84"/>
      <c r="H36" s="84"/>
      <c r="I36" s="85"/>
      <c r="J36" s="84"/>
      <c r="K36" s="84"/>
      <c r="L36" s="86"/>
    </row>
    <row r="37" spans="1:12" x14ac:dyDescent="0.25">
      <c r="A37" s="87" t="s">
        <v>26</v>
      </c>
      <c r="B37" s="88"/>
      <c r="C37" s="88"/>
      <c r="D37" s="88"/>
      <c r="E37" s="88"/>
      <c r="F37" s="88"/>
      <c r="G37" s="89"/>
      <c r="H37" s="89"/>
      <c r="I37" s="90"/>
      <c r="J37" s="91"/>
      <c r="K37" s="92"/>
      <c r="L37" s="86"/>
    </row>
    <row r="38" spans="1:12" ht="15" customHeight="1" x14ac:dyDescent="0.25">
      <c r="A38" s="82" t="s">
        <v>27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0" spans="1:12" x14ac:dyDescent="0.25">
      <c r="F40" s="29"/>
      <c r="H40" s="29"/>
      <c r="J40" s="29"/>
      <c r="K40" s="29"/>
    </row>
    <row r="41" spans="1:12" x14ac:dyDescent="0.25">
      <c r="A41" s="93"/>
      <c r="B41" s="93"/>
      <c r="C41" s="94"/>
      <c r="D41" s="95"/>
      <c r="E41" s="95"/>
      <c r="F41" s="95"/>
      <c r="G41" s="96" t="s">
        <v>28</v>
      </c>
      <c r="H41" s="96"/>
      <c r="I41" s="96"/>
      <c r="J41" s="29"/>
      <c r="K41" s="29"/>
    </row>
    <row r="42" spans="1:12" x14ac:dyDescent="0.25">
      <c r="A42" s="368" t="s">
        <v>29</v>
      </c>
      <c r="B42" s="368"/>
      <c r="C42" s="368"/>
      <c r="D42" s="97"/>
      <c r="E42" s="97"/>
      <c r="F42" s="94"/>
      <c r="G42" s="96" t="s">
        <v>30</v>
      </c>
      <c r="H42" s="96"/>
      <c r="I42" s="96"/>
      <c r="J42" s="29"/>
      <c r="K42" s="29"/>
    </row>
  </sheetData>
  <mergeCells count="10">
    <mergeCell ref="A42:C42"/>
    <mergeCell ref="A28:C28"/>
    <mergeCell ref="A29:C29"/>
    <mergeCell ref="A30:C30"/>
    <mergeCell ref="A22:C22"/>
    <mergeCell ref="A23:C23"/>
    <mergeCell ref="A24:C24"/>
    <mergeCell ref="A25:C25"/>
    <mergeCell ref="A26:C26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L10"/>
  <sheetViews>
    <sheetView tabSelected="1" zoomScaleNormal="100" workbookViewId="0">
      <selection activeCell="H17" sqref="H17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7" width="11.28515625" customWidth="1"/>
    <col min="8" max="8" width="18.28515625" customWidth="1"/>
    <col min="9" max="9" width="13.85546875" style="113" customWidth="1"/>
    <col min="10" max="10" width="13.5703125" style="113" customWidth="1"/>
    <col min="11" max="11" width="3.85546875" style="113" customWidth="1"/>
  </cols>
  <sheetData>
    <row r="2" spans="2:12" x14ac:dyDescent="0.25">
      <c r="B2" s="108" t="s">
        <v>77</v>
      </c>
      <c r="C2" s="109"/>
      <c r="D2" s="109"/>
      <c r="E2" s="109"/>
      <c r="F2" s="109"/>
      <c r="G2" s="109"/>
      <c r="H2" s="4"/>
      <c r="I2" s="111"/>
      <c r="J2" s="111"/>
      <c r="K2" s="111"/>
    </row>
    <row r="3" spans="2:12" ht="15.75" thickBot="1" x14ac:dyDescent="0.3">
      <c r="B3" s="99"/>
      <c r="C3" s="99"/>
      <c r="D3" s="101"/>
      <c r="E3" s="34"/>
      <c r="F3" s="100"/>
      <c r="G3" s="100"/>
      <c r="H3" s="100"/>
      <c r="I3" s="112"/>
      <c r="J3" s="112"/>
      <c r="K3" s="112"/>
      <c r="L3" s="144"/>
    </row>
    <row r="4" spans="2:12" ht="30.75" thickBot="1" x14ac:dyDescent="0.3">
      <c r="B4" s="259" t="s">
        <v>37</v>
      </c>
      <c r="C4" s="260" t="s">
        <v>38</v>
      </c>
      <c r="D4" s="260" t="s">
        <v>39</v>
      </c>
      <c r="E4" s="261" t="s">
        <v>32</v>
      </c>
      <c r="F4" s="260" t="s">
        <v>40</v>
      </c>
      <c r="G4" s="261" t="s">
        <v>41</v>
      </c>
      <c r="H4" s="103" t="s">
        <v>42</v>
      </c>
      <c r="I4" s="110" t="s">
        <v>44</v>
      </c>
      <c r="J4" s="110" t="s">
        <v>43</v>
      </c>
      <c r="K4" s="266"/>
      <c r="L4" s="144"/>
    </row>
    <row r="5" spans="2:12" s="146" customFormat="1" x14ac:dyDescent="0.25">
      <c r="B5" s="277">
        <v>1</v>
      </c>
      <c r="C5" s="278" t="s">
        <v>69</v>
      </c>
      <c r="D5" s="279" t="s">
        <v>70</v>
      </c>
      <c r="E5" s="280" t="s">
        <v>71</v>
      </c>
      <c r="F5" s="281">
        <v>0.95</v>
      </c>
      <c r="G5" s="282">
        <v>1.4550000000000001</v>
      </c>
      <c r="H5" s="307">
        <f>G5-F5</f>
        <v>0.50500000000000012</v>
      </c>
      <c r="I5" s="308">
        <f>'2416 PT intravilán1'!H29</f>
        <v>0</v>
      </c>
      <c r="J5" s="308">
        <f>I5*1.2</f>
        <v>0</v>
      </c>
      <c r="K5" s="266"/>
      <c r="L5" s="144"/>
    </row>
    <row r="6" spans="2:12" s="146" customFormat="1" x14ac:dyDescent="0.25">
      <c r="B6" s="104">
        <v>2</v>
      </c>
      <c r="C6" s="105" t="s">
        <v>69</v>
      </c>
      <c r="D6" s="106" t="s">
        <v>70</v>
      </c>
      <c r="E6" s="285" t="s">
        <v>72</v>
      </c>
      <c r="F6" s="107">
        <v>1.4550000000000001</v>
      </c>
      <c r="G6" s="286">
        <v>2.1549999999999998</v>
      </c>
      <c r="H6" s="283">
        <f>G6-F6</f>
        <v>0.69999999999999973</v>
      </c>
      <c r="I6" s="284">
        <f>'2416 PT intravilán2'!H29</f>
        <v>0</v>
      </c>
      <c r="J6" s="284">
        <f>I6*1.2</f>
        <v>0</v>
      </c>
      <c r="K6" s="266"/>
      <c r="L6" s="144"/>
    </row>
    <row r="7" spans="2:12" s="146" customFormat="1" x14ac:dyDescent="0.25">
      <c r="B7" s="262">
        <v>3</v>
      </c>
      <c r="C7" s="105" t="s">
        <v>57</v>
      </c>
      <c r="D7" s="106" t="s">
        <v>58</v>
      </c>
      <c r="E7" s="273" t="s">
        <v>59</v>
      </c>
      <c r="F7" s="107">
        <f>'2442 Môťová'!F14</f>
        <v>1.25</v>
      </c>
      <c r="G7" s="269">
        <f>'2442 Môťová'!G14</f>
        <v>3</v>
      </c>
      <c r="H7" s="270">
        <f>G7-F7</f>
        <v>1.75</v>
      </c>
      <c r="I7" s="268">
        <f>'2442 Môťová'!H30</f>
        <v>0</v>
      </c>
      <c r="J7" s="268">
        <f>I7*1.2</f>
        <v>0</v>
      </c>
      <c r="K7" s="267"/>
      <c r="L7" s="144"/>
    </row>
    <row r="8" spans="2:12" s="146" customFormat="1" ht="15.75" thickBot="1" x14ac:dyDescent="0.3">
      <c r="B8" s="309">
        <v>4</v>
      </c>
      <c r="C8" s="310" t="s">
        <v>62</v>
      </c>
      <c r="D8" s="311" t="s">
        <v>63</v>
      </c>
      <c r="E8" s="312" t="s">
        <v>67</v>
      </c>
      <c r="F8" s="313">
        <f>'2502 Kunešov'!F14</f>
        <v>1.4</v>
      </c>
      <c r="G8" s="314">
        <f>'2502 Kunešov'!G14</f>
        <v>2.8570000000000002</v>
      </c>
      <c r="H8" s="315">
        <f>G8-F8</f>
        <v>1.4570000000000003</v>
      </c>
      <c r="I8" s="275">
        <f>'2502 Kunešov'!H31</f>
        <v>0</v>
      </c>
      <c r="J8" s="275">
        <f>I8*1.2</f>
        <v>0</v>
      </c>
      <c r="K8" s="267"/>
      <c r="L8" s="144"/>
    </row>
    <row r="9" spans="2:12" s="146" customFormat="1" ht="15.75" thickBot="1" x14ac:dyDescent="0.3">
      <c r="B9" s="381"/>
      <c r="C9" s="382"/>
      <c r="D9" s="382"/>
      <c r="E9" s="274" t="s">
        <v>68</v>
      </c>
      <c r="F9" s="274"/>
      <c r="G9" s="274"/>
      <c r="H9" s="344">
        <f>SUM(H5:H8)</f>
        <v>4.4120000000000008</v>
      </c>
      <c r="I9" s="345">
        <f>SUM(I5:I8)</f>
        <v>0</v>
      </c>
      <c r="J9" s="346">
        <f>SUM(J5:J8)</f>
        <v>0</v>
      </c>
      <c r="K9" s="266"/>
      <c r="L9" s="144"/>
    </row>
    <row r="10" spans="2:12" s="157" customFormat="1" x14ac:dyDescent="0.25">
      <c r="B10" s="316"/>
      <c r="C10" s="317"/>
      <c r="D10" s="316"/>
      <c r="E10" s="318"/>
      <c r="F10" s="319"/>
      <c r="G10" s="319"/>
      <c r="H10" s="320"/>
      <c r="I10" s="267"/>
      <c r="J10" s="267"/>
      <c r="K10" s="266"/>
      <c r="L10" s="34"/>
    </row>
  </sheetData>
  <mergeCells count="1"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2416 PT intravilán1</vt:lpstr>
      <vt:lpstr>2416 PT intravilán2</vt:lpstr>
      <vt:lpstr>2442 Môťová</vt:lpstr>
      <vt:lpstr>2502 Kunešov</vt:lpstr>
      <vt:lpstr>Spolu BB+ZV+ZH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2022-05-12T07:29:39Z</cp:lastPrinted>
  <dcterms:created xsi:type="dcterms:W3CDTF">2018-05-11T08:20:24Z</dcterms:created>
  <dcterms:modified xsi:type="dcterms:W3CDTF">2022-06-17T10:31:33Z</dcterms:modified>
</cp:coreProperties>
</file>